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https://sp.bisinfo.org/teams/fsb/nmeg/Documents/To do for 2023 exercise/"/>
    </mc:Choice>
  </mc:AlternateContent>
  <xr:revisionPtr revIDLastSave="0" documentId="13_ncr:1_{0762D747-D79D-4465-9A2E-84CB90F31F64}" xr6:coauthVersionLast="47" xr6:coauthVersionMax="47" xr10:uidLastSave="{00000000-0000-0000-0000-000000000000}"/>
  <bookViews>
    <workbookView xWindow="28680" yWindow="-120" windowWidth="29040" windowHeight="17640" tabRatio="779" xr2:uid="{00000000-000D-0000-FFFF-FFFF00000000}"/>
  </bookViews>
  <sheets>
    <sheet name="Cover Page" sheetId="1" r:id="rId1"/>
    <sheet name="FX rate" sheetId="68" state="hidden" r:id="rId2"/>
    <sheet name="table-i3-e" sheetId="101" state="hidden" r:id="rId3"/>
    <sheet name="FX rate q" sheetId="100" state="hidden" r:id="rId4"/>
    <sheet name="1 macro-mapping" sheetId="21" r:id="rId5"/>
    <sheet name="1 macro-mapping checks" sheetId="67" state="hidden" r:id="rId6"/>
    <sheet name="1b fund flows" sheetId="99" r:id="rId7"/>
    <sheet name="2 sup_templates" sheetId="31" r:id="rId8"/>
    <sheet name="2 sup_templates checks" sheetId="69" state="hidden" r:id="rId9"/>
    <sheet name="3 interconnectedness" sheetId="98" r:id="rId10"/>
    <sheet name="3 interconnectedness (old)" sheetId="77" state="hidden" r:id="rId11"/>
    <sheet name="3 interconnectedness checks" sheetId="70" state="hidden" r:id="rId12"/>
    <sheet name="3b Qualitative information" sheetId="104" r:id="rId13"/>
    <sheet name="4 classification" sheetId="38" r:id="rId14"/>
    <sheet name="5 risk metrics" sheetId="105" r:id="rId15"/>
    <sheet name="6 innov &amp; adaptations" sheetId="102" r:id="rId16"/>
    <sheet name="5 risk metrics (old)" sheetId="84" state="hidden" r:id="rId17"/>
    <sheet name="risk metrics ranges" sheetId="74" state="hidden" r:id="rId18"/>
    <sheet name="risk metrics options" sheetId="87" state="hidden" r:id="rId19"/>
    <sheet name="7a policy tools MMF type 1" sheetId="106" r:id="rId20"/>
    <sheet name="7a policy tools MMF type 2" sheetId="109" r:id="rId21"/>
    <sheet name="7b policy tools other EF1" sheetId="108" r:id="rId22"/>
    <sheet name="7a policy tools MMF type 3" sheetId="110" r:id="rId23"/>
    <sheet name="8b cross-sheet checks" sheetId="71" r:id="rId24"/>
    <sheet name="9 Definitions" sheetId="86" r:id="rId25"/>
  </sheets>
  <externalReferences>
    <externalReference r:id="rId26"/>
  </externalReferences>
  <definedNames>
    <definedName name="_ftn1" localSheetId="24">'9 Definitions'!#REF!</definedName>
    <definedName name="_ftnref1" localSheetId="24">'9 Definitions'!$E$46</definedName>
    <definedName name="Economic_Function_1" localSheetId="13">'4 classification'!$A$11:$A$44</definedName>
    <definedName name="Economic_Function_1" localSheetId="16">'5 risk metrics (old)'!#REF!</definedName>
    <definedName name="Economic_Function_1" localSheetId="19">#REF!</definedName>
    <definedName name="Economic_Function_1" localSheetId="20">#REF!</definedName>
    <definedName name="Economic_Function_1" localSheetId="22">#REF!</definedName>
    <definedName name="Economic_Function_1" localSheetId="21">#REF!</definedName>
    <definedName name="Economic_Function_1">'5 risk metrics (old)'!$A$10:$A$51</definedName>
    <definedName name="Economic_Function_1_new" localSheetId="16">'5 risk metrics (old)'!$A$10:$A$47</definedName>
    <definedName name="Economic_Function_2" localSheetId="13">'4 classification'!$A$47:$A$80</definedName>
    <definedName name="Economic_Function_2" localSheetId="16">'5 risk metrics (old)'!#REF!</definedName>
    <definedName name="Economic_Function_2_new" localSheetId="16">'5 risk metrics (old)'!$A$53:$A$87</definedName>
    <definedName name="Economic_Function_3" localSheetId="13">'4 classification'!$A$83:$A$116</definedName>
    <definedName name="Economic_Function_3" localSheetId="16">'5 risk metrics (old)'!#REF!</definedName>
    <definedName name="Economic_Function_3_new" localSheetId="16">'5 risk metrics (old)'!$A$92:$A$129</definedName>
    <definedName name="Economic_Function_4" localSheetId="13">'4 classification'!$A$119:$A$153</definedName>
    <definedName name="Economic_Function_4" localSheetId="16">'5 risk metrics (old)'!#REF!</definedName>
    <definedName name="Economic_Function_4_new" localSheetId="16">'5 risk metrics (old)'!$A$135:$A$170</definedName>
    <definedName name="Economic_Function_5" localSheetId="13">'4 classification'!$A$156:$A$189</definedName>
    <definedName name="Economic_Function_5" localSheetId="16">'5 risk metrics (old)'!#REF!</definedName>
    <definedName name="Economic_Function_5_new" localSheetId="16">'5 risk metrics (old)'!$A$174:$A$208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9" hidden="1">"12/18/2018 09:04:46"</definedName>
    <definedName name="IQ_NAMES_REVISION_DATE_" localSheetId="20" hidden="1">"12/18/2018 09:04:46"</definedName>
    <definedName name="IQ_NAMES_REVISION_DATE_" localSheetId="22" hidden="1">"12/18/2018 09:04:46"</definedName>
    <definedName name="IQ_NAMES_REVISION_DATE_" localSheetId="21" hidden="1">"12/18/2018 09:04:46"</definedName>
    <definedName name="IQ_NAMES_REVISION_DATE_" hidden="1">"07/26/2022 10:05:26"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Not_SB" localSheetId="13">'4 classification'!$A$228:$A$260</definedName>
    <definedName name="Not_SB" localSheetId="16">'5 risk metrics (old)'!#REF!</definedName>
    <definedName name="_xlnm.Print_Area" localSheetId="4">'1 macro-mapping'!$B$2:$AY$59</definedName>
    <definedName name="_xlnm.Print_Area" localSheetId="5">'1 macro-mapping checks'!$B$2:$AY$32</definedName>
    <definedName name="_xlnm.Print_Area" localSheetId="7">'2 sup_templates'!$B$2:$CL$45</definedName>
    <definedName name="_xlnm.Print_Area" localSheetId="8">'2 sup_templates checks'!$B$2:$CL$25</definedName>
    <definedName name="_xlnm.Print_Area" localSheetId="10">'3 interconnectedness (old)'!$B$2:$AV$33</definedName>
    <definedName name="_xlnm.Print_Area" localSheetId="11">'3 interconnectedness checks'!$B$2:$AU$24</definedName>
    <definedName name="_xlnm.Print_Area" localSheetId="13">'4 classification'!$B$12:$W$44,'4 classification'!$B$48:$W$80,'4 classification'!$B$84:$W$116,'4 classification'!$B$120:$W$153,'4 classification'!$B$157:$W$189,'4 classification'!$B$193:$W$225,'4 classification'!$B$229:$W$272</definedName>
    <definedName name="_xlnm.Print_Area" localSheetId="16">'5 risk metrics (old)'!$B$10:$CN$38,'5 risk metrics (old)'!$B$53:$CN$75,'5 risk metrics (old)'!$B$88:$CN$89,'5 risk metrics (old)'!$B$95:$AZ$133,'5 risk metrics (old)'!$B$137:$CN$288</definedName>
    <definedName name="_xlnm.Print_Area" localSheetId="19">'7a policy tools MMF type 1'!$B$2:$O$59</definedName>
    <definedName name="_xlnm.Print_Area" localSheetId="20">'7a policy tools MMF type 2'!$B$2:$O$59</definedName>
    <definedName name="_xlnm.Print_Area" localSheetId="22">'7a policy tools MMF type 3'!$B$2:$O$59</definedName>
    <definedName name="_xlnm.Print_Area" localSheetId="21">'7b policy tools other EF1'!$B$2:$O$60</definedName>
    <definedName name="_xlnm.Print_Area" localSheetId="23">'8b cross-sheet checks'!$B$10:$F$38</definedName>
    <definedName name="_xlnm.Print_Area" localSheetId="0">'Cover Page'!$B$2:$I$62</definedName>
    <definedName name="_xlnm.Print_Titles" localSheetId="4">'1 macro-mapping'!$B:$B,'1 macro-mapping'!$2:$7</definedName>
    <definedName name="_xlnm.Print_Titles" localSheetId="5">'1 macro-mapping checks'!$B:$B,'1 macro-mapping checks'!$2:$5</definedName>
    <definedName name="_xlnm.Print_Titles" localSheetId="7">'2 sup_templates'!$2:$5</definedName>
    <definedName name="_xlnm.Print_Titles" localSheetId="8">'2 sup_templates checks'!$2:$5</definedName>
    <definedName name="_xlnm.Print_Titles" localSheetId="10">'3 interconnectedness (old)'!$2:$5</definedName>
    <definedName name="_xlnm.Print_Titles" localSheetId="11">'3 interconnectedness checks'!$2:$5</definedName>
    <definedName name="_xlnm.Print_Titles" localSheetId="13">'4 classification'!$2:$11</definedName>
    <definedName name="_xlnm.Print_Titles" localSheetId="16">'5 risk metrics (old)'!$2:$9</definedName>
    <definedName name="_xlnm.Print_Titles" localSheetId="19">'7a policy tools MMF type 1'!$2:$10</definedName>
    <definedName name="_xlnm.Print_Titles" localSheetId="20">'7a policy tools MMF type 2'!$2:$10</definedName>
    <definedName name="_xlnm.Print_Titles" localSheetId="22">'7a policy tools MMF type 3'!$2:$10</definedName>
    <definedName name="_xlnm.Print_Titles" localSheetId="21">'7b policy tools other EF1'!$2:$11</definedName>
    <definedName name="Residual_SB" localSheetId="13">'4 classification'!$A$192:$A$225</definedName>
    <definedName name="Residual_SB" localSheetId="16">'5 risk metrics (old)'!#REF!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22" i="38" l="1"/>
  <c r="BP22" i="38"/>
  <c r="BQ22" i="38"/>
  <c r="BR22" i="38"/>
  <c r="BS22" i="38"/>
  <c r="BT22" i="38"/>
  <c r="BU22" i="38"/>
  <c r="BV22" i="38"/>
  <c r="BW22" i="38"/>
  <c r="BX22" i="38"/>
  <c r="BY22" i="38"/>
  <c r="BZ22" i="38"/>
  <c r="CA22" i="38"/>
  <c r="CB22" i="38"/>
  <c r="CC22" i="38"/>
  <c r="CD22" i="38"/>
  <c r="CE22" i="38"/>
  <c r="CF22" i="38"/>
  <c r="CG22" i="38"/>
  <c r="CH22" i="38"/>
  <c r="CI22" i="38"/>
  <c r="CJ22" i="38"/>
  <c r="CK22" i="38"/>
  <c r="CL22" i="38"/>
  <c r="CM22" i="38"/>
  <c r="CN22" i="38"/>
  <c r="BO23" i="38"/>
  <c r="BP23" i="38"/>
  <c r="BQ23" i="38"/>
  <c r="BR23" i="38"/>
  <c r="BS23" i="38"/>
  <c r="BT23" i="38"/>
  <c r="BU23" i="38"/>
  <c r="BV23" i="38"/>
  <c r="BW23" i="38"/>
  <c r="BX23" i="38"/>
  <c r="BY23" i="38"/>
  <c r="BZ23" i="38"/>
  <c r="CA23" i="38"/>
  <c r="CB23" i="38"/>
  <c r="CC23" i="38"/>
  <c r="CD23" i="38"/>
  <c r="CE23" i="38"/>
  <c r="CF23" i="38"/>
  <c r="CG23" i="38"/>
  <c r="CH23" i="38"/>
  <c r="CI23" i="38"/>
  <c r="CJ23" i="38"/>
  <c r="CK23" i="38"/>
  <c r="CL23" i="38"/>
  <c r="CM23" i="38"/>
  <c r="CN23" i="38"/>
  <c r="BO24" i="38"/>
  <c r="BP24" i="38"/>
  <c r="BQ24" i="38"/>
  <c r="BR24" i="38"/>
  <c r="BS24" i="38"/>
  <c r="BT24" i="38"/>
  <c r="BU24" i="38"/>
  <c r="BV24" i="38"/>
  <c r="BW24" i="38"/>
  <c r="BX24" i="38"/>
  <c r="BY24" i="38"/>
  <c r="BZ24" i="38"/>
  <c r="CA24" i="38"/>
  <c r="CB24" i="38"/>
  <c r="CC24" i="38"/>
  <c r="CD24" i="38"/>
  <c r="CE24" i="38"/>
  <c r="CF24" i="38"/>
  <c r="CG24" i="38"/>
  <c r="CH24" i="38"/>
  <c r="CI24" i="38"/>
  <c r="CJ24" i="38"/>
  <c r="CK24" i="38"/>
  <c r="CL24" i="38"/>
  <c r="CM24" i="38"/>
  <c r="CN24" i="38"/>
  <c r="BO25" i="38"/>
  <c r="BP25" i="38"/>
  <c r="BQ25" i="38"/>
  <c r="BR25" i="38"/>
  <c r="BS25" i="38"/>
  <c r="BT25" i="38"/>
  <c r="BU25" i="38"/>
  <c r="BV25" i="38"/>
  <c r="BW25" i="38"/>
  <c r="BX25" i="38"/>
  <c r="BY25" i="38"/>
  <c r="BZ25" i="38"/>
  <c r="CA25" i="38"/>
  <c r="CB25" i="38"/>
  <c r="CC25" i="38"/>
  <c r="CD25" i="38"/>
  <c r="CE25" i="38"/>
  <c r="CF25" i="38"/>
  <c r="CG25" i="38"/>
  <c r="CH25" i="38"/>
  <c r="CI25" i="38"/>
  <c r="CJ25" i="38"/>
  <c r="CK25" i="38"/>
  <c r="CL25" i="38"/>
  <c r="CM25" i="38"/>
  <c r="CN25" i="38"/>
  <c r="BO26" i="38"/>
  <c r="BP26" i="38"/>
  <c r="BQ26" i="38"/>
  <c r="BR26" i="38"/>
  <c r="BS26" i="38"/>
  <c r="BT26" i="38"/>
  <c r="BU26" i="38"/>
  <c r="BV26" i="38"/>
  <c r="BW26" i="38"/>
  <c r="BX26" i="38"/>
  <c r="BY26" i="38"/>
  <c r="BZ26" i="38"/>
  <c r="CA26" i="38"/>
  <c r="CB26" i="38"/>
  <c r="CC26" i="38"/>
  <c r="CD26" i="38"/>
  <c r="CE26" i="38"/>
  <c r="CF26" i="38"/>
  <c r="CG26" i="38"/>
  <c r="CH26" i="38"/>
  <c r="CI26" i="38"/>
  <c r="CJ26" i="38"/>
  <c r="CK26" i="38"/>
  <c r="CL26" i="38"/>
  <c r="CM26" i="38"/>
  <c r="CN26" i="38"/>
  <c r="BO27" i="38"/>
  <c r="BP27" i="38"/>
  <c r="BQ27" i="38"/>
  <c r="BR27" i="38"/>
  <c r="BS27" i="38"/>
  <c r="BT27" i="38"/>
  <c r="BU27" i="38"/>
  <c r="BV27" i="38"/>
  <c r="BW27" i="38"/>
  <c r="BX27" i="38"/>
  <c r="BY27" i="38"/>
  <c r="BZ27" i="38"/>
  <c r="CA27" i="38"/>
  <c r="CB27" i="38"/>
  <c r="CC27" i="38"/>
  <c r="CD27" i="38"/>
  <c r="CE27" i="38"/>
  <c r="CF27" i="38"/>
  <c r="CG27" i="38"/>
  <c r="CH27" i="38"/>
  <c r="CI27" i="38"/>
  <c r="CJ27" i="38"/>
  <c r="CK27" i="38"/>
  <c r="CL27" i="38"/>
  <c r="CM27" i="38"/>
  <c r="CN27" i="38"/>
  <c r="BO28" i="38"/>
  <c r="BP28" i="38"/>
  <c r="BQ28" i="38"/>
  <c r="BR28" i="38"/>
  <c r="BS28" i="38"/>
  <c r="BT28" i="38"/>
  <c r="BU28" i="38"/>
  <c r="BV28" i="38"/>
  <c r="BW28" i="38"/>
  <c r="BX28" i="38"/>
  <c r="BY28" i="38"/>
  <c r="BZ28" i="38"/>
  <c r="CA28" i="38"/>
  <c r="CB28" i="38"/>
  <c r="CC28" i="38"/>
  <c r="CD28" i="38"/>
  <c r="CE28" i="38"/>
  <c r="CF28" i="38"/>
  <c r="CG28" i="38"/>
  <c r="CH28" i="38"/>
  <c r="CI28" i="38"/>
  <c r="CJ28" i="38"/>
  <c r="CK28" i="38"/>
  <c r="CL28" i="38"/>
  <c r="CM28" i="38"/>
  <c r="CN28" i="38"/>
  <c r="BO29" i="38"/>
  <c r="BP29" i="38"/>
  <c r="BQ29" i="38"/>
  <c r="BR29" i="38"/>
  <c r="BS29" i="38"/>
  <c r="BT29" i="38"/>
  <c r="BU29" i="38"/>
  <c r="BV29" i="38"/>
  <c r="BW29" i="38"/>
  <c r="BX29" i="38"/>
  <c r="BY29" i="38"/>
  <c r="BZ29" i="38"/>
  <c r="CA29" i="38"/>
  <c r="CB29" i="38"/>
  <c r="CC29" i="38"/>
  <c r="CD29" i="38"/>
  <c r="CE29" i="38"/>
  <c r="CF29" i="38"/>
  <c r="CG29" i="38"/>
  <c r="CH29" i="38"/>
  <c r="CI29" i="38"/>
  <c r="CJ29" i="38"/>
  <c r="CK29" i="38"/>
  <c r="CL29" i="38"/>
  <c r="CM29" i="38"/>
  <c r="CN29" i="38"/>
  <c r="BO30" i="38"/>
  <c r="BP30" i="38"/>
  <c r="BQ30" i="38"/>
  <c r="BR30" i="38"/>
  <c r="BS30" i="38"/>
  <c r="BT30" i="38"/>
  <c r="BU30" i="38"/>
  <c r="BV30" i="38"/>
  <c r="BW30" i="38"/>
  <c r="BX30" i="38"/>
  <c r="BY30" i="38"/>
  <c r="BZ30" i="38"/>
  <c r="CA30" i="38"/>
  <c r="CB30" i="38"/>
  <c r="CC30" i="38"/>
  <c r="CD30" i="38"/>
  <c r="CE30" i="38"/>
  <c r="CF30" i="38"/>
  <c r="CG30" i="38"/>
  <c r="CH30" i="38"/>
  <c r="CI30" i="38"/>
  <c r="CJ30" i="38"/>
  <c r="CK30" i="38"/>
  <c r="CL30" i="38"/>
  <c r="CM30" i="38"/>
  <c r="CN30" i="38"/>
  <c r="BO31" i="38"/>
  <c r="BP31" i="38"/>
  <c r="BQ31" i="38"/>
  <c r="BR31" i="38"/>
  <c r="BS31" i="38"/>
  <c r="BT31" i="38"/>
  <c r="BU31" i="38"/>
  <c r="BV31" i="38"/>
  <c r="BW31" i="38"/>
  <c r="BX31" i="38"/>
  <c r="BY31" i="38"/>
  <c r="BZ31" i="38"/>
  <c r="CA31" i="38"/>
  <c r="CB31" i="38"/>
  <c r="CC31" i="38"/>
  <c r="CD31" i="38"/>
  <c r="CE31" i="38"/>
  <c r="CF31" i="38"/>
  <c r="CG31" i="38"/>
  <c r="CH31" i="38"/>
  <c r="CI31" i="38"/>
  <c r="CJ31" i="38"/>
  <c r="CK31" i="38"/>
  <c r="CL31" i="38"/>
  <c r="CM31" i="38"/>
  <c r="CN31" i="38"/>
  <c r="BO32" i="38"/>
  <c r="BP32" i="38"/>
  <c r="BQ32" i="38"/>
  <c r="BR32" i="38"/>
  <c r="BS32" i="38"/>
  <c r="BT32" i="38"/>
  <c r="BU32" i="38"/>
  <c r="BV32" i="38"/>
  <c r="BW32" i="38"/>
  <c r="BX32" i="38"/>
  <c r="BY32" i="38"/>
  <c r="BZ32" i="38"/>
  <c r="CA32" i="38"/>
  <c r="CB32" i="38"/>
  <c r="CC32" i="38"/>
  <c r="CD32" i="38"/>
  <c r="CE32" i="38"/>
  <c r="CF32" i="38"/>
  <c r="CG32" i="38"/>
  <c r="CH32" i="38"/>
  <c r="CI32" i="38"/>
  <c r="CJ32" i="38"/>
  <c r="CK32" i="38"/>
  <c r="CL32" i="38"/>
  <c r="CM32" i="38"/>
  <c r="CN32" i="38"/>
  <c r="BO33" i="38"/>
  <c r="BP33" i="38"/>
  <c r="BQ33" i="38"/>
  <c r="BR33" i="38"/>
  <c r="BS33" i="38"/>
  <c r="BT33" i="38"/>
  <c r="BU33" i="38"/>
  <c r="BV33" i="38"/>
  <c r="BW33" i="38"/>
  <c r="BX33" i="38"/>
  <c r="BY33" i="38"/>
  <c r="BZ33" i="38"/>
  <c r="CA33" i="38"/>
  <c r="CB33" i="38"/>
  <c r="CC33" i="38"/>
  <c r="CD33" i="38"/>
  <c r="CE33" i="38"/>
  <c r="CF33" i="38"/>
  <c r="CG33" i="38"/>
  <c r="CH33" i="38"/>
  <c r="CI33" i="38"/>
  <c r="CJ33" i="38"/>
  <c r="CK33" i="38"/>
  <c r="CL33" i="38"/>
  <c r="CM33" i="38"/>
  <c r="CN33" i="38"/>
  <c r="BO34" i="38"/>
  <c r="BP34" i="38"/>
  <c r="BQ34" i="38"/>
  <c r="BR34" i="38"/>
  <c r="BS34" i="38"/>
  <c r="BT34" i="38"/>
  <c r="BU34" i="38"/>
  <c r="BV34" i="38"/>
  <c r="BW34" i="38"/>
  <c r="BX34" i="38"/>
  <c r="BY34" i="38"/>
  <c r="BZ34" i="38"/>
  <c r="CA34" i="38"/>
  <c r="CB34" i="38"/>
  <c r="CC34" i="38"/>
  <c r="CD34" i="38"/>
  <c r="CE34" i="38"/>
  <c r="CF34" i="38"/>
  <c r="CG34" i="38"/>
  <c r="CH34" i="38"/>
  <c r="CI34" i="38"/>
  <c r="CJ34" i="38"/>
  <c r="CK34" i="38"/>
  <c r="CL34" i="38"/>
  <c r="CM34" i="38"/>
  <c r="CN34" i="38"/>
  <c r="BO35" i="38"/>
  <c r="BP35" i="38"/>
  <c r="BQ35" i="38"/>
  <c r="BR35" i="38"/>
  <c r="BS35" i="38"/>
  <c r="BT35" i="38"/>
  <c r="BU35" i="38"/>
  <c r="BV35" i="38"/>
  <c r="BW35" i="38"/>
  <c r="BX35" i="38"/>
  <c r="BY35" i="38"/>
  <c r="BZ35" i="38"/>
  <c r="CA35" i="38"/>
  <c r="CB35" i="38"/>
  <c r="CC35" i="38"/>
  <c r="CD35" i="38"/>
  <c r="CE35" i="38"/>
  <c r="CF35" i="38"/>
  <c r="CG35" i="38"/>
  <c r="CH35" i="38"/>
  <c r="CI35" i="38"/>
  <c r="CJ35" i="38"/>
  <c r="CK35" i="38"/>
  <c r="CL35" i="38"/>
  <c r="CM35" i="38"/>
  <c r="CN35" i="38"/>
  <c r="BO36" i="38"/>
  <c r="BP36" i="38"/>
  <c r="BQ36" i="38"/>
  <c r="BR36" i="38"/>
  <c r="BS36" i="38"/>
  <c r="BT36" i="38"/>
  <c r="BU36" i="38"/>
  <c r="BV36" i="38"/>
  <c r="BW36" i="38"/>
  <c r="BX36" i="38"/>
  <c r="BY36" i="38"/>
  <c r="BZ36" i="38"/>
  <c r="CA36" i="38"/>
  <c r="CB36" i="38"/>
  <c r="CC36" i="38"/>
  <c r="CD36" i="38"/>
  <c r="CE36" i="38"/>
  <c r="CF36" i="38"/>
  <c r="CG36" i="38"/>
  <c r="CH36" i="38"/>
  <c r="CI36" i="38"/>
  <c r="CJ36" i="38"/>
  <c r="CK36" i="38"/>
  <c r="CL36" i="38"/>
  <c r="CM36" i="38"/>
  <c r="CN36" i="38"/>
  <c r="BO37" i="38"/>
  <c r="BP37" i="38"/>
  <c r="BQ37" i="38"/>
  <c r="BR37" i="38"/>
  <c r="BS37" i="38"/>
  <c r="BT37" i="38"/>
  <c r="BU37" i="38"/>
  <c r="BV37" i="38"/>
  <c r="BW37" i="38"/>
  <c r="BX37" i="38"/>
  <c r="BY37" i="38"/>
  <c r="BZ37" i="38"/>
  <c r="CA37" i="38"/>
  <c r="CB37" i="38"/>
  <c r="CC37" i="38"/>
  <c r="CD37" i="38"/>
  <c r="CE37" i="38"/>
  <c r="CF37" i="38"/>
  <c r="CG37" i="38"/>
  <c r="CH37" i="38"/>
  <c r="CI37" i="38"/>
  <c r="CJ37" i="38"/>
  <c r="CK37" i="38"/>
  <c r="CL37" i="38"/>
  <c r="CM37" i="38"/>
  <c r="CN37" i="38"/>
  <c r="BO38" i="38"/>
  <c r="BP38" i="38"/>
  <c r="BQ38" i="38"/>
  <c r="BR38" i="38"/>
  <c r="BS38" i="38"/>
  <c r="BT38" i="38"/>
  <c r="BU38" i="38"/>
  <c r="BV38" i="38"/>
  <c r="BW38" i="38"/>
  <c r="BX38" i="38"/>
  <c r="BY38" i="38"/>
  <c r="BZ38" i="38"/>
  <c r="CA38" i="38"/>
  <c r="CB38" i="38"/>
  <c r="CC38" i="38"/>
  <c r="CD38" i="38"/>
  <c r="CE38" i="38"/>
  <c r="CF38" i="38"/>
  <c r="CG38" i="38"/>
  <c r="CH38" i="38"/>
  <c r="CI38" i="38"/>
  <c r="CJ38" i="38"/>
  <c r="CK38" i="38"/>
  <c r="CL38" i="38"/>
  <c r="CM38" i="38"/>
  <c r="CN38" i="38"/>
  <c r="BO39" i="38"/>
  <c r="BP39" i="38"/>
  <c r="BQ39" i="38"/>
  <c r="BR39" i="38"/>
  <c r="BS39" i="38"/>
  <c r="BT39" i="38"/>
  <c r="BU39" i="38"/>
  <c r="BV39" i="38"/>
  <c r="BW39" i="38"/>
  <c r="BX39" i="38"/>
  <c r="BY39" i="38"/>
  <c r="BZ39" i="38"/>
  <c r="CA39" i="38"/>
  <c r="CB39" i="38"/>
  <c r="CC39" i="38"/>
  <c r="CD39" i="38"/>
  <c r="CE39" i="38"/>
  <c r="CF39" i="38"/>
  <c r="CG39" i="38"/>
  <c r="CH39" i="38"/>
  <c r="CI39" i="38"/>
  <c r="CJ39" i="38"/>
  <c r="CK39" i="38"/>
  <c r="CL39" i="38"/>
  <c r="CM39" i="38"/>
  <c r="CN39" i="38"/>
  <c r="BO40" i="38"/>
  <c r="BP40" i="38"/>
  <c r="BQ40" i="38"/>
  <c r="BR40" i="38"/>
  <c r="BS40" i="38"/>
  <c r="BT40" i="38"/>
  <c r="BU40" i="38"/>
  <c r="BV40" i="38"/>
  <c r="BW40" i="38"/>
  <c r="BX40" i="38"/>
  <c r="BY40" i="38"/>
  <c r="BZ40" i="38"/>
  <c r="CA40" i="38"/>
  <c r="CB40" i="38"/>
  <c r="CC40" i="38"/>
  <c r="CD40" i="38"/>
  <c r="CE40" i="38"/>
  <c r="CF40" i="38"/>
  <c r="CG40" i="38"/>
  <c r="CH40" i="38"/>
  <c r="CI40" i="38"/>
  <c r="CJ40" i="38"/>
  <c r="CK40" i="38"/>
  <c r="CL40" i="38"/>
  <c r="CM40" i="38"/>
  <c r="CN40" i="38"/>
  <c r="BO41" i="38"/>
  <c r="BP41" i="38"/>
  <c r="BQ41" i="38"/>
  <c r="BR41" i="38"/>
  <c r="BS41" i="38"/>
  <c r="BT41" i="38"/>
  <c r="BU41" i="38"/>
  <c r="BV41" i="38"/>
  <c r="BW41" i="38"/>
  <c r="BX41" i="38"/>
  <c r="BY41" i="38"/>
  <c r="BZ41" i="38"/>
  <c r="CA41" i="38"/>
  <c r="CB41" i="38"/>
  <c r="CC41" i="38"/>
  <c r="CD41" i="38"/>
  <c r="CE41" i="38"/>
  <c r="CF41" i="38"/>
  <c r="CG41" i="38"/>
  <c r="CH41" i="38"/>
  <c r="CI41" i="38"/>
  <c r="CJ41" i="38"/>
  <c r="CK41" i="38"/>
  <c r="CL41" i="38"/>
  <c r="CM41" i="38"/>
  <c r="CN41" i="38"/>
  <c r="CN21" i="38"/>
  <c r="CM21" i="38"/>
  <c r="CL21" i="38"/>
  <c r="CK21" i="38"/>
  <c r="CJ21" i="38"/>
  <c r="CI21" i="38"/>
  <c r="CH21" i="38"/>
  <c r="CG21" i="38"/>
  <c r="CF21" i="38"/>
  <c r="CE21" i="38"/>
  <c r="CD21" i="38"/>
  <c r="CC21" i="38"/>
  <c r="CB21" i="38"/>
  <c r="CA21" i="38"/>
  <c r="BZ21" i="38"/>
  <c r="BY21" i="38"/>
  <c r="BX21" i="38"/>
  <c r="BW21" i="38"/>
  <c r="BV21" i="38"/>
  <c r="BU21" i="38"/>
  <c r="BT21" i="38"/>
  <c r="BS21" i="38"/>
  <c r="BR21" i="38"/>
  <c r="BQ21" i="38"/>
  <c r="BP21" i="38"/>
  <c r="BO21" i="38"/>
  <c r="BR11" i="99"/>
  <c r="BS11" i="99"/>
  <c r="BT11" i="99"/>
  <c r="BU11" i="99"/>
  <c r="BV11" i="99"/>
  <c r="BW11" i="99"/>
  <c r="BX11" i="99"/>
  <c r="BY11" i="99"/>
  <c r="BZ11" i="99"/>
  <c r="CA11" i="99"/>
  <c r="CB11" i="99"/>
  <c r="CC11" i="99"/>
  <c r="CD11" i="99"/>
  <c r="CE11" i="99"/>
  <c r="CF11" i="99"/>
  <c r="CG11" i="99"/>
  <c r="CH11" i="99"/>
  <c r="CI11" i="99"/>
  <c r="CJ11" i="99"/>
  <c r="CK11" i="99"/>
  <c r="CL11" i="99"/>
  <c r="CM11" i="99"/>
  <c r="CN11" i="99"/>
  <c r="CO11" i="99"/>
  <c r="CP11" i="99"/>
  <c r="CQ11" i="99"/>
  <c r="CR11" i="99"/>
  <c r="CS11" i="99"/>
  <c r="CT11" i="99"/>
  <c r="CU11" i="99"/>
  <c r="BR12" i="99"/>
  <c r="BS12" i="99"/>
  <c r="BT12" i="99"/>
  <c r="BU12" i="99"/>
  <c r="BV12" i="99"/>
  <c r="BW12" i="99"/>
  <c r="BX12" i="99"/>
  <c r="BY12" i="99"/>
  <c r="BZ12" i="99"/>
  <c r="CA12" i="99"/>
  <c r="CB12" i="99"/>
  <c r="CC12" i="99"/>
  <c r="CD12" i="99"/>
  <c r="CE12" i="99"/>
  <c r="CF12" i="99"/>
  <c r="CG12" i="99"/>
  <c r="CH12" i="99"/>
  <c r="CI12" i="99"/>
  <c r="CJ12" i="99"/>
  <c r="CK12" i="99"/>
  <c r="CL12" i="99"/>
  <c r="CM12" i="99"/>
  <c r="CN12" i="99"/>
  <c r="CO12" i="99"/>
  <c r="CP12" i="99"/>
  <c r="CQ12" i="99"/>
  <c r="CR12" i="99"/>
  <c r="CS12" i="99"/>
  <c r="CT12" i="99"/>
  <c r="CU12" i="99"/>
  <c r="BR13" i="99"/>
  <c r="BS13" i="99"/>
  <c r="BT13" i="99"/>
  <c r="BU13" i="99"/>
  <c r="BV13" i="99"/>
  <c r="BW13" i="99"/>
  <c r="BX13" i="99"/>
  <c r="BY13" i="99"/>
  <c r="BZ13" i="99"/>
  <c r="CA13" i="99"/>
  <c r="CB13" i="99"/>
  <c r="CC13" i="99"/>
  <c r="CD13" i="99"/>
  <c r="CE13" i="99"/>
  <c r="CF13" i="99"/>
  <c r="CG13" i="99"/>
  <c r="CH13" i="99"/>
  <c r="CI13" i="99"/>
  <c r="CJ13" i="99"/>
  <c r="CK13" i="99"/>
  <c r="CL13" i="99"/>
  <c r="CM13" i="99"/>
  <c r="CN13" i="99"/>
  <c r="CO13" i="99"/>
  <c r="CP13" i="99"/>
  <c r="CQ13" i="99"/>
  <c r="CR13" i="99"/>
  <c r="CS13" i="99"/>
  <c r="CT13" i="99"/>
  <c r="CU13" i="99"/>
  <c r="BR14" i="99"/>
  <c r="BS14" i="99"/>
  <c r="BT14" i="99"/>
  <c r="BU14" i="99"/>
  <c r="BV14" i="99"/>
  <c r="BW14" i="99"/>
  <c r="BX14" i="99"/>
  <c r="BY14" i="99"/>
  <c r="BZ14" i="99"/>
  <c r="CA14" i="99"/>
  <c r="CB14" i="99"/>
  <c r="CC14" i="99"/>
  <c r="CD14" i="99"/>
  <c r="CE14" i="99"/>
  <c r="CF14" i="99"/>
  <c r="CG14" i="99"/>
  <c r="CH14" i="99"/>
  <c r="CI14" i="99"/>
  <c r="CJ14" i="99"/>
  <c r="CK14" i="99"/>
  <c r="CL14" i="99"/>
  <c r="CM14" i="99"/>
  <c r="CN14" i="99"/>
  <c r="CO14" i="99"/>
  <c r="CP14" i="99"/>
  <c r="CQ14" i="99"/>
  <c r="CR14" i="99"/>
  <c r="CS14" i="99"/>
  <c r="CT14" i="99"/>
  <c r="CU14" i="99"/>
  <c r="BR15" i="99"/>
  <c r="BS15" i="99"/>
  <c r="BT15" i="99"/>
  <c r="BU15" i="99"/>
  <c r="BV15" i="99"/>
  <c r="BW15" i="99"/>
  <c r="BX15" i="99"/>
  <c r="BY15" i="99"/>
  <c r="BZ15" i="99"/>
  <c r="CA15" i="99"/>
  <c r="CB15" i="99"/>
  <c r="CC15" i="99"/>
  <c r="CD15" i="99"/>
  <c r="CE15" i="99"/>
  <c r="CF15" i="99"/>
  <c r="CG15" i="99"/>
  <c r="CH15" i="99"/>
  <c r="CI15" i="99"/>
  <c r="CJ15" i="99"/>
  <c r="CK15" i="99"/>
  <c r="CL15" i="99"/>
  <c r="CM15" i="99"/>
  <c r="CN15" i="99"/>
  <c r="CO15" i="99"/>
  <c r="CP15" i="99"/>
  <c r="CQ15" i="99"/>
  <c r="CR15" i="99"/>
  <c r="CS15" i="99"/>
  <c r="CT15" i="99"/>
  <c r="CU15" i="99"/>
  <c r="BR16" i="99"/>
  <c r="BS16" i="99"/>
  <c r="BT16" i="99"/>
  <c r="BU16" i="99"/>
  <c r="BV16" i="99"/>
  <c r="BW16" i="99"/>
  <c r="BX16" i="99"/>
  <c r="BY16" i="99"/>
  <c r="BZ16" i="99"/>
  <c r="CA16" i="99"/>
  <c r="CB16" i="99"/>
  <c r="CC16" i="99"/>
  <c r="CD16" i="99"/>
  <c r="CE16" i="99"/>
  <c r="CF16" i="99"/>
  <c r="CG16" i="99"/>
  <c r="CH16" i="99"/>
  <c r="CI16" i="99"/>
  <c r="CJ16" i="99"/>
  <c r="CK16" i="99"/>
  <c r="CL16" i="99"/>
  <c r="CM16" i="99"/>
  <c r="CN16" i="99"/>
  <c r="CO16" i="99"/>
  <c r="CP16" i="99"/>
  <c r="CQ16" i="99"/>
  <c r="CR16" i="99"/>
  <c r="CS16" i="99"/>
  <c r="CT16" i="99"/>
  <c r="CU16" i="99"/>
  <c r="BR17" i="99"/>
  <c r="BS17" i="99"/>
  <c r="BT17" i="99"/>
  <c r="BU17" i="99"/>
  <c r="BV17" i="99"/>
  <c r="BW17" i="99"/>
  <c r="BX17" i="99"/>
  <c r="BY17" i="99"/>
  <c r="BZ17" i="99"/>
  <c r="CA17" i="99"/>
  <c r="CB17" i="99"/>
  <c r="CC17" i="99"/>
  <c r="CD17" i="99"/>
  <c r="CE17" i="99"/>
  <c r="CF17" i="99"/>
  <c r="CG17" i="99"/>
  <c r="CH17" i="99"/>
  <c r="CI17" i="99"/>
  <c r="CJ17" i="99"/>
  <c r="CK17" i="99"/>
  <c r="CL17" i="99"/>
  <c r="CM17" i="99"/>
  <c r="CN17" i="99"/>
  <c r="CO17" i="99"/>
  <c r="CP17" i="99"/>
  <c r="CQ17" i="99"/>
  <c r="CR17" i="99"/>
  <c r="CS17" i="99"/>
  <c r="CT17" i="99"/>
  <c r="CU17" i="99"/>
  <c r="BR18" i="99"/>
  <c r="BS18" i="99"/>
  <c r="BT18" i="99"/>
  <c r="BU18" i="99"/>
  <c r="BV18" i="99"/>
  <c r="BW18" i="99"/>
  <c r="BX18" i="99"/>
  <c r="BY18" i="99"/>
  <c r="BZ18" i="99"/>
  <c r="CA18" i="99"/>
  <c r="CB18" i="99"/>
  <c r="CC18" i="99"/>
  <c r="CD18" i="99"/>
  <c r="CE18" i="99"/>
  <c r="CF18" i="99"/>
  <c r="CG18" i="99"/>
  <c r="CH18" i="99"/>
  <c r="CI18" i="99"/>
  <c r="CJ18" i="99"/>
  <c r="CK18" i="99"/>
  <c r="CL18" i="99"/>
  <c r="CM18" i="99"/>
  <c r="CN18" i="99"/>
  <c r="CO18" i="99"/>
  <c r="CP18" i="99"/>
  <c r="CQ18" i="99"/>
  <c r="CR18" i="99"/>
  <c r="CS18" i="99"/>
  <c r="CT18" i="99"/>
  <c r="CU18" i="99"/>
  <c r="BR19" i="99"/>
  <c r="BS19" i="99"/>
  <c r="BT19" i="99"/>
  <c r="BU19" i="99"/>
  <c r="BV19" i="99"/>
  <c r="BW19" i="99"/>
  <c r="BX19" i="99"/>
  <c r="BY19" i="99"/>
  <c r="BZ19" i="99"/>
  <c r="CA19" i="99"/>
  <c r="CB19" i="99"/>
  <c r="CC19" i="99"/>
  <c r="CD19" i="99"/>
  <c r="CE19" i="99"/>
  <c r="CF19" i="99"/>
  <c r="CG19" i="99"/>
  <c r="CH19" i="99"/>
  <c r="CI19" i="99"/>
  <c r="CJ19" i="99"/>
  <c r="CK19" i="99"/>
  <c r="CL19" i="99"/>
  <c r="CM19" i="99"/>
  <c r="CN19" i="99"/>
  <c r="CO19" i="99"/>
  <c r="CP19" i="99"/>
  <c r="CQ19" i="99"/>
  <c r="CR19" i="99"/>
  <c r="CS19" i="99"/>
  <c r="CT19" i="99"/>
  <c r="CU19" i="99"/>
  <c r="BR20" i="99"/>
  <c r="BS20" i="99"/>
  <c r="BT20" i="99"/>
  <c r="BU20" i="99"/>
  <c r="BV20" i="99"/>
  <c r="BW20" i="99"/>
  <c r="BX20" i="99"/>
  <c r="BY20" i="99"/>
  <c r="BZ20" i="99"/>
  <c r="CA20" i="99"/>
  <c r="CB20" i="99"/>
  <c r="CC20" i="99"/>
  <c r="CD20" i="99"/>
  <c r="CE20" i="99"/>
  <c r="CF20" i="99"/>
  <c r="CG20" i="99"/>
  <c r="CH20" i="99"/>
  <c r="CI20" i="99"/>
  <c r="CJ20" i="99"/>
  <c r="CK20" i="99"/>
  <c r="CL20" i="99"/>
  <c r="CM20" i="99"/>
  <c r="CN20" i="99"/>
  <c r="CO20" i="99"/>
  <c r="CP20" i="99"/>
  <c r="CQ20" i="99"/>
  <c r="CR20" i="99"/>
  <c r="CS20" i="99"/>
  <c r="CT20" i="99"/>
  <c r="CU20" i="99"/>
  <c r="BR21" i="99"/>
  <c r="BS21" i="99"/>
  <c r="BT21" i="99"/>
  <c r="BU21" i="99"/>
  <c r="BV21" i="99"/>
  <c r="BW21" i="99"/>
  <c r="BX21" i="99"/>
  <c r="BY21" i="99"/>
  <c r="BZ21" i="99"/>
  <c r="CA21" i="99"/>
  <c r="CB21" i="99"/>
  <c r="CC21" i="99"/>
  <c r="CD21" i="99"/>
  <c r="CE21" i="99"/>
  <c r="CF21" i="99"/>
  <c r="CG21" i="99"/>
  <c r="CH21" i="99"/>
  <c r="CI21" i="99"/>
  <c r="CJ21" i="99"/>
  <c r="CK21" i="99"/>
  <c r="CL21" i="99"/>
  <c r="CM21" i="99"/>
  <c r="CN21" i="99"/>
  <c r="CO21" i="99"/>
  <c r="CP21" i="99"/>
  <c r="CQ21" i="99"/>
  <c r="CR21" i="99"/>
  <c r="CS21" i="99"/>
  <c r="CT21" i="99"/>
  <c r="CU21" i="99"/>
  <c r="BR22" i="99"/>
  <c r="BS22" i="99"/>
  <c r="BT22" i="99"/>
  <c r="BU22" i="99"/>
  <c r="BV22" i="99"/>
  <c r="BW22" i="99"/>
  <c r="BX22" i="99"/>
  <c r="BY22" i="99"/>
  <c r="BZ22" i="99"/>
  <c r="CA22" i="99"/>
  <c r="CB22" i="99"/>
  <c r="CC22" i="99"/>
  <c r="CD22" i="99"/>
  <c r="CE22" i="99"/>
  <c r="CF22" i="99"/>
  <c r="CG22" i="99"/>
  <c r="CH22" i="99"/>
  <c r="CI22" i="99"/>
  <c r="CJ22" i="99"/>
  <c r="CK22" i="99"/>
  <c r="CL22" i="99"/>
  <c r="CM22" i="99"/>
  <c r="CN22" i="99"/>
  <c r="CO22" i="99"/>
  <c r="CP22" i="99"/>
  <c r="CQ22" i="99"/>
  <c r="CR22" i="99"/>
  <c r="CS22" i="99"/>
  <c r="CT22" i="99"/>
  <c r="CU22" i="99"/>
  <c r="BR23" i="99"/>
  <c r="BS23" i="99"/>
  <c r="BT23" i="99"/>
  <c r="BU23" i="99"/>
  <c r="BV23" i="99"/>
  <c r="BW23" i="99"/>
  <c r="BX23" i="99"/>
  <c r="BY23" i="99"/>
  <c r="BZ23" i="99"/>
  <c r="CA23" i="99"/>
  <c r="CB23" i="99"/>
  <c r="CC23" i="99"/>
  <c r="CD23" i="99"/>
  <c r="CE23" i="99"/>
  <c r="CF23" i="99"/>
  <c r="CG23" i="99"/>
  <c r="CH23" i="99"/>
  <c r="CI23" i="99"/>
  <c r="CJ23" i="99"/>
  <c r="CK23" i="99"/>
  <c r="CL23" i="99"/>
  <c r="CM23" i="99"/>
  <c r="CN23" i="99"/>
  <c r="CO23" i="99"/>
  <c r="CP23" i="99"/>
  <c r="CQ23" i="99"/>
  <c r="CR23" i="99"/>
  <c r="CS23" i="99"/>
  <c r="CT23" i="99"/>
  <c r="CU23" i="99"/>
  <c r="BR24" i="99"/>
  <c r="BS24" i="99"/>
  <c r="BT24" i="99"/>
  <c r="BU24" i="99"/>
  <c r="BV24" i="99"/>
  <c r="BW24" i="99"/>
  <c r="BX24" i="99"/>
  <c r="BY24" i="99"/>
  <c r="BZ24" i="99"/>
  <c r="CA24" i="99"/>
  <c r="CB24" i="99"/>
  <c r="CC24" i="99"/>
  <c r="CD24" i="99"/>
  <c r="CE24" i="99"/>
  <c r="CF24" i="99"/>
  <c r="CG24" i="99"/>
  <c r="CH24" i="99"/>
  <c r="CI24" i="99"/>
  <c r="CJ24" i="99"/>
  <c r="CK24" i="99"/>
  <c r="CL24" i="99"/>
  <c r="CM24" i="99"/>
  <c r="CN24" i="99"/>
  <c r="CO24" i="99"/>
  <c r="CP24" i="99"/>
  <c r="CQ24" i="99"/>
  <c r="CR24" i="99"/>
  <c r="CS24" i="99"/>
  <c r="CT24" i="99"/>
  <c r="CU24" i="99"/>
  <c r="BR25" i="99"/>
  <c r="BS25" i="99"/>
  <c r="BT25" i="99"/>
  <c r="BU25" i="99"/>
  <c r="BV25" i="99"/>
  <c r="BW25" i="99"/>
  <c r="BX25" i="99"/>
  <c r="BY25" i="99"/>
  <c r="BZ25" i="99"/>
  <c r="CA25" i="99"/>
  <c r="CB25" i="99"/>
  <c r="CC25" i="99"/>
  <c r="CD25" i="99"/>
  <c r="CE25" i="99"/>
  <c r="CF25" i="99"/>
  <c r="CG25" i="99"/>
  <c r="CH25" i="99"/>
  <c r="CI25" i="99"/>
  <c r="CJ25" i="99"/>
  <c r="CK25" i="99"/>
  <c r="CL25" i="99"/>
  <c r="CM25" i="99"/>
  <c r="CN25" i="99"/>
  <c r="CO25" i="99"/>
  <c r="CP25" i="99"/>
  <c r="CQ25" i="99"/>
  <c r="CR25" i="99"/>
  <c r="CS25" i="99"/>
  <c r="CT25" i="99"/>
  <c r="CU25" i="99"/>
  <c r="BR26" i="99"/>
  <c r="BS26" i="99"/>
  <c r="BT26" i="99"/>
  <c r="BU26" i="99"/>
  <c r="BV26" i="99"/>
  <c r="BW26" i="99"/>
  <c r="BX26" i="99"/>
  <c r="BY26" i="99"/>
  <c r="BZ26" i="99"/>
  <c r="CA26" i="99"/>
  <c r="CB26" i="99"/>
  <c r="CC26" i="99"/>
  <c r="CD26" i="99"/>
  <c r="CE26" i="99"/>
  <c r="CF26" i="99"/>
  <c r="CG26" i="99"/>
  <c r="CH26" i="99"/>
  <c r="CI26" i="99"/>
  <c r="CJ26" i="99"/>
  <c r="CK26" i="99"/>
  <c r="CL26" i="99"/>
  <c r="CM26" i="99"/>
  <c r="CN26" i="99"/>
  <c r="CO26" i="99"/>
  <c r="CP26" i="99"/>
  <c r="CQ26" i="99"/>
  <c r="CR26" i="99"/>
  <c r="CS26" i="99"/>
  <c r="CT26" i="99"/>
  <c r="CU26" i="99"/>
  <c r="BR27" i="99"/>
  <c r="BS27" i="99"/>
  <c r="BT27" i="99"/>
  <c r="BU27" i="99"/>
  <c r="BV27" i="99"/>
  <c r="BW27" i="99"/>
  <c r="BX27" i="99"/>
  <c r="BY27" i="99"/>
  <c r="BZ27" i="99"/>
  <c r="CA27" i="99"/>
  <c r="CB27" i="99"/>
  <c r="CC27" i="99"/>
  <c r="CD27" i="99"/>
  <c r="CE27" i="99"/>
  <c r="CF27" i="99"/>
  <c r="CG27" i="99"/>
  <c r="CH27" i="99"/>
  <c r="CI27" i="99"/>
  <c r="CJ27" i="99"/>
  <c r="CK27" i="99"/>
  <c r="CL27" i="99"/>
  <c r="CM27" i="99"/>
  <c r="CN27" i="99"/>
  <c r="CO27" i="99"/>
  <c r="CP27" i="99"/>
  <c r="CQ27" i="99"/>
  <c r="CR27" i="99"/>
  <c r="CS27" i="99"/>
  <c r="CT27" i="99"/>
  <c r="CU27" i="99"/>
  <c r="BR28" i="99"/>
  <c r="BS28" i="99"/>
  <c r="BT28" i="99"/>
  <c r="BU28" i="99"/>
  <c r="BV28" i="99"/>
  <c r="BW28" i="99"/>
  <c r="BX28" i="99"/>
  <c r="BY28" i="99"/>
  <c r="BZ28" i="99"/>
  <c r="CA28" i="99"/>
  <c r="CB28" i="99"/>
  <c r="CC28" i="99"/>
  <c r="CD28" i="99"/>
  <c r="CE28" i="99"/>
  <c r="CF28" i="99"/>
  <c r="CG28" i="99"/>
  <c r="CH28" i="99"/>
  <c r="CI28" i="99"/>
  <c r="CJ28" i="99"/>
  <c r="CK28" i="99"/>
  <c r="CL28" i="99"/>
  <c r="CM28" i="99"/>
  <c r="CN28" i="99"/>
  <c r="CO28" i="99"/>
  <c r="CP28" i="99"/>
  <c r="CQ28" i="99"/>
  <c r="CR28" i="99"/>
  <c r="CS28" i="99"/>
  <c r="CT28" i="99"/>
  <c r="CU28" i="99"/>
  <c r="BR29" i="99"/>
  <c r="BS29" i="99"/>
  <c r="BT29" i="99"/>
  <c r="BU29" i="99"/>
  <c r="BV29" i="99"/>
  <c r="BW29" i="99"/>
  <c r="BX29" i="99"/>
  <c r="BY29" i="99"/>
  <c r="BZ29" i="99"/>
  <c r="CA29" i="99"/>
  <c r="CB29" i="99"/>
  <c r="CC29" i="99"/>
  <c r="CD29" i="99"/>
  <c r="CE29" i="99"/>
  <c r="CF29" i="99"/>
  <c r="CG29" i="99"/>
  <c r="CH29" i="99"/>
  <c r="CI29" i="99"/>
  <c r="CJ29" i="99"/>
  <c r="CK29" i="99"/>
  <c r="CL29" i="99"/>
  <c r="CM29" i="99"/>
  <c r="CN29" i="99"/>
  <c r="CO29" i="99"/>
  <c r="CP29" i="99"/>
  <c r="CQ29" i="99"/>
  <c r="CR29" i="99"/>
  <c r="CS29" i="99"/>
  <c r="CT29" i="99"/>
  <c r="CU29" i="99"/>
  <c r="BR30" i="99"/>
  <c r="BS30" i="99"/>
  <c r="BT30" i="99"/>
  <c r="BU30" i="99"/>
  <c r="BV30" i="99"/>
  <c r="BW30" i="99"/>
  <c r="BX30" i="99"/>
  <c r="BY30" i="99"/>
  <c r="BZ30" i="99"/>
  <c r="CA30" i="99"/>
  <c r="CB30" i="99"/>
  <c r="CC30" i="99"/>
  <c r="CD30" i="99"/>
  <c r="CE30" i="99"/>
  <c r="CF30" i="99"/>
  <c r="CG30" i="99"/>
  <c r="CH30" i="99"/>
  <c r="CI30" i="99"/>
  <c r="CJ30" i="99"/>
  <c r="CK30" i="99"/>
  <c r="CL30" i="99"/>
  <c r="CM30" i="99"/>
  <c r="CN30" i="99"/>
  <c r="CO30" i="99"/>
  <c r="CP30" i="99"/>
  <c r="CQ30" i="99"/>
  <c r="CR30" i="99"/>
  <c r="CS30" i="99"/>
  <c r="CT30" i="99"/>
  <c r="CU30" i="99"/>
  <c r="BR31" i="99"/>
  <c r="BS31" i="99"/>
  <c r="BT31" i="99"/>
  <c r="BU31" i="99"/>
  <c r="BV31" i="99"/>
  <c r="BW31" i="99"/>
  <c r="BX31" i="99"/>
  <c r="BY31" i="99"/>
  <c r="BZ31" i="99"/>
  <c r="CA31" i="99"/>
  <c r="CB31" i="99"/>
  <c r="CC31" i="99"/>
  <c r="CD31" i="99"/>
  <c r="CE31" i="99"/>
  <c r="CF31" i="99"/>
  <c r="CG31" i="99"/>
  <c r="CH31" i="99"/>
  <c r="CI31" i="99"/>
  <c r="CJ31" i="99"/>
  <c r="CK31" i="99"/>
  <c r="CL31" i="99"/>
  <c r="CM31" i="99"/>
  <c r="CN31" i="99"/>
  <c r="CO31" i="99"/>
  <c r="CP31" i="99"/>
  <c r="CQ31" i="99"/>
  <c r="CR31" i="99"/>
  <c r="CS31" i="99"/>
  <c r="CT31" i="99"/>
  <c r="CU31" i="99"/>
  <c r="BR32" i="99"/>
  <c r="BS32" i="99"/>
  <c r="BT32" i="99"/>
  <c r="BU32" i="99"/>
  <c r="BV32" i="99"/>
  <c r="BW32" i="99"/>
  <c r="BX32" i="99"/>
  <c r="BY32" i="99"/>
  <c r="BZ32" i="99"/>
  <c r="CA32" i="99"/>
  <c r="CB32" i="99"/>
  <c r="CC32" i="99"/>
  <c r="CD32" i="99"/>
  <c r="CE32" i="99"/>
  <c r="CF32" i="99"/>
  <c r="CG32" i="99"/>
  <c r="CH32" i="99"/>
  <c r="CI32" i="99"/>
  <c r="CJ32" i="99"/>
  <c r="CK32" i="99"/>
  <c r="CL32" i="99"/>
  <c r="CM32" i="99"/>
  <c r="CN32" i="99"/>
  <c r="CO32" i="99"/>
  <c r="CP32" i="99"/>
  <c r="CQ32" i="99"/>
  <c r="CR32" i="99"/>
  <c r="CS32" i="99"/>
  <c r="CT32" i="99"/>
  <c r="CU32" i="99"/>
  <c r="BR33" i="99"/>
  <c r="BS33" i="99"/>
  <c r="BT33" i="99"/>
  <c r="BU33" i="99"/>
  <c r="BV33" i="99"/>
  <c r="BW33" i="99"/>
  <c r="BX33" i="99"/>
  <c r="BY33" i="99"/>
  <c r="BZ33" i="99"/>
  <c r="CA33" i="99"/>
  <c r="CB33" i="99"/>
  <c r="CC33" i="99"/>
  <c r="CD33" i="99"/>
  <c r="CE33" i="99"/>
  <c r="CF33" i="99"/>
  <c r="CG33" i="99"/>
  <c r="CH33" i="99"/>
  <c r="CI33" i="99"/>
  <c r="CJ33" i="99"/>
  <c r="CK33" i="99"/>
  <c r="CL33" i="99"/>
  <c r="CM33" i="99"/>
  <c r="CN33" i="99"/>
  <c r="CO33" i="99"/>
  <c r="CP33" i="99"/>
  <c r="CQ33" i="99"/>
  <c r="CR33" i="99"/>
  <c r="CS33" i="99"/>
  <c r="CT33" i="99"/>
  <c r="CU33" i="99"/>
  <c r="BR34" i="99"/>
  <c r="BS34" i="99"/>
  <c r="BT34" i="99"/>
  <c r="BU34" i="99"/>
  <c r="BV34" i="99"/>
  <c r="BW34" i="99"/>
  <c r="BX34" i="99"/>
  <c r="BY34" i="99"/>
  <c r="BZ34" i="99"/>
  <c r="CA34" i="99"/>
  <c r="CB34" i="99"/>
  <c r="CC34" i="99"/>
  <c r="CD34" i="99"/>
  <c r="CE34" i="99"/>
  <c r="CF34" i="99"/>
  <c r="CG34" i="99"/>
  <c r="CH34" i="99"/>
  <c r="CI34" i="99"/>
  <c r="CJ34" i="99"/>
  <c r="CK34" i="99"/>
  <c r="CL34" i="99"/>
  <c r="CM34" i="99"/>
  <c r="CN34" i="99"/>
  <c r="CO34" i="99"/>
  <c r="CP34" i="99"/>
  <c r="CQ34" i="99"/>
  <c r="CR34" i="99"/>
  <c r="CS34" i="99"/>
  <c r="CT34" i="99"/>
  <c r="CU34" i="99"/>
  <c r="BR35" i="99"/>
  <c r="BS35" i="99"/>
  <c r="BT35" i="99"/>
  <c r="BU35" i="99"/>
  <c r="BV35" i="99"/>
  <c r="BW35" i="99"/>
  <c r="BX35" i="99"/>
  <c r="BY35" i="99"/>
  <c r="BZ35" i="99"/>
  <c r="CA35" i="99"/>
  <c r="CB35" i="99"/>
  <c r="CC35" i="99"/>
  <c r="CD35" i="99"/>
  <c r="CE35" i="99"/>
  <c r="CF35" i="99"/>
  <c r="CG35" i="99"/>
  <c r="CH35" i="99"/>
  <c r="CI35" i="99"/>
  <c r="CJ35" i="99"/>
  <c r="CK35" i="99"/>
  <c r="CL35" i="99"/>
  <c r="CM35" i="99"/>
  <c r="CN35" i="99"/>
  <c r="CO35" i="99"/>
  <c r="CP35" i="99"/>
  <c r="CQ35" i="99"/>
  <c r="CR35" i="99"/>
  <c r="CS35" i="99"/>
  <c r="CT35" i="99"/>
  <c r="CU35" i="99"/>
  <c r="BR36" i="99"/>
  <c r="BS36" i="99"/>
  <c r="BT36" i="99"/>
  <c r="BU36" i="99"/>
  <c r="BV36" i="99"/>
  <c r="BW36" i="99"/>
  <c r="BX36" i="99"/>
  <c r="BY36" i="99"/>
  <c r="BZ36" i="99"/>
  <c r="CA36" i="99"/>
  <c r="CB36" i="99"/>
  <c r="CC36" i="99"/>
  <c r="CD36" i="99"/>
  <c r="CE36" i="99"/>
  <c r="CF36" i="99"/>
  <c r="CG36" i="99"/>
  <c r="CH36" i="99"/>
  <c r="CI36" i="99"/>
  <c r="CJ36" i="99"/>
  <c r="CK36" i="99"/>
  <c r="CL36" i="99"/>
  <c r="CM36" i="99"/>
  <c r="CN36" i="99"/>
  <c r="CO36" i="99"/>
  <c r="CP36" i="99"/>
  <c r="CQ36" i="99"/>
  <c r="CR36" i="99"/>
  <c r="CS36" i="99"/>
  <c r="CT36" i="99"/>
  <c r="CU36" i="99"/>
  <c r="BR37" i="99"/>
  <c r="BS37" i="99"/>
  <c r="BT37" i="99"/>
  <c r="BU37" i="99"/>
  <c r="BV37" i="99"/>
  <c r="BW37" i="99"/>
  <c r="BX37" i="99"/>
  <c r="BY37" i="99"/>
  <c r="BZ37" i="99"/>
  <c r="CA37" i="99"/>
  <c r="CB37" i="99"/>
  <c r="CC37" i="99"/>
  <c r="CD37" i="99"/>
  <c r="CE37" i="99"/>
  <c r="CF37" i="99"/>
  <c r="CG37" i="99"/>
  <c r="CH37" i="99"/>
  <c r="CI37" i="99"/>
  <c r="CJ37" i="99"/>
  <c r="CK37" i="99"/>
  <c r="CL37" i="99"/>
  <c r="CM37" i="99"/>
  <c r="CN37" i="99"/>
  <c r="CO37" i="99"/>
  <c r="CP37" i="99"/>
  <c r="CQ37" i="99"/>
  <c r="CR37" i="99"/>
  <c r="CS37" i="99"/>
  <c r="CT37" i="99"/>
  <c r="CU37" i="99"/>
  <c r="BR38" i="99"/>
  <c r="BS38" i="99"/>
  <c r="BT38" i="99"/>
  <c r="BU38" i="99"/>
  <c r="BV38" i="99"/>
  <c r="BW38" i="99"/>
  <c r="BX38" i="99"/>
  <c r="BY38" i="99"/>
  <c r="BZ38" i="99"/>
  <c r="CA38" i="99"/>
  <c r="CB38" i="99"/>
  <c r="CC38" i="99"/>
  <c r="CD38" i="99"/>
  <c r="CE38" i="99"/>
  <c r="CF38" i="99"/>
  <c r="CG38" i="99"/>
  <c r="CH38" i="99"/>
  <c r="CI38" i="99"/>
  <c r="CJ38" i="99"/>
  <c r="CK38" i="99"/>
  <c r="CL38" i="99"/>
  <c r="CM38" i="99"/>
  <c r="CN38" i="99"/>
  <c r="CO38" i="99"/>
  <c r="CP38" i="99"/>
  <c r="CQ38" i="99"/>
  <c r="CR38" i="99"/>
  <c r="CS38" i="99"/>
  <c r="CT38" i="99"/>
  <c r="CU38" i="99"/>
  <c r="BR39" i="99"/>
  <c r="BS39" i="99"/>
  <c r="BT39" i="99"/>
  <c r="BU39" i="99"/>
  <c r="BV39" i="99"/>
  <c r="BW39" i="99"/>
  <c r="BX39" i="99"/>
  <c r="BY39" i="99"/>
  <c r="BZ39" i="99"/>
  <c r="CA39" i="99"/>
  <c r="CB39" i="99"/>
  <c r="CC39" i="99"/>
  <c r="CD39" i="99"/>
  <c r="CE39" i="99"/>
  <c r="CF39" i="99"/>
  <c r="CG39" i="99"/>
  <c r="CH39" i="99"/>
  <c r="CI39" i="99"/>
  <c r="CJ39" i="99"/>
  <c r="CK39" i="99"/>
  <c r="CL39" i="99"/>
  <c r="CM39" i="99"/>
  <c r="CN39" i="99"/>
  <c r="CO39" i="99"/>
  <c r="CP39" i="99"/>
  <c r="CQ39" i="99"/>
  <c r="CR39" i="99"/>
  <c r="CS39" i="99"/>
  <c r="CT39" i="99"/>
  <c r="CU39" i="99"/>
  <c r="BR40" i="99"/>
  <c r="BS40" i="99"/>
  <c r="BT40" i="99"/>
  <c r="BU40" i="99"/>
  <c r="BV40" i="99"/>
  <c r="BW40" i="99"/>
  <c r="BX40" i="99"/>
  <c r="BY40" i="99"/>
  <c r="BZ40" i="99"/>
  <c r="CA40" i="99"/>
  <c r="CB40" i="99"/>
  <c r="CC40" i="99"/>
  <c r="CD40" i="99"/>
  <c r="CE40" i="99"/>
  <c r="CF40" i="99"/>
  <c r="CG40" i="99"/>
  <c r="CH40" i="99"/>
  <c r="CI40" i="99"/>
  <c r="CJ40" i="99"/>
  <c r="CK40" i="99"/>
  <c r="CL40" i="99"/>
  <c r="CM40" i="99"/>
  <c r="CN40" i="99"/>
  <c r="CO40" i="99"/>
  <c r="CP40" i="99"/>
  <c r="CQ40" i="99"/>
  <c r="CR40" i="99"/>
  <c r="CS40" i="99"/>
  <c r="CT40" i="99"/>
  <c r="CU40" i="99"/>
  <c r="BR41" i="99"/>
  <c r="BS41" i="99"/>
  <c r="BT41" i="99"/>
  <c r="BU41" i="99"/>
  <c r="BV41" i="99"/>
  <c r="BW41" i="99"/>
  <c r="BX41" i="99"/>
  <c r="BY41" i="99"/>
  <c r="BZ41" i="99"/>
  <c r="CA41" i="99"/>
  <c r="CB41" i="99"/>
  <c r="CC41" i="99"/>
  <c r="CD41" i="99"/>
  <c r="CE41" i="99"/>
  <c r="CF41" i="99"/>
  <c r="CG41" i="99"/>
  <c r="CH41" i="99"/>
  <c r="CI41" i="99"/>
  <c r="CJ41" i="99"/>
  <c r="CK41" i="99"/>
  <c r="CL41" i="99"/>
  <c r="CM41" i="99"/>
  <c r="CN41" i="99"/>
  <c r="CO41" i="99"/>
  <c r="CP41" i="99"/>
  <c r="CQ41" i="99"/>
  <c r="CR41" i="99"/>
  <c r="CS41" i="99"/>
  <c r="CT41" i="99"/>
  <c r="CU41" i="99"/>
  <c r="BR42" i="99"/>
  <c r="BS42" i="99"/>
  <c r="BT42" i="99"/>
  <c r="BU42" i="99"/>
  <c r="BV42" i="99"/>
  <c r="BW42" i="99"/>
  <c r="BX42" i="99"/>
  <c r="BY42" i="99"/>
  <c r="BZ42" i="99"/>
  <c r="CA42" i="99"/>
  <c r="CB42" i="99"/>
  <c r="CC42" i="99"/>
  <c r="CD42" i="99"/>
  <c r="CE42" i="99"/>
  <c r="CF42" i="99"/>
  <c r="CG42" i="99"/>
  <c r="CH42" i="99"/>
  <c r="CI42" i="99"/>
  <c r="CJ42" i="99"/>
  <c r="CK42" i="99"/>
  <c r="CL42" i="99"/>
  <c r="CM42" i="99"/>
  <c r="CN42" i="99"/>
  <c r="CO42" i="99"/>
  <c r="CP42" i="99"/>
  <c r="CQ42" i="99"/>
  <c r="CR42" i="99"/>
  <c r="CS42" i="99"/>
  <c r="CT42" i="99"/>
  <c r="CU42" i="99"/>
  <c r="BR43" i="99"/>
  <c r="BS43" i="99"/>
  <c r="BT43" i="99"/>
  <c r="BU43" i="99"/>
  <c r="BV43" i="99"/>
  <c r="BW43" i="99"/>
  <c r="BX43" i="99"/>
  <c r="BY43" i="99"/>
  <c r="BZ43" i="99"/>
  <c r="CA43" i="99"/>
  <c r="CB43" i="99"/>
  <c r="CC43" i="99"/>
  <c r="CD43" i="99"/>
  <c r="CE43" i="99"/>
  <c r="CF43" i="99"/>
  <c r="CG43" i="99"/>
  <c r="CH43" i="99"/>
  <c r="CI43" i="99"/>
  <c r="CJ43" i="99"/>
  <c r="CK43" i="99"/>
  <c r="CL43" i="99"/>
  <c r="CM43" i="99"/>
  <c r="CN43" i="99"/>
  <c r="CO43" i="99"/>
  <c r="CP43" i="99"/>
  <c r="CQ43" i="99"/>
  <c r="CR43" i="99"/>
  <c r="CS43" i="99"/>
  <c r="CT43" i="99"/>
  <c r="CU43" i="99"/>
  <c r="BR44" i="99"/>
  <c r="BS44" i="99"/>
  <c r="BT44" i="99"/>
  <c r="BU44" i="99"/>
  <c r="BV44" i="99"/>
  <c r="BW44" i="99"/>
  <c r="BX44" i="99"/>
  <c r="BY44" i="99"/>
  <c r="BZ44" i="99"/>
  <c r="CA44" i="99"/>
  <c r="CB44" i="99"/>
  <c r="CC44" i="99"/>
  <c r="CD44" i="99"/>
  <c r="CE44" i="99"/>
  <c r="CF44" i="99"/>
  <c r="CG44" i="99"/>
  <c r="CH44" i="99"/>
  <c r="CI44" i="99"/>
  <c r="CJ44" i="99"/>
  <c r="CK44" i="99"/>
  <c r="CL44" i="99"/>
  <c r="CM44" i="99"/>
  <c r="CN44" i="99"/>
  <c r="CO44" i="99"/>
  <c r="CP44" i="99"/>
  <c r="CQ44" i="99"/>
  <c r="CR44" i="99"/>
  <c r="CS44" i="99"/>
  <c r="CT44" i="99"/>
  <c r="CU44" i="99"/>
  <c r="BR45" i="99"/>
  <c r="BS45" i="99"/>
  <c r="BT45" i="99"/>
  <c r="BU45" i="99"/>
  <c r="BV45" i="99"/>
  <c r="BW45" i="99"/>
  <c r="BX45" i="99"/>
  <c r="BY45" i="99"/>
  <c r="BZ45" i="99"/>
  <c r="CA45" i="99"/>
  <c r="CB45" i="99"/>
  <c r="CC45" i="99"/>
  <c r="CD45" i="99"/>
  <c r="CE45" i="99"/>
  <c r="CF45" i="99"/>
  <c r="CG45" i="99"/>
  <c r="CH45" i="99"/>
  <c r="CI45" i="99"/>
  <c r="CJ45" i="99"/>
  <c r="CK45" i="99"/>
  <c r="CL45" i="99"/>
  <c r="CM45" i="99"/>
  <c r="CN45" i="99"/>
  <c r="CO45" i="99"/>
  <c r="CP45" i="99"/>
  <c r="CQ45" i="99"/>
  <c r="CR45" i="99"/>
  <c r="CS45" i="99"/>
  <c r="CT45" i="99"/>
  <c r="CU45" i="99"/>
  <c r="BR46" i="99"/>
  <c r="BS46" i="99"/>
  <c r="BT46" i="99"/>
  <c r="BU46" i="99"/>
  <c r="BV46" i="99"/>
  <c r="BW46" i="99"/>
  <c r="BX46" i="99"/>
  <c r="BY46" i="99"/>
  <c r="BZ46" i="99"/>
  <c r="CA46" i="99"/>
  <c r="CB46" i="99"/>
  <c r="CC46" i="99"/>
  <c r="CD46" i="99"/>
  <c r="CE46" i="99"/>
  <c r="CF46" i="99"/>
  <c r="CG46" i="99"/>
  <c r="CH46" i="99"/>
  <c r="CI46" i="99"/>
  <c r="CJ46" i="99"/>
  <c r="CK46" i="99"/>
  <c r="CL46" i="99"/>
  <c r="CM46" i="99"/>
  <c r="CN46" i="99"/>
  <c r="CO46" i="99"/>
  <c r="CP46" i="99"/>
  <c r="CQ46" i="99"/>
  <c r="CR46" i="99"/>
  <c r="CS46" i="99"/>
  <c r="CT46" i="99"/>
  <c r="CU46" i="99"/>
  <c r="BR47" i="99"/>
  <c r="BS47" i="99"/>
  <c r="BT47" i="99"/>
  <c r="BU47" i="99"/>
  <c r="BV47" i="99"/>
  <c r="BW47" i="99"/>
  <c r="BX47" i="99"/>
  <c r="BY47" i="99"/>
  <c r="BZ47" i="99"/>
  <c r="CA47" i="99"/>
  <c r="CB47" i="99"/>
  <c r="CC47" i="99"/>
  <c r="CD47" i="99"/>
  <c r="CE47" i="99"/>
  <c r="CF47" i="99"/>
  <c r="CG47" i="99"/>
  <c r="CH47" i="99"/>
  <c r="CI47" i="99"/>
  <c r="CJ47" i="99"/>
  <c r="CK47" i="99"/>
  <c r="CL47" i="99"/>
  <c r="CM47" i="99"/>
  <c r="CN47" i="99"/>
  <c r="CO47" i="99"/>
  <c r="CP47" i="99"/>
  <c r="CQ47" i="99"/>
  <c r="CR47" i="99"/>
  <c r="CS47" i="99"/>
  <c r="CT47" i="99"/>
  <c r="CU47" i="99"/>
  <c r="BR48" i="99"/>
  <c r="BS48" i="99"/>
  <c r="BT48" i="99"/>
  <c r="BU48" i="99"/>
  <c r="BV48" i="99"/>
  <c r="BW48" i="99"/>
  <c r="BX48" i="99"/>
  <c r="BY48" i="99"/>
  <c r="BZ48" i="99"/>
  <c r="CA48" i="99"/>
  <c r="CB48" i="99"/>
  <c r="CC48" i="99"/>
  <c r="CD48" i="99"/>
  <c r="CE48" i="99"/>
  <c r="CF48" i="99"/>
  <c r="CG48" i="99"/>
  <c r="CH48" i="99"/>
  <c r="CI48" i="99"/>
  <c r="CJ48" i="99"/>
  <c r="CK48" i="99"/>
  <c r="CL48" i="99"/>
  <c r="CM48" i="99"/>
  <c r="CN48" i="99"/>
  <c r="CO48" i="99"/>
  <c r="CP48" i="99"/>
  <c r="CQ48" i="99"/>
  <c r="CR48" i="99"/>
  <c r="CS48" i="99"/>
  <c r="CT48" i="99"/>
  <c r="CU48" i="99"/>
  <c r="BR49" i="99"/>
  <c r="BS49" i="99"/>
  <c r="BT49" i="99"/>
  <c r="BU49" i="99"/>
  <c r="BV49" i="99"/>
  <c r="BW49" i="99"/>
  <c r="BX49" i="99"/>
  <c r="BY49" i="99"/>
  <c r="BZ49" i="99"/>
  <c r="CA49" i="99"/>
  <c r="CB49" i="99"/>
  <c r="CC49" i="99"/>
  <c r="CD49" i="99"/>
  <c r="CE49" i="99"/>
  <c r="CF49" i="99"/>
  <c r="CG49" i="99"/>
  <c r="CH49" i="99"/>
  <c r="CI49" i="99"/>
  <c r="CJ49" i="99"/>
  <c r="CK49" i="99"/>
  <c r="CL49" i="99"/>
  <c r="CM49" i="99"/>
  <c r="CN49" i="99"/>
  <c r="CO49" i="99"/>
  <c r="CP49" i="99"/>
  <c r="CQ49" i="99"/>
  <c r="CR49" i="99"/>
  <c r="CS49" i="99"/>
  <c r="CT49" i="99"/>
  <c r="CU49" i="99"/>
  <c r="BR50" i="99"/>
  <c r="BS50" i="99"/>
  <c r="BT50" i="99"/>
  <c r="BU50" i="99"/>
  <c r="BV50" i="99"/>
  <c r="BW50" i="99"/>
  <c r="BX50" i="99"/>
  <c r="BY50" i="99"/>
  <c r="BZ50" i="99"/>
  <c r="CA50" i="99"/>
  <c r="CB50" i="99"/>
  <c r="CC50" i="99"/>
  <c r="CD50" i="99"/>
  <c r="CE50" i="99"/>
  <c r="CF50" i="99"/>
  <c r="CG50" i="99"/>
  <c r="CH50" i="99"/>
  <c r="CI50" i="99"/>
  <c r="CJ50" i="99"/>
  <c r="CK50" i="99"/>
  <c r="CL50" i="99"/>
  <c r="CM50" i="99"/>
  <c r="CN50" i="99"/>
  <c r="CO50" i="99"/>
  <c r="CP50" i="99"/>
  <c r="CQ50" i="99"/>
  <c r="CR50" i="99"/>
  <c r="CS50" i="99"/>
  <c r="CT50" i="99"/>
  <c r="CU50" i="99"/>
  <c r="BR51" i="99"/>
  <c r="BS51" i="99"/>
  <c r="BT51" i="99"/>
  <c r="BU51" i="99"/>
  <c r="BV51" i="99"/>
  <c r="BW51" i="99"/>
  <c r="BX51" i="99"/>
  <c r="BY51" i="99"/>
  <c r="BZ51" i="99"/>
  <c r="CA51" i="99"/>
  <c r="CB51" i="99"/>
  <c r="CC51" i="99"/>
  <c r="CD51" i="99"/>
  <c r="CE51" i="99"/>
  <c r="CF51" i="99"/>
  <c r="CG51" i="99"/>
  <c r="CH51" i="99"/>
  <c r="CI51" i="99"/>
  <c r="CJ51" i="99"/>
  <c r="CK51" i="99"/>
  <c r="CL51" i="99"/>
  <c r="CM51" i="99"/>
  <c r="CN51" i="99"/>
  <c r="CO51" i="99"/>
  <c r="CP51" i="99"/>
  <c r="CQ51" i="99"/>
  <c r="CR51" i="99"/>
  <c r="CS51" i="99"/>
  <c r="CT51" i="99"/>
  <c r="CU51" i="99"/>
  <c r="BR52" i="99"/>
  <c r="BS52" i="99"/>
  <c r="BT52" i="99"/>
  <c r="BU52" i="99"/>
  <c r="BV52" i="99"/>
  <c r="BW52" i="99"/>
  <c r="BX52" i="99"/>
  <c r="BY52" i="99"/>
  <c r="BZ52" i="99"/>
  <c r="CA52" i="99"/>
  <c r="CB52" i="99"/>
  <c r="CC52" i="99"/>
  <c r="CD52" i="99"/>
  <c r="CE52" i="99"/>
  <c r="CF52" i="99"/>
  <c r="CG52" i="99"/>
  <c r="CH52" i="99"/>
  <c r="CI52" i="99"/>
  <c r="CJ52" i="99"/>
  <c r="CK52" i="99"/>
  <c r="CL52" i="99"/>
  <c r="CM52" i="99"/>
  <c r="CN52" i="99"/>
  <c r="CO52" i="99"/>
  <c r="CP52" i="99"/>
  <c r="CQ52" i="99"/>
  <c r="CR52" i="99"/>
  <c r="CS52" i="99"/>
  <c r="CT52" i="99"/>
  <c r="CU52" i="99"/>
  <c r="BR53" i="99"/>
  <c r="BS53" i="99"/>
  <c r="BT53" i="99"/>
  <c r="BU53" i="99"/>
  <c r="BV53" i="99"/>
  <c r="BW53" i="99"/>
  <c r="BX53" i="99"/>
  <c r="BY53" i="99"/>
  <c r="BZ53" i="99"/>
  <c r="CA53" i="99"/>
  <c r="CB53" i="99"/>
  <c r="CC53" i="99"/>
  <c r="CD53" i="99"/>
  <c r="CE53" i="99"/>
  <c r="CF53" i="99"/>
  <c r="CG53" i="99"/>
  <c r="CH53" i="99"/>
  <c r="CI53" i="99"/>
  <c r="CJ53" i="99"/>
  <c r="CK53" i="99"/>
  <c r="CL53" i="99"/>
  <c r="CM53" i="99"/>
  <c r="CN53" i="99"/>
  <c r="CO53" i="99"/>
  <c r="CP53" i="99"/>
  <c r="CQ53" i="99"/>
  <c r="CR53" i="99"/>
  <c r="CS53" i="99"/>
  <c r="CT53" i="99"/>
  <c r="CU53" i="99"/>
  <c r="BR54" i="99"/>
  <c r="BS54" i="99"/>
  <c r="BT54" i="99"/>
  <c r="BU54" i="99"/>
  <c r="BV54" i="99"/>
  <c r="BW54" i="99"/>
  <c r="BX54" i="99"/>
  <c r="BY54" i="99"/>
  <c r="BZ54" i="99"/>
  <c r="CA54" i="99"/>
  <c r="CB54" i="99"/>
  <c r="CC54" i="99"/>
  <c r="CD54" i="99"/>
  <c r="CE54" i="99"/>
  <c r="CF54" i="99"/>
  <c r="CG54" i="99"/>
  <c r="CH54" i="99"/>
  <c r="CI54" i="99"/>
  <c r="CJ54" i="99"/>
  <c r="CK54" i="99"/>
  <c r="CL54" i="99"/>
  <c r="CM54" i="99"/>
  <c r="CN54" i="99"/>
  <c r="CO54" i="99"/>
  <c r="CP54" i="99"/>
  <c r="CQ54" i="99"/>
  <c r="CR54" i="99"/>
  <c r="CS54" i="99"/>
  <c r="CT54" i="99"/>
  <c r="CU54" i="99"/>
  <c r="CU10" i="99"/>
  <c r="CT10" i="99"/>
  <c r="CS10" i="99"/>
  <c r="CR10" i="99"/>
  <c r="CQ10" i="99"/>
  <c r="CQ9" i="99"/>
  <c r="CP10" i="99"/>
  <c r="CO10" i="99"/>
  <c r="CN10" i="99"/>
  <c r="CM10" i="99"/>
  <c r="CL10" i="99"/>
  <c r="CL9" i="99"/>
  <c r="CK10" i="99"/>
  <c r="CJ10" i="99"/>
  <c r="CI10" i="99"/>
  <c r="CH10" i="99"/>
  <c r="CG10" i="99"/>
  <c r="CG9" i="99"/>
  <c r="CF10" i="99"/>
  <c r="CE10" i="99"/>
  <c r="CD10" i="99"/>
  <c r="CC10" i="99"/>
  <c r="CB10" i="99"/>
  <c r="CB9" i="99"/>
  <c r="CA10" i="99"/>
  <c r="BZ10" i="99"/>
  <c r="BY10" i="99"/>
  <c r="BX10" i="99"/>
  <c r="BW10" i="99"/>
  <c r="BW9" i="99"/>
  <c r="BV10" i="99"/>
  <c r="BU10" i="99"/>
  <c r="BT10" i="99"/>
  <c r="BS10" i="99"/>
  <c r="BR10" i="99"/>
  <c r="BR9" i="99"/>
  <c r="BA33" i="98"/>
  <c r="AY33" i="98"/>
  <c r="AW33" i="98"/>
  <c r="AU33" i="98"/>
  <c r="AS33" i="98"/>
  <c r="AQ33" i="98"/>
  <c r="AK33" i="98"/>
  <c r="AL33" i="98"/>
  <c r="AM33" i="98"/>
  <c r="AN33" i="98"/>
  <c r="F82" i="98"/>
  <c r="AE51" i="99"/>
  <c r="AE52" i="99"/>
  <c r="AE53" i="99"/>
  <c r="BM53" i="99" s="1"/>
  <c r="AE54" i="99"/>
  <c r="AB51" i="99"/>
  <c r="AB52" i="99"/>
  <c r="AB53" i="99"/>
  <c r="AB54" i="99"/>
  <c r="Z51" i="99"/>
  <c r="Z52" i="99"/>
  <c r="Z53" i="99"/>
  <c r="Z54" i="99"/>
  <c r="W51" i="99"/>
  <c r="W52" i="99"/>
  <c r="BE52" i="99" s="1"/>
  <c r="W53" i="99"/>
  <c r="W54" i="99"/>
  <c r="U51" i="99"/>
  <c r="BC51" i="99" s="1"/>
  <c r="U52" i="99"/>
  <c r="U53" i="99"/>
  <c r="BC53" i="99" s="1"/>
  <c r="U54" i="99"/>
  <c r="R51" i="99"/>
  <c r="R52" i="99"/>
  <c r="R53" i="99"/>
  <c r="R54" i="99"/>
  <c r="P51" i="99"/>
  <c r="P52" i="99"/>
  <c r="P53" i="99"/>
  <c r="P54" i="99"/>
  <c r="M51" i="99"/>
  <c r="M52" i="99"/>
  <c r="AU52" i="99" s="1"/>
  <c r="M53" i="99"/>
  <c r="M54" i="99"/>
  <c r="K51" i="99"/>
  <c r="K52" i="99"/>
  <c r="AS52" i="99" s="1"/>
  <c r="K53" i="99"/>
  <c r="K54" i="99"/>
  <c r="H51" i="99"/>
  <c r="H52" i="99"/>
  <c r="H53" i="99"/>
  <c r="H54" i="99"/>
  <c r="F51" i="99"/>
  <c r="F52" i="99"/>
  <c r="F53" i="99"/>
  <c r="AN53" i="99" s="1"/>
  <c r="F54" i="99"/>
  <c r="C51" i="99"/>
  <c r="C52" i="99"/>
  <c r="C53" i="99"/>
  <c r="C54" i="99"/>
  <c r="C93" i="21"/>
  <c r="C37" i="21"/>
  <c r="AJ51" i="99"/>
  <c r="AK51" i="99"/>
  <c r="AL51" i="99"/>
  <c r="AM51" i="99"/>
  <c r="AO51" i="99"/>
  <c r="AP51" i="99"/>
  <c r="AQ51" i="99"/>
  <c r="AR51" i="99"/>
  <c r="AS51" i="99"/>
  <c r="AT51" i="99"/>
  <c r="AU51" i="99"/>
  <c r="AV51" i="99"/>
  <c r="AW51" i="99"/>
  <c r="AY51" i="99"/>
  <c r="BA51" i="99"/>
  <c r="BB51" i="99"/>
  <c r="BD51" i="99"/>
  <c r="BE51" i="99"/>
  <c r="BF51" i="99"/>
  <c r="BG51" i="99"/>
  <c r="BI51" i="99"/>
  <c r="BK51" i="99"/>
  <c r="BL51" i="99"/>
  <c r="BM51" i="99"/>
  <c r="AJ52" i="99"/>
  <c r="AL52" i="99"/>
  <c r="AM52" i="99"/>
  <c r="AO52" i="99"/>
  <c r="AP52" i="99"/>
  <c r="AQ52" i="99"/>
  <c r="AR52" i="99"/>
  <c r="AT52" i="99"/>
  <c r="AV52" i="99"/>
  <c r="AW52" i="99"/>
  <c r="AY52" i="99"/>
  <c r="AZ52" i="99"/>
  <c r="BA52" i="99"/>
  <c r="BB52" i="99"/>
  <c r="BC52" i="99"/>
  <c r="BD52" i="99"/>
  <c r="BF52" i="99"/>
  <c r="BG52" i="99"/>
  <c r="BI52" i="99"/>
  <c r="BJ52" i="99"/>
  <c r="BK52" i="99"/>
  <c r="BL52" i="99"/>
  <c r="BM52" i="99"/>
  <c r="AJ53" i="99"/>
  <c r="AK53" i="99"/>
  <c r="AL53" i="99"/>
  <c r="AM53" i="99"/>
  <c r="AO53" i="99"/>
  <c r="AP53" i="99"/>
  <c r="AQ53" i="99"/>
  <c r="AR53" i="99"/>
  <c r="AS53" i="99"/>
  <c r="AT53" i="99"/>
  <c r="AU53" i="99"/>
  <c r="AV53" i="99"/>
  <c r="AW53" i="99"/>
  <c r="AX53" i="99"/>
  <c r="AY53" i="99"/>
  <c r="AZ53" i="99"/>
  <c r="BA53" i="99"/>
  <c r="BB53" i="99"/>
  <c r="BD53" i="99"/>
  <c r="BE53" i="99"/>
  <c r="BF53" i="99"/>
  <c r="BG53" i="99"/>
  <c r="BH53" i="99"/>
  <c r="BI53" i="99"/>
  <c r="BJ53" i="99"/>
  <c r="BK53" i="99"/>
  <c r="BL53" i="99"/>
  <c r="AJ54" i="99"/>
  <c r="AK54" i="99"/>
  <c r="AL54" i="99"/>
  <c r="AM54" i="99"/>
  <c r="AN54" i="99"/>
  <c r="AO54" i="99"/>
  <c r="AP54" i="99"/>
  <c r="AQ54" i="99"/>
  <c r="AR54" i="99"/>
  <c r="AS54" i="99"/>
  <c r="AT54" i="99"/>
  <c r="AU54" i="99"/>
  <c r="AV54" i="99"/>
  <c r="AW54" i="99"/>
  <c r="AX54" i="99"/>
  <c r="AY54" i="99"/>
  <c r="AZ54" i="99"/>
  <c r="BA54" i="99"/>
  <c r="BB54" i="99"/>
  <c r="BC54" i="99"/>
  <c r="BD54" i="99"/>
  <c r="BE54" i="99"/>
  <c r="BF54" i="99"/>
  <c r="BG54" i="99"/>
  <c r="BH54" i="99"/>
  <c r="BI54" i="99"/>
  <c r="BJ54" i="99"/>
  <c r="BK54" i="99"/>
  <c r="BL54" i="99"/>
  <c r="BM54" i="99"/>
  <c r="E82" i="98"/>
  <c r="J83" i="98"/>
  <c r="J82" i="98"/>
  <c r="H83" i="98"/>
  <c r="H82" i="98"/>
  <c r="G83" i="98"/>
  <c r="G82" i="98"/>
  <c r="F83" i="98"/>
  <c r="E83" i="98"/>
  <c r="D3" i="71"/>
  <c r="D4" i="71"/>
  <c r="D5" i="71"/>
  <c r="AW17" i="84"/>
  <c r="AX17" i="84"/>
  <c r="AY17" i="84"/>
  <c r="AZ17" i="84"/>
  <c r="BA17" i="84"/>
  <c r="BB17" i="84"/>
  <c r="BC17" i="84"/>
  <c r="BD17" i="84"/>
  <c r="BE17" i="84"/>
  <c r="BF17" i="84"/>
  <c r="BG17" i="84"/>
  <c r="BH17" i="84"/>
  <c r="BI17" i="84"/>
  <c r="BJ17" i="84"/>
  <c r="BK17" i="84"/>
  <c r="BL17" i="84"/>
  <c r="BM17" i="84"/>
  <c r="BN17" i="84"/>
  <c r="BO17" i="84"/>
  <c r="BP17" i="84"/>
  <c r="BQ17" i="84"/>
  <c r="BR17" i="84"/>
  <c r="BS17" i="84"/>
  <c r="BT17" i="84"/>
  <c r="BU17" i="84"/>
  <c r="BV17" i="84"/>
  <c r="BW17" i="84"/>
  <c r="BX17" i="84"/>
  <c r="BY17" i="84"/>
  <c r="BZ17" i="84"/>
  <c r="CA17" i="84"/>
  <c r="CB17" i="84"/>
  <c r="CC17" i="84"/>
  <c r="CD17" i="84"/>
  <c r="CE17" i="84"/>
  <c r="CF17" i="84"/>
  <c r="CG17" i="84"/>
  <c r="CH17" i="84"/>
  <c r="CI17" i="84"/>
  <c r="CJ17" i="84"/>
  <c r="CK17" i="84"/>
  <c r="CL17" i="84"/>
  <c r="AW18" i="84"/>
  <c r="AX18" i="84"/>
  <c r="AY18" i="84"/>
  <c r="AZ18" i="84"/>
  <c r="BA18" i="84"/>
  <c r="BB18" i="84"/>
  <c r="BC18" i="84"/>
  <c r="BD18" i="84"/>
  <c r="BE18" i="84"/>
  <c r="BF18" i="84"/>
  <c r="BG18" i="84"/>
  <c r="BH18" i="84"/>
  <c r="BI18" i="84"/>
  <c r="BJ18" i="84"/>
  <c r="BK18" i="84"/>
  <c r="BL18" i="84"/>
  <c r="BM18" i="84"/>
  <c r="BN18" i="84"/>
  <c r="BO18" i="84"/>
  <c r="BP18" i="84"/>
  <c r="BQ18" i="84"/>
  <c r="BR18" i="84"/>
  <c r="BS18" i="84"/>
  <c r="BT18" i="84"/>
  <c r="BU18" i="84"/>
  <c r="BV18" i="84"/>
  <c r="BW18" i="84"/>
  <c r="BX18" i="84"/>
  <c r="BY18" i="84"/>
  <c r="BZ18" i="84"/>
  <c r="CA18" i="84"/>
  <c r="CB18" i="84"/>
  <c r="CC18" i="84"/>
  <c r="CD18" i="84"/>
  <c r="CE18" i="84"/>
  <c r="CF18" i="84"/>
  <c r="CG18" i="84"/>
  <c r="CH18" i="84"/>
  <c r="CI18" i="84"/>
  <c r="CJ18" i="84"/>
  <c r="CK18" i="84"/>
  <c r="CL18" i="84"/>
  <c r="AW19" i="84"/>
  <c r="AX19" i="84"/>
  <c r="AY19" i="84"/>
  <c r="AZ19" i="84"/>
  <c r="BA19" i="84"/>
  <c r="BB19" i="84"/>
  <c r="BC19" i="84"/>
  <c r="BD19" i="84"/>
  <c r="BE19" i="84"/>
  <c r="BF19" i="84"/>
  <c r="BG19" i="84"/>
  <c r="BH19" i="84"/>
  <c r="BI19" i="84"/>
  <c r="BJ19" i="84"/>
  <c r="BK19" i="84"/>
  <c r="BL19" i="84"/>
  <c r="BM19" i="84"/>
  <c r="BN19" i="84"/>
  <c r="BO19" i="84"/>
  <c r="BP19" i="84"/>
  <c r="BQ19" i="84"/>
  <c r="BR19" i="84"/>
  <c r="BS19" i="84"/>
  <c r="BT19" i="84"/>
  <c r="BU19" i="84"/>
  <c r="BV19" i="84"/>
  <c r="BW19" i="84"/>
  <c r="BX19" i="84"/>
  <c r="BY19" i="84"/>
  <c r="BZ19" i="84"/>
  <c r="CA19" i="84"/>
  <c r="CB19" i="84"/>
  <c r="CC19" i="84"/>
  <c r="CD19" i="84"/>
  <c r="CE19" i="84"/>
  <c r="CF19" i="84"/>
  <c r="CG19" i="84"/>
  <c r="CH19" i="84"/>
  <c r="CI19" i="84"/>
  <c r="CJ19" i="84"/>
  <c r="CK19" i="84"/>
  <c r="CL19" i="84"/>
  <c r="AD21" i="84"/>
  <c r="BW21" i="84" s="1"/>
  <c r="AW21" i="84"/>
  <c r="AX21" i="84"/>
  <c r="AY21" i="84"/>
  <c r="AZ21" i="84"/>
  <c r="BA21" i="84"/>
  <c r="BB21" i="84"/>
  <c r="BC21" i="84"/>
  <c r="BD21" i="84"/>
  <c r="BE21" i="84"/>
  <c r="BF21" i="84"/>
  <c r="BG21" i="84"/>
  <c r="BH21" i="84"/>
  <c r="BI21" i="84"/>
  <c r="BJ21" i="84"/>
  <c r="BK21" i="84"/>
  <c r="BL21" i="84"/>
  <c r="BM21" i="84"/>
  <c r="BN21" i="84"/>
  <c r="BO21" i="84"/>
  <c r="BP21" i="84"/>
  <c r="BQ21" i="84"/>
  <c r="BR21" i="84"/>
  <c r="BS21" i="84"/>
  <c r="BT21" i="84"/>
  <c r="BU21" i="84"/>
  <c r="BV21" i="84"/>
  <c r="BX21" i="84"/>
  <c r="BY21" i="84"/>
  <c r="BZ21" i="84"/>
  <c r="CA21" i="84"/>
  <c r="CB21" i="84"/>
  <c r="CC21" i="84"/>
  <c r="CD21" i="84"/>
  <c r="CE21" i="84"/>
  <c r="CF21" i="84"/>
  <c r="CG21" i="84"/>
  <c r="CH21" i="84"/>
  <c r="CI21" i="84"/>
  <c r="CJ21" i="84"/>
  <c r="CK21" i="84"/>
  <c r="CL21" i="84"/>
  <c r="AW22" i="84"/>
  <c r="AX22" i="84"/>
  <c r="AY22" i="84"/>
  <c r="AZ22" i="84"/>
  <c r="BA22" i="84"/>
  <c r="BB22" i="84"/>
  <c r="BC22" i="84"/>
  <c r="BD22" i="84"/>
  <c r="BE22" i="84"/>
  <c r="BF22" i="84"/>
  <c r="BG22" i="84"/>
  <c r="BH22" i="84"/>
  <c r="BI22" i="84"/>
  <c r="BJ22" i="84"/>
  <c r="BK22" i="84"/>
  <c r="BL22" i="84"/>
  <c r="BM22" i="84"/>
  <c r="BN22" i="84"/>
  <c r="BO22" i="84"/>
  <c r="BP22" i="84"/>
  <c r="BQ22" i="84"/>
  <c r="BR22" i="84"/>
  <c r="BS22" i="84"/>
  <c r="BT22" i="84"/>
  <c r="BU22" i="84"/>
  <c r="BV22" i="84"/>
  <c r="BW22" i="84"/>
  <c r="BX22" i="84"/>
  <c r="BY22" i="84"/>
  <c r="BZ22" i="84"/>
  <c r="CA22" i="84"/>
  <c r="CB22" i="84"/>
  <c r="CC22" i="84"/>
  <c r="CD22" i="84"/>
  <c r="CE22" i="84"/>
  <c r="CF22" i="84"/>
  <c r="CG22" i="84"/>
  <c r="CH22" i="84"/>
  <c r="CI22" i="84"/>
  <c r="CJ22" i="84"/>
  <c r="CK22" i="84"/>
  <c r="CL22" i="84"/>
  <c r="AW23" i="84"/>
  <c r="AX23" i="84"/>
  <c r="AY23" i="84"/>
  <c r="AZ23" i="84"/>
  <c r="BA23" i="84"/>
  <c r="BB23" i="84"/>
  <c r="BC23" i="84"/>
  <c r="BD23" i="84"/>
  <c r="BE23" i="84"/>
  <c r="BF23" i="84"/>
  <c r="BG23" i="84"/>
  <c r="BH23" i="84"/>
  <c r="BI23" i="84"/>
  <c r="BJ23" i="84"/>
  <c r="BK23" i="84"/>
  <c r="BL23" i="84"/>
  <c r="BM23" i="84"/>
  <c r="BN23" i="84"/>
  <c r="BO23" i="84"/>
  <c r="BP23" i="84"/>
  <c r="BQ23" i="84"/>
  <c r="BR23" i="84"/>
  <c r="BS23" i="84"/>
  <c r="BT23" i="84"/>
  <c r="BU23" i="84"/>
  <c r="BV23" i="84"/>
  <c r="BW23" i="84"/>
  <c r="BX23" i="84"/>
  <c r="BY23" i="84"/>
  <c r="BZ23" i="84"/>
  <c r="CA23" i="84"/>
  <c r="CB23" i="84"/>
  <c r="CC23" i="84"/>
  <c r="CD23" i="84"/>
  <c r="CE23" i="84"/>
  <c r="CF23" i="84"/>
  <c r="CG23" i="84"/>
  <c r="CH23" i="84"/>
  <c r="CI23" i="84"/>
  <c r="CJ23" i="84"/>
  <c r="CK23" i="84"/>
  <c r="CL23" i="84"/>
  <c r="AW25" i="84"/>
  <c r="AX25" i="84"/>
  <c r="AY25" i="84"/>
  <c r="AZ25" i="84"/>
  <c r="BA25" i="84"/>
  <c r="BB25" i="84"/>
  <c r="BC25" i="84"/>
  <c r="BD25" i="84"/>
  <c r="BE25" i="84"/>
  <c r="BF25" i="84"/>
  <c r="BG25" i="84"/>
  <c r="BH25" i="84"/>
  <c r="BI25" i="84"/>
  <c r="BJ25" i="84"/>
  <c r="BK25" i="84"/>
  <c r="BL25" i="84"/>
  <c r="BM25" i="84"/>
  <c r="BN25" i="84"/>
  <c r="BO25" i="84"/>
  <c r="BP25" i="84"/>
  <c r="BQ25" i="84"/>
  <c r="BR25" i="84"/>
  <c r="BS25" i="84"/>
  <c r="BT25" i="84"/>
  <c r="BU25" i="84"/>
  <c r="BV25" i="84"/>
  <c r="BW25" i="84"/>
  <c r="BX25" i="84"/>
  <c r="BY25" i="84"/>
  <c r="BZ25" i="84"/>
  <c r="CA25" i="84"/>
  <c r="CB25" i="84"/>
  <c r="CC25" i="84"/>
  <c r="CD25" i="84"/>
  <c r="CE25" i="84"/>
  <c r="CF25" i="84"/>
  <c r="CG25" i="84"/>
  <c r="CH25" i="84"/>
  <c r="CI25" i="84"/>
  <c r="CJ25" i="84"/>
  <c r="CK25" i="84"/>
  <c r="CL25" i="84"/>
  <c r="AW26" i="84"/>
  <c r="AX26" i="84"/>
  <c r="AY26" i="84"/>
  <c r="AZ26" i="84"/>
  <c r="BA26" i="84"/>
  <c r="BB26" i="84"/>
  <c r="BC26" i="84"/>
  <c r="BD26" i="84"/>
  <c r="BE26" i="84"/>
  <c r="BF26" i="84"/>
  <c r="BG26" i="84"/>
  <c r="BH26" i="84"/>
  <c r="BI26" i="84"/>
  <c r="BJ26" i="84"/>
  <c r="BK26" i="84"/>
  <c r="BL26" i="84"/>
  <c r="BM26" i="84"/>
  <c r="BN26" i="84"/>
  <c r="BO26" i="84"/>
  <c r="BP26" i="84"/>
  <c r="BQ26" i="84"/>
  <c r="BR26" i="84"/>
  <c r="BS26" i="84"/>
  <c r="BT26" i="84"/>
  <c r="BU26" i="84"/>
  <c r="BV26" i="84"/>
  <c r="BW26" i="84"/>
  <c r="BX26" i="84"/>
  <c r="BY26" i="84"/>
  <c r="BZ26" i="84"/>
  <c r="CA26" i="84"/>
  <c r="CB26" i="84"/>
  <c r="CC26" i="84"/>
  <c r="CD26" i="84"/>
  <c r="CE26" i="84"/>
  <c r="CF26" i="84"/>
  <c r="CG26" i="84"/>
  <c r="CH26" i="84"/>
  <c r="CI26" i="84"/>
  <c r="CJ26" i="84"/>
  <c r="CK26" i="84"/>
  <c r="CL26" i="84"/>
  <c r="AW28" i="84"/>
  <c r="AX28" i="84"/>
  <c r="AY28" i="84"/>
  <c r="AZ28" i="84"/>
  <c r="BA28" i="84"/>
  <c r="BB28" i="84"/>
  <c r="BC28" i="84"/>
  <c r="BD28" i="84"/>
  <c r="BE28" i="84"/>
  <c r="BF28" i="84"/>
  <c r="BG28" i="84"/>
  <c r="BH28" i="84"/>
  <c r="BI28" i="84"/>
  <c r="BJ28" i="84"/>
  <c r="BK28" i="84"/>
  <c r="BL28" i="84"/>
  <c r="BM28" i="84"/>
  <c r="BN28" i="84"/>
  <c r="BO28" i="84"/>
  <c r="BP28" i="84"/>
  <c r="BQ28" i="84"/>
  <c r="BR28" i="84"/>
  <c r="BS28" i="84"/>
  <c r="BT28" i="84"/>
  <c r="BU28" i="84"/>
  <c r="BV28" i="84"/>
  <c r="BW28" i="84"/>
  <c r="BX28" i="84"/>
  <c r="BY28" i="84"/>
  <c r="BZ28" i="84"/>
  <c r="CA28" i="84"/>
  <c r="CB28" i="84"/>
  <c r="CC28" i="84"/>
  <c r="CD28" i="84"/>
  <c r="CE28" i="84"/>
  <c r="CF28" i="84"/>
  <c r="CG28" i="84"/>
  <c r="CH28" i="84"/>
  <c r="CI28" i="84"/>
  <c r="CJ28" i="84"/>
  <c r="CK28" i="84"/>
  <c r="CL28" i="84"/>
  <c r="AW30" i="84"/>
  <c r="AX30" i="84"/>
  <c r="AY30" i="84"/>
  <c r="AZ30" i="84"/>
  <c r="BA30" i="84"/>
  <c r="BB30" i="84"/>
  <c r="BC30" i="84"/>
  <c r="BD30" i="84"/>
  <c r="BE30" i="84"/>
  <c r="BF30" i="84"/>
  <c r="BG30" i="84"/>
  <c r="BH30" i="84"/>
  <c r="BI30" i="84"/>
  <c r="BJ30" i="84"/>
  <c r="BK30" i="84"/>
  <c r="BL30" i="84"/>
  <c r="BM30" i="84"/>
  <c r="BN30" i="84"/>
  <c r="BO30" i="84"/>
  <c r="BP30" i="84"/>
  <c r="BQ30" i="84"/>
  <c r="BR30" i="84"/>
  <c r="BS30" i="84"/>
  <c r="BT30" i="84"/>
  <c r="BU30" i="84"/>
  <c r="BV30" i="84"/>
  <c r="BW30" i="84"/>
  <c r="BX30" i="84"/>
  <c r="BY30" i="84"/>
  <c r="BZ30" i="84"/>
  <c r="CA30" i="84"/>
  <c r="CB30" i="84"/>
  <c r="CC30" i="84"/>
  <c r="CD30" i="84"/>
  <c r="CE30" i="84"/>
  <c r="CF30" i="84"/>
  <c r="CG30" i="84"/>
  <c r="CH30" i="84"/>
  <c r="CI30" i="84"/>
  <c r="CJ30" i="84"/>
  <c r="CK30" i="84"/>
  <c r="CL30" i="84"/>
  <c r="AW31" i="84"/>
  <c r="AX31" i="84"/>
  <c r="AY31" i="84"/>
  <c r="AZ31" i="84"/>
  <c r="BA31" i="84"/>
  <c r="BB31" i="84"/>
  <c r="BC31" i="84"/>
  <c r="BD31" i="84"/>
  <c r="BE31" i="84"/>
  <c r="BF31" i="84"/>
  <c r="BG31" i="84"/>
  <c r="BH31" i="84"/>
  <c r="BI31" i="84"/>
  <c r="BJ31" i="84"/>
  <c r="BK31" i="84"/>
  <c r="BL31" i="84"/>
  <c r="BM31" i="84"/>
  <c r="BN31" i="84"/>
  <c r="BO31" i="84"/>
  <c r="BP31" i="84"/>
  <c r="BQ31" i="84"/>
  <c r="BR31" i="84"/>
  <c r="BS31" i="84"/>
  <c r="BT31" i="84"/>
  <c r="BU31" i="84"/>
  <c r="BV31" i="84"/>
  <c r="BW31" i="84"/>
  <c r="BX31" i="84"/>
  <c r="BY31" i="84"/>
  <c r="BZ31" i="84"/>
  <c r="CA31" i="84"/>
  <c r="CB31" i="84"/>
  <c r="CC31" i="84"/>
  <c r="CD31" i="84"/>
  <c r="CE31" i="84"/>
  <c r="CF31" i="84"/>
  <c r="CG31" i="84"/>
  <c r="CH31" i="84"/>
  <c r="CI31" i="84"/>
  <c r="CJ31" i="84"/>
  <c r="CK31" i="84"/>
  <c r="CL31" i="84"/>
  <c r="AW32" i="84"/>
  <c r="AX32" i="84"/>
  <c r="AY32" i="84"/>
  <c r="AZ32" i="84"/>
  <c r="BA32" i="84"/>
  <c r="BB32" i="84"/>
  <c r="BC32" i="84"/>
  <c r="BD32" i="84"/>
  <c r="BE32" i="84"/>
  <c r="BF32" i="84"/>
  <c r="BG32" i="84"/>
  <c r="BH32" i="84"/>
  <c r="BI32" i="84"/>
  <c r="BJ32" i="84"/>
  <c r="BK32" i="84"/>
  <c r="BL32" i="84"/>
  <c r="BM32" i="84"/>
  <c r="BN32" i="84"/>
  <c r="BO32" i="84"/>
  <c r="BP32" i="84"/>
  <c r="BQ32" i="84"/>
  <c r="BR32" i="84"/>
  <c r="BS32" i="84"/>
  <c r="BT32" i="84"/>
  <c r="BU32" i="84"/>
  <c r="BV32" i="84"/>
  <c r="BW32" i="84"/>
  <c r="BX32" i="84"/>
  <c r="BY32" i="84"/>
  <c r="BZ32" i="84"/>
  <c r="CA32" i="84"/>
  <c r="CB32" i="84"/>
  <c r="CC32" i="84"/>
  <c r="CD32" i="84"/>
  <c r="CE32" i="84"/>
  <c r="CF32" i="84"/>
  <c r="CG32" i="84"/>
  <c r="CH32" i="84"/>
  <c r="CI32" i="84"/>
  <c r="CJ32" i="84"/>
  <c r="CK32" i="84"/>
  <c r="CL32" i="84"/>
  <c r="D39" i="84"/>
  <c r="E39" i="84"/>
  <c r="F39" i="84"/>
  <c r="G39" i="84"/>
  <c r="H39" i="84"/>
  <c r="I39" i="84"/>
  <c r="J39" i="84"/>
  <c r="K39" i="84"/>
  <c r="L39" i="84"/>
  <c r="M39" i="84"/>
  <c r="N39" i="84"/>
  <c r="O39" i="84"/>
  <c r="P39" i="84"/>
  <c r="Q39" i="84"/>
  <c r="R39" i="84"/>
  <c r="S39" i="84"/>
  <c r="T39" i="84"/>
  <c r="U39" i="84"/>
  <c r="V39" i="84"/>
  <c r="W39" i="84"/>
  <c r="X39" i="84"/>
  <c r="Y39" i="84"/>
  <c r="Z39" i="84"/>
  <c r="AA39" i="84"/>
  <c r="AB39" i="84"/>
  <c r="AC39" i="84"/>
  <c r="AD39" i="84"/>
  <c r="AE39" i="84"/>
  <c r="AF39" i="84"/>
  <c r="AG39" i="84"/>
  <c r="AH39" i="84"/>
  <c r="AI39" i="84"/>
  <c r="AJ39" i="84"/>
  <c r="AK39" i="84"/>
  <c r="AL39" i="84"/>
  <c r="AM39" i="84"/>
  <c r="AN39" i="84"/>
  <c r="AO39" i="84"/>
  <c r="AP39" i="84"/>
  <c r="AQ39" i="84"/>
  <c r="AR39" i="84"/>
  <c r="AS39" i="84"/>
  <c r="D40" i="84"/>
  <c r="E40" i="84"/>
  <c r="F40" i="84"/>
  <c r="G40" i="84"/>
  <c r="H40" i="84"/>
  <c r="I40" i="84"/>
  <c r="J40" i="84"/>
  <c r="K40" i="84"/>
  <c r="L40" i="84"/>
  <c r="M40" i="84"/>
  <c r="N40" i="84"/>
  <c r="O40" i="84"/>
  <c r="P40" i="84"/>
  <c r="Q40" i="84"/>
  <c r="R40" i="84"/>
  <c r="S40" i="84"/>
  <c r="T40" i="84"/>
  <c r="U40" i="84"/>
  <c r="V40" i="84"/>
  <c r="W40" i="84"/>
  <c r="X40" i="84"/>
  <c r="Y40" i="84"/>
  <c r="Z40" i="84"/>
  <c r="AA40" i="84"/>
  <c r="AB40" i="84"/>
  <c r="AC40" i="84"/>
  <c r="AD40" i="84"/>
  <c r="AE40" i="84"/>
  <c r="AF40" i="84"/>
  <c r="AG40" i="84"/>
  <c r="AH40" i="84"/>
  <c r="AI40" i="84"/>
  <c r="AJ40" i="84"/>
  <c r="AK40" i="84"/>
  <c r="AL40" i="84"/>
  <c r="AM40" i="84"/>
  <c r="AN40" i="84"/>
  <c r="AO40" i="84"/>
  <c r="AP40" i="84"/>
  <c r="AQ40" i="84"/>
  <c r="AR40" i="84"/>
  <c r="AS40"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AM41" i="84"/>
  <c r="AN41" i="84"/>
  <c r="AO41" i="84"/>
  <c r="AP41" i="84"/>
  <c r="AQ41" i="84"/>
  <c r="AR41" i="84"/>
  <c r="AS41"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AM42" i="84"/>
  <c r="AN42" i="84"/>
  <c r="AO42" i="84"/>
  <c r="AP42" i="84"/>
  <c r="AQ42" i="84"/>
  <c r="AR42" i="84"/>
  <c r="AS42" i="84"/>
  <c r="D43" i="84"/>
  <c r="E43" i="84"/>
  <c r="F43" i="84"/>
  <c r="G43" i="84"/>
  <c r="H43" i="84"/>
  <c r="I43" i="84"/>
  <c r="J43" i="84"/>
  <c r="K43" i="84"/>
  <c r="L43" i="84"/>
  <c r="M43" i="84"/>
  <c r="N43" i="84"/>
  <c r="O43" i="84"/>
  <c r="P43" i="84"/>
  <c r="Q43" i="84"/>
  <c r="R43" i="84"/>
  <c r="S43" i="84"/>
  <c r="T43" i="84"/>
  <c r="U43" i="84"/>
  <c r="V43" i="84"/>
  <c r="W43" i="84"/>
  <c r="X43" i="84"/>
  <c r="Y43" i="84"/>
  <c r="Z43" i="84"/>
  <c r="AA43" i="84"/>
  <c r="AB43" i="84"/>
  <c r="AC43" i="84"/>
  <c r="AD43" i="84"/>
  <c r="AE43" i="84"/>
  <c r="AF43" i="84"/>
  <c r="AG43" i="84"/>
  <c r="AH43" i="84"/>
  <c r="AI43" i="84"/>
  <c r="AJ43" i="84"/>
  <c r="AK43" i="84"/>
  <c r="AL43" i="84"/>
  <c r="AM43" i="84"/>
  <c r="AN43" i="84"/>
  <c r="AO43" i="84"/>
  <c r="AP43" i="84"/>
  <c r="AQ43" i="84"/>
  <c r="AR43" i="84"/>
  <c r="AS43" i="84"/>
  <c r="D44" i="84"/>
  <c r="E44" i="84"/>
  <c r="F44" i="84"/>
  <c r="G44" i="84"/>
  <c r="H44" i="84"/>
  <c r="I44" i="84"/>
  <c r="J44" i="84"/>
  <c r="K44" i="84"/>
  <c r="L44" i="84"/>
  <c r="M44" i="84"/>
  <c r="N44" i="84"/>
  <c r="O44" i="84"/>
  <c r="P44" i="84"/>
  <c r="Q44" i="84"/>
  <c r="R44" i="84"/>
  <c r="S44" i="84"/>
  <c r="T44" i="84"/>
  <c r="U44" i="84"/>
  <c r="V44" i="84"/>
  <c r="W44" i="84"/>
  <c r="X44" i="84"/>
  <c r="Y44" i="84"/>
  <c r="Z44" i="84"/>
  <c r="AA44" i="84"/>
  <c r="AB44" i="84"/>
  <c r="AC44" i="84"/>
  <c r="AD44" i="84"/>
  <c r="AE44" i="84"/>
  <c r="AF44" i="84"/>
  <c r="AG44" i="84"/>
  <c r="AH44" i="84"/>
  <c r="AI44" i="84"/>
  <c r="AJ44" i="84"/>
  <c r="AK44" i="84"/>
  <c r="AL44" i="84"/>
  <c r="AM44" i="84"/>
  <c r="AN44" i="84"/>
  <c r="AO44" i="84"/>
  <c r="AP44" i="84"/>
  <c r="AQ44" i="84"/>
  <c r="AR44" i="84"/>
  <c r="AS44" i="84"/>
  <c r="AW60" i="84"/>
  <c r="AX60" i="84"/>
  <c r="AY60" i="84"/>
  <c r="AZ60" i="84"/>
  <c r="BA60" i="84"/>
  <c r="BB60" i="84"/>
  <c r="BC60" i="84"/>
  <c r="BD60" i="84"/>
  <c r="BE60" i="84"/>
  <c r="BF60" i="84"/>
  <c r="BG60" i="84"/>
  <c r="BH60" i="84"/>
  <c r="BI60" i="84"/>
  <c r="BJ60" i="84"/>
  <c r="BK60" i="84"/>
  <c r="BL60" i="84"/>
  <c r="BM60" i="84"/>
  <c r="BN60" i="84"/>
  <c r="BO60" i="84"/>
  <c r="BP60" i="84"/>
  <c r="BQ60" i="84"/>
  <c r="BR60" i="84"/>
  <c r="BS60" i="84"/>
  <c r="BT60" i="84"/>
  <c r="BU60" i="84"/>
  <c r="BV60" i="84"/>
  <c r="BW60" i="84"/>
  <c r="BX60" i="84"/>
  <c r="BY60" i="84"/>
  <c r="BZ60" i="84"/>
  <c r="CA60" i="84"/>
  <c r="CB60" i="84"/>
  <c r="CC60" i="84"/>
  <c r="CD60" i="84"/>
  <c r="CE60" i="84"/>
  <c r="CF60" i="84"/>
  <c r="CG60" i="84"/>
  <c r="CH60" i="84"/>
  <c r="CI60" i="84"/>
  <c r="CJ60" i="84"/>
  <c r="CK60" i="84"/>
  <c r="CL60" i="84"/>
  <c r="AW61" i="84"/>
  <c r="AX61" i="84"/>
  <c r="AY61" i="84"/>
  <c r="AZ61" i="84"/>
  <c r="BA61" i="84"/>
  <c r="BB61" i="84"/>
  <c r="BC61" i="84"/>
  <c r="BD61" i="84"/>
  <c r="BE61" i="84"/>
  <c r="BF61" i="84"/>
  <c r="BG61" i="84"/>
  <c r="BH61" i="84"/>
  <c r="BI61" i="84"/>
  <c r="BJ61" i="84"/>
  <c r="BK61" i="84"/>
  <c r="BL61" i="84"/>
  <c r="BM61" i="84"/>
  <c r="BN61" i="84"/>
  <c r="BO61" i="84"/>
  <c r="BP61" i="84"/>
  <c r="BQ61" i="84"/>
  <c r="BR61" i="84"/>
  <c r="BS61" i="84"/>
  <c r="BT61" i="84"/>
  <c r="BU61" i="84"/>
  <c r="BV61" i="84"/>
  <c r="BW61" i="84"/>
  <c r="BX61" i="84"/>
  <c r="BY61" i="84"/>
  <c r="BZ61" i="84"/>
  <c r="CA61" i="84"/>
  <c r="CB61" i="84"/>
  <c r="CC61" i="84"/>
  <c r="CD61" i="84"/>
  <c r="CE61" i="84"/>
  <c r="CF61" i="84"/>
  <c r="CG61" i="84"/>
  <c r="CH61" i="84"/>
  <c r="CI61" i="84"/>
  <c r="CJ61" i="84"/>
  <c r="CK61" i="84"/>
  <c r="CL61" i="84"/>
  <c r="AW62" i="84"/>
  <c r="AX62" i="84"/>
  <c r="AY62" i="84"/>
  <c r="AZ62" i="84"/>
  <c r="BA62" i="84"/>
  <c r="BB62" i="84"/>
  <c r="BC62" i="84"/>
  <c r="BD62" i="84"/>
  <c r="BE62" i="84"/>
  <c r="BF62" i="84"/>
  <c r="BG62" i="84"/>
  <c r="BH62" i="84"/>
  <c r="BI62" i="84"/>
  <c r="BJ62" i="84"/>
  <c r="BK62" i="84"/>
  <c r="BL62" i="84"/>
  <c r="BM62" i="84"/>
  <c r="BN62" i="84"/>
  <c r="BO62" i="84"/>
  <c r="BP62" i="84"/>
  <c r="BQ62" i="84"/>
  <c r="BR62" i="84"/>
  <c r="BS62" i="84"/>
  <c r="BT62" i="84"/>
  <c r="BU62" i="84"/>
  <c r="BV62" i="84"/>
  <c r="BW62" i="84"/>
  <c r="BX62" i="84"/>
  <c r="BY62" i="84"/>
  <c r="BZ62" i="84"/>
  <c r="CA62" i="84"/>
  <c r="CB62" i="84"/>
  <c r="CC62" i="84"/>
  <c r="CD62" i="84"/>
  <c r="CE62" i="84"/>
  <c r="CF62" i="84"/>
  <c r="CG62" i="84"/>
  <c r="CH62" i="84"/>
  <c r="CI62" i="84"/>
  <c r="CJ62" i="84"/>
  <c r="CK62" i="84"/>
  <c r="CL62" i="84"/>
  <c r="AW64" i="84"/>
  <c r="AX64" i="84"/>
  <c r="AY64" i="84"/>
  <c r="AZ64" i="84"/>
  <c r="BA64" i="84"/>
  <c r="BB64" i="84"/>
  <c r="BC64" i="84"/>
  <c r="BD64" i="84"/>
  <c r="BE64" i="84"/>
  <c r="BF64" i="84"/>
  <c r="BG64" i="84"/>
  <c r="BH64" i="84"/>
  <c r="BI64" i="84"/>
  <c r="BJ64" i="84"/>
  <c r="BK64" i="84"/>
  <c r="BL64" i="84"/>
  <c r="BM64" i="84"/>
  <c r="BN64" i="84"/>
  <c r="BO64" i="84"/>
  <c r="BP64" i="84"/>
  <c r="BQ64" i="84"/>
  <c r="BR64" i="84"/>
  <c r="BS64" i="84"/>
  <c r="BT64" i="84"/>
  <c r="BU64" i="84"/>
  <c r="BV64" i="84"/>
  <c r="BW64" i="84"/>
  <c r="BX64" i="84"/>
  <c r="BY64" i="84"/>
  <c r="BZ64" i="84"/>
  <c r="CA64" i="84"/>
  <c r="CB64" i="84"/>
  <c r="CC64" i="84"/>
  <c r="CD64" i="84"/>
  <c r="CE64" i="84"/>
  <c r="CF64" i="84"/>
  <c r="CG64" i="84"/>
  <c r="CH64" i="84"/>
  <c r="CI64" i="84"/>
  <c r="CJ64" i="84"/>
  <c r="CK64" i="84"/>
  <c r="CL64" i="84"/>
  <c r="AW65" i="84"/>
  <c r="AX65" i="84"/>
  <c r="AY65" i="84"/>
  <c r="AZ65" i="84"/>
  <c r="BA65" i="84"/>
  <c r="BB65" i="84"/>
  <c r="BC65" i="84"/>
  <c r="BD65" i="84"/>
  <c r="BE65" i="84"/>
  <c r="BF65" i="84"/>
  <c r="BG65" i="84"/>
  <c r="BH65" i="84"/>
  <c r="BI65" i="84"/>
  <c r="BJ65" i="84"/>
  <c r="BK65" i="84"/>
  <c r="BL65" i="84"/>
  <c r="BM65" i="84"/>
  <c r="BN65" i="84"/>
  <c r="BO65" i="84"/>
  <c r="BP65" i="84"/>
  <c r="BQ65" i="84"/>
  <c r="BR65" i="84"/>
  <c r="BS65" i="84"/>
  <c r="BT65" i="84"/>
  <c r="BU65" i="84"/>
  <c r="BV65" i="84"/>
  <c r="BW65" i="84"/>
  <c r="BX65" i="84"/>
  <c r="BY65" i="84"/>
  <c r="BZ65" i="84"/>
  <c r="CA65" i="84"/>
  <c r="CB65" i="84"/>
  <c r="CC65" i="84"/>
  <c r="CD65" i="84"/>
  <c r="CE65" i="84"/>
  <c r="CF65" i="84"/>
  <c r="CG65" i="84"/>
  <c r="CH65" i="84"/>
  <c r="CI65" i="84"/>
  <c r="CJ65" i="84"/>
  <c r="CK65" i="84"/>
  <c r="CL65" i="84"/>
  <c r="AW66" i="84"/>
  <c r="AX66" i="84"/>
  <c r="AY66" i="84"/>
  <c r="AZ66" i="84"/>
  <c r="BA66" i="84"/>
  <c r="BB66" i="84"/>
  <c r="BC66" i="84"/>
  <c r="BD66" i="84"/>
  <c r="BE66" i="84"/>
  <c r="BF66" i="84"/>
  <c r="BG66" i="84"/>
  <c r="BH66" i="84"/>
  <c r="BI66" i="84"/>
  <c r="BJ66" i="84"/>
  <c r="BK66" i="84"/>
  <c r="BL66" i="84"/>
  <c r="BM66" i="84"/>
  <c r="BN66" i="84"/>
  <c r="BO66" i="84"/>
  <c r="BP66" i="84"/>
  <c r="BQ66" i="84"/>
  <c r="BR66" i="84"/>
  <c r="BS66" i="84"/>
  <c r="BT66" i="84"/>
  <c r="BU66" i="84"/>
  <c r="BV66" i="84"/>
  <c r="BW66" i="84"/>
  <c r="BX66" i="84"/>
  <c r="BY66" i="84"/>
  <c r="BZ66" i="84"/>
  <c r="CA66" i="84"/>
  <c r="CB66" i="84"/>
  <c r="CC66" i="84"/>
  <c r="CD66" i="84"/>
  <c r="CE66" i="84"/>
  <c r="CF66" i="84"/>
  <c r="CG66" i="84"/>
  <c r="CH66" i="84"/>
  <c r="CI66" i="84"/>
  <c r="CJ66" i="84"/>
  <c r="CK66" i="84"/>
  <c r="CL66" i="84"/>
  <c r="AW68" i="84"/>
  <c r="AX68" i="84"/>
  <c r="AY68" i="84"/>
  <c r="AZ68" i="84"/>
  <c r="BA68" i="84"/>
  <c r="BB68" i="84"/>
  <c r="BC68" i="84"/>
  <c r="BD68" i="84"/>
  <c r="BE68" i="84"/>
  <c r="BF68" i="84"/>
  <c r="BG68" i="84"/>
  <c r="BH68" i="84"/>
  <c r="BI68" i="84"/>
  <c r="BJ68" i="84"/>
  <c r="BK68" i="84"/>
  <c r="BL68" i="84"/>
  <c r="BM68" i="84"/>
  <c r="BN68" i="84"/>
  <c r="BO68" i="84"/>
  <c r="BP68" i="84"/>
  <c r="BQ68" i="84"/>
  <c r="BR68" i="84"/>
  <c r="BS68" i="84"/>
  <c r="BT68" i="84"/>
  <c r="BU68" i="84"/>
  <c r="BV68" i="84"/>
  <c r="BW68" i="84"/>
  <c r="BX68" i="84"/>
  <c r="BY68" i="84"/>
  <c r="BZ68" i="84"/>
  <c r="CA68" i="84"/>
  <c r="CB68" i="84"/>
  <c r="CC68" i="84"/>
  <c r="CD68" i="84"/>
  <c r="CE68" i="84"/>
  <c r="CF68" i="84"/>
  <c r="CG68" i="84"/>
  <c r="CH68" i="84"/>
  <c r="CI68" i="84"/>
  <c r="CJ68" i="84"/>
  <c r="CK68" i="84"/>
  <c r="CL68" i="84"/>
  <c r="AW69" i="84"/>
  <c r="AX69" i="84"/>
  <c r="AY69" i="84"/>
  <c r="AZ69" i="84"/>
  <c r="BA69" i="84"/>
  <c r="BB69" i="84"/>
  <c r="BC69" i="84"/>
  <c r="BD69" i="84"/>
  <c r="BE69" i="84"/>
  <c r="BF69" i="84"/>
  <c r="BG69" i="84"/>
  <c r="BH69" i="84"/>
  <c r="BI69" i="84"/>
  <c r="BJ69" i="84"/>
  <c r="BK69" i="84"/>
  <c r="BL69" i="84"/>
  <c r="BM69" i="84"/>
  <c r="BN69" i="84"/>
  <c r="BO69" i="84"/>
  <c r="BP69" i="84"/>
  <c r="BQ69" i="84"/>
  <c r="BR69" i="84"/>
  <c r="BS69" i="84"/>
  <c r="BT69" i="84"/>
  <c r="BU69" i="84"/>
  <c r="BV69" i="84"/>
  <c r="BW69" i="84"/>
  <c r="BX69" i="84"/>
  <c r="BY69" i="84"/>
  <c r="BZ69" i="84"/>
  <c r="CA69" i="84"/>
  <c r="CB69" i="84"/>
  <c r="CC69" i="84"/>
  <c r="CD69" i="84"/>
  <c r="CE69" i="84"/>
  <c r="CF69" i="84"/>
  <c r="CG69" i="84"/>
  <c r="CH69" i="84"/>
  <c r="CI69" i="84"/>
  <c r="CJ69" i="84"/>
  <c r="CK69" i="84"/>
  <c r="CL69" i="84"/>
  <c r="AW70" i="84"/>
  <c r="AX70" i="84"/>
  <c r="AY70" i="84"/>
  <c r="AZ70" i="84"/>
  <c r="BA70" i="84"/>
  <c r="BB70" i="84"/>
  <c r="BC70" i="84"/>
  <c r="BD70" i="84"/>
  <c r="BE70" i="84"/>
  <c r="BF70" i="84"/>
  <c r="BG70" i="84"/>
  <c r="BH70" i="84"/>
  <c r="BI70" i="84"/>
  <c r="BJ70" i="84"/>
  <c r="BK70" i="84"/>
  <c r="BL70" i="84"/>
  <c r="BM70" i="84"/>
  <c r="BN70" i="84"/>
  <c r="BO70" i="84"/>
  <c r="BP70" i="84"/>
  <c r="BQ70" i="84"/>
  <c r="BR70" i="84"/>
  <c r="BS70" i="84"/>
  <c r="BT70" i="84"/>
  <c r="BU70" i="84"/>
  <c r="BV70" i="84"/>
  <c r="BW70" i="84"/>
  <c r="BX70" i="84"/>
  <c r="BY70" i="84"/>
  <c r="BZ70" i="84"/>
  <c r="CA70" i="84"/>
  <c r="CB70" i="84"/>
  <c r="CC70" i="84"/>
  <c r="CD70" i="84"/>
  <c r="CE70" i="84"/>
  <c r="CF70" i="84"/>
  <c r="CG70" i="84"/>
  <c r="CH70" i="84"/>
  <c r="CI70" i="84"/>
  <c r="CJ70" i="84"/>
  <c r="CK70" i="84"/>
  <c r="CL70" i="84"/>
  <c r="AW72" i="84"/>
  <c r="AX72" i="84"/>
  <c r="AY72" i="84"/>
  <c r="AZ72" i="84"/>
  <c r="BA72" i="84"/>
  <c r="BB72" i="84"/>
  <c r="BC72" i="84"/>
  <c r="BD72" i="84"/>
  <c r="BE72" i="84"/>
  <c r="BF72" i="84"/>
  <c r="BG72" i="84"/>
  <c r="BH72" i="84"/>
  <c r="BI72" i="84"/>
  <c r="BJ72" i="84"/>
  <c r="BK72" i="84"/>
  <c r="BL72" i="84"/>
  <c r="BM72" i="84"/>
  <c r="BN72" i="84"/>
  <c r="BO72" i="84"/>
  <c r="BP72" i="84"/>
  <c r="BQ72" i="84"/>
  <c r="BR72" i="84"/>
  <c r="BS72" i="84"/>
  <c r="BT72" i="84"/>
  <c r="BU72" i="84"/>
  <c r="BV72" i="84"/>
  <c r="BW72" i="84"/>
  <c r="BX72" i="84"/>
  <c r="BY72" i="84"/>
  <c r="BZ72" i="84"/>
  <c r="CA72" i="84"/>
  <c r="CB72" i="84"/>
  <c r="CC72" i="84"/>
  <c r="CD72" i="84"/>
  <c r="CE72" i="84"/>
  <c r="CF72" i="84"/>
  <c r="CG72" i="84"/>
  <c r="CH72" i="84"/>
  <c r="CI72" i="84"/>
  <c r="CJ72" i="84"/>
  <c r="CK72" i="84"/>
  <c r="CL72" i="84"/>
  <c r="AW74" i="84"/>
  <c r="AX74" i="84"/>
  <c r="AY74" i="84"/>
  <c r="AZ74" i="84"/>
  <c r="BA74" i="84"/>
  <c r="BB74" i="84"/>
  <c r="BC74" i="84"/>
  <c r="BD74" i="84"/>
  <c r="BE74" i="84"/>
  <c r="BF74" i="84"/>
  <c r="BG74" i="84"/>
  <c r="BH74" i="84"/>
  <c r="BI74" i="84"/>
  <c r="BJ74" i="84"/>
  <c r="BK74" i="84"/>
  <c r="BL74" i="84"/>
  <c r="BM74" i="84"/>
  <c r="BN74" i="84"/>
  <c r="BO74" i="84"/>
  <c r="BP74" i="84"/>
  <c r="BQ74" i="84"/>
  <c r="BR74" i="84"/>
  <c r="BS74" i="84"/>
  <c r="BT74" i="84"/>
  <c r="BU74" i="84"/>
  <c r="BV74" i="84"/>
  <c r="BW74" i="84"/>
  <c r="BX74" i="84"/>
  <c r="BY74" i="84"/>
  <c r="BZ74" i="84"/>
  <c r="CA74" i="84"/>
  <c r="CB74" i="84"/>
  <c r="CC74" i="84"/>
  <c r="CD74" i="84"/>
  <c r="CE74" i="84"/>
  <c r="CF74" i="84"/>
  <c r="CG74" i="84"/>
  <c r="CH74" i="84"/>
  <c r="CI74" i="84"/>
  <c r="CJ74" i="84"/>
  <c r="CK74" i="84"/>
  <c r="CL74" i="84"/>
  <c r="AW75" i="84"/>
  <c r="AX75" i="84"/>
  <c r="AY75" i="84"/>
  <c r="AZ75" i="84"/>
  <c r="BA75" i="84"/>
  <c r="BB75" i="84"/>
  <c r="BC75" i="84"/>
  <c r="BD75" i="84"/>
  <c r="BE75" i="84"/>
  <c r="BF75" i="84"/>
  <c r="BG75" i="84"/>
  <c r="BH75" i="84"/>
  <c r="BI75" i="84"/>
  <c r="BJ75" i="84"/>
  <c r="BK75" i="84"/>
  <c r="BL75" i="84"/>
  <c r="BM75" i="84"/>
  <c r="BN75" i="84"/>
  <c r="BO75" i="84"/>
  <c r="BP75" i="84"/>
  <c r="BQ75" i="84"/>
  <c r="BR75" i="84"/>
  <c r="BS75" i="84"/>
  <c r="BT75" i="84"/>
  <c r="BU75" i="84"/>
  <c r="BV75" i="84"/>
  <c r="BW75" i="84"/>
  <c r="BX75" i="84"/>
  <c r="BY75" i="84"/>
  <c r="BZ75" i="84"/>
  <c r="CA75" i="84"/>
  <c r="CB75" i="84"/>
  <c r="CC75" i="84"/>
  <c r="CD75" i="84"/>
  <c r="CE75" i="84"/>
  <c r="CF75" i="84"/>
  <c r="CG75" i="84"/>
  <c r="CH75" i="84"/>
  <c r="CI75" i="84"/>
  <c r="CJ75" i="84"/>
  <c r="CK75" i="84"/>
  <c r="CL75" i="84"/>
  <c r="D79" i="84"/>
  <c r="E79" i="84"/>
  <c r="F79" i="84"/>
  <c r="G79" i="84"/>
  <c r="H79" i="84"/>
  <c r="I79" i="84"/>
  <c r="J79" i="84"/>
  <c r="K79" i="84"/>
  <c r="L79" i="84"/>
  <c r="M79" i="84"/>
  <c r="N79" i="84"/>
  <c r="O79" i="84"/>
  <c r="P79" i="84"/>
  <c r="Q79" i="84"/>
  <c r="R79" i="84"/>
  <c r="S79" i="84"/>
  <c r="T79" i="84"/>
  <c r="U79" i="84"/>
  <c r="V79" i="84"/>
  <c r="W79" i="84"/>
  <c r="X79" i="84"/>
  <c r="Y79" i="84"/>
  <c r="Z79" i="84"/>
  <c r="AA79" i="84"/>
  <c r="AB79" i="84"/>
  <c r="AC79" i="84"/>
  <c r="AD79" i="84"/>
  <c r="AE79" i="84"/>
  <c r="AF79" i="84"/>
  <c r="AG79" i="84"/>
  <c r="AH79" i="84"/>
  <c r="AI79" i="84"/>
  <c r="AJ79" i="84"/>
  <c r="AK79" i="84"/>
  <c r="AL79" i="84"/>
  <c r="AM79" i="84"/>
  <c r="AN79" i="84"/>
  <c r="AO79" i="84"/>
  <c r="AP79" i="84"/>
  <c r="AQ79" i="84"/>
  <c r="AR79" i="84"/>
  <c r="AS79" i="84"/>
  <c r="D80" i="84"/>
  <c r="E80" i="84"/>
  <c r="F80" i="84"/>
  <c r="G80" i="84"/>
  <c r="H80" i="84"/>
  <c r="I80" i="84"/>
  <c r="J80" i="84"/>
  <c r="K80" i="84"/>
  <c r="L80" i="84"/>
  <c r="M80" i="84"/>
  <c r="N80" i="84"/>
  <c r="O80" i="84"/>
  <c r="P80" i="84"/>
  <c r="Q80" i="84"/>
  <c r="R80" i="84"/>
  <c r="S80" i="84"/>
  <c r="T80" i="84"/>
  <c r="U80" i="84"/>
  <c r="V80" i="84"/>
  <c r="W80" i="84"/>
  <c r="X80" i="84"/>
  <c r="Y80" i="84"/>
  <c r="Z80" i="84"/>
  <c r="AA80" i="84"/>
  <c r="AB80" i="84"/>
  <c r="AC80" i="84"/>
  <c r="AD80" i="84"/>
  <c r="AE80" i="84"/>
  <c r="AF80" i="84"/>
  <c r="AG80" i="84"/>
  <c r="AH80" i="84"/>
  <c r="AI80" i="84"/>
  <c r="AJ80" i="84"/>
  <c r="AK80" i="84"/>
  <c r="AL80" i="84"/>
  <c r="AM80" i="84"/>
  <c r="AN80" i="84"/>
  <c r="AO80" i="84"/>
  <c r="AP80" i="84"/>
  <c r="AQ80" i="84"/>
  <c r="AR80" i="84"/>
  <c r="AS80"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AG81" i="84"/>
  <c r="AH81" i="84"/>
  <c r="AI81" i="84"/>
  <c r="AJ81" i="84"/>
  <c r="AK81" i="84"/>
  <c r="AL81" i="84"/>
  <c r="AM81" i="84"/>
  <c r="AN81" i="84"/>
  <c r="AO81" i="84"/>
  <c r="AP81" i="84"/>
  <c r="AQ81" i="84"/>
  <c r="AR81" i="84"/>
  <c r="AS81" i="84"/>
  <c r="D82" i="84"/>
  <c r="E82" i="84"/>
  <c r="F82" i="84"/>
  <c r="G82" i="84"/>
  <c r="H82" i="84"/>
  <c r="I82" i="84"/>
  <c r="J82" i="84"/>
  <c r="K82" i="84"/>
  <c r="L82" i="84"/>
  <c r="M82" i="84"/>
  <c r="N82" i="84"/>
  <c r="O82" i="84"/>
  <c r="P82" i="84"/>
  <c r="Q82" i="84"/>
  <c r="R82" i="84"/>
  <c r="S82" i="84"/>
  <c r="T82" i="84"/>
  <c r="U82" i="84"/>
  <c r="V82" i="84"/>
  <c r="W82" i="84"/>
  <c r="X82" i="84"/>
  <c r="Y82" i="84"/>
  <c r="Z82" i="84"/>
  <c r="AA82" i="84"/>
  <c r="AB82" i="84"/>
  <c r="AC82" i="84"/>
  <c r="AD82" i="84"/>
  <c r="AE82" i="84"/>
  <c r="AF82" i="84"/>
  <c r="AG82" i="84"/>
  <c r="AH82" i="84"/>
  <c r="AI82" i="84"/>
  <c r="AJ82" i="84"/>
  <c r="AK82" i="84"/>
  <c r="AL82" i="84"/>
  <c r="AM82" i="84"/>
  <c r="AN82" i="84"/>
  <c r="AO82" i="84"/>
  <c r="AP82" i="84"/>
  <c r="AQ82" i="84"/>
  <c r="AR82" i="84"/>
  <c r="AS82" i="84"/>
  <c r="D83" i="84"/>
  <c r="E83" i="84"/>
  <c r="F83" i="84"/>
  <c r="G83" i="84"/>
  <c r="H83" i="84"/>
  <c r="I83" i="84"/>
  <c r="J83" i="84"/>
  <c r="K83" i="84"/>
  <c r="L83" i="84"/>
  <c r="M83" i="84"/>
  <c r="N83" i="84"/>
  <c r="O83" i="84"/>
  <c r="P83" i="84"/>
  <c r="Q83" i="84"/>
  <c r="R83" i="84"/>
  <c r="S83" i="84"/>
  <c r="T83" i="84"/>
  <c r="U83" i="84"/>
  <c r="V83" i="84"/>
  <c r="W83" i="84"/>
  <c r="X83" i="84"/>
  <c r="Y83" i="84"/>
  <c r="Z83" i="84"/>
  <c r="AA83" i="84"/>
  <c r="AB83" i="84"/>
  <c r="AC83" i="84"/>
  <c r="AD83" i="84"/>
  <c r="AE83" i="84"/>
  <c r="AF83" i="84"/>
  <c r="AG83" i="84"/>
  <c r="AH83" i="84"/>
  <c r="AI83" i="84"/>
  <c r="AJ83" i="84"/>
  <c r="AK83" i="84"/>
  <c r="AL83" i="84"/>
  <c r="AM83" i="84"/>
  <c r="AN83" i="84"/>
  <c r="AO83" i="84"/>
  <c r="AP83" i="84"/>
  <c r="AQ83" i="84"/>
  <c r="AR83" i="84"/>
  <c r="AS83" i="84"/>
  <c r="AW100" i="84"/>
  <c r="AX100" i="84"/>
  <c r="AY100" i="84"/>
  <c r="AZ100" i="84"/>
  <c r="BA100" i="84"/>
  <c r="BB100" i="84"/>
  <c r="BC100" i="84"/>
  <c r="BD100" i="84"/>
  <c r="BE100" i="84"/>
  <c r="BF100" i="84"/>
  <c r="BG100" i="84"/>
  <c r="BH100" i="84"/>
  <c r="BI100" i="84"/>
  <c r="BJ100" i="84"/>
  <c r="BK100" i="84"/>
  <c r="BL100" i="84"/>
  <c r="BM100" i="84"/>
  <c r="BN100" i="84"/>
  <c r="BO100" i="84"/>
  <c r="BP100" i="84"/>
  <c r="BQ100" i="84"/>
  <c r="BR100" i="84"/>
  <c r="BS100" i="84"/>
  <c r="BT100" i="84"/>
  <c r="BU100" i="84"/>
  <c r="BV100" i="84"/>
  <c r="BW100" i="84"/>
  <c r="BX100" i="84"/>
  <c r="BY100" i="84"/>
  <c r="BZ100" i="84"/>
  <c r="CA100" i="84"/>
  <c r="CB100" i="84"/>
  <c r="CC100" i="84"/>
  <c r="CD100" i="84"/>
  <c r="CE100" i="84"/>
  <c r="CF100" i="84"/>
  <c r="CG100" i="84"/>
  <c r="CH100" i="84"/>
  <c r="CI100" i="84"/>
  <c r="CJ100" i="84"/>
  <c r="CK100" i="84"/>
  <c r="CL100" i="84"/>
  <c r="AW101" i="84"/>
  <c r="AX101" i="84"/>
  <c r="AY101" i="84"/>
  <c r="AZ101" i="84"/>
  <c r="BA101" i="84"/>
  <c r="BB101" i="84"/>
  <c r="BC101" i="84"/>
  <c r="BD101" i="84"/>
  <c r="BE101" i="84"/>
  <c r="BF101" i="84"/>
  <c r="BG101" i="84"/>
  <c r="BH101" i="84"/>
  <c r="BI101" i="84"/>
  <c r="BJ101" i="84"/>
  <c r="BK101" i="84"/>
  <c r="BL101" i="84"/>
  <c r="BM101" i="84"/>
  <c r="BN101" i="84"/>
  <c r="BO101" i="84"/>
  <c r="BP101" i="84"/>
  <c r="BQ101" i="84"/>
  <c r="BR101" i="84"/>
  <c r="BS101" i="84"/>
  <c r="BT101" i="84"/>
  <c r="BU101" i="84"/>
  <c r="BV101" i="84"/>
  <c r="BW101" i="84"/>
  <c r="BX101" i="84"/>
  <c r="BY101" i="84"/>
  <c r="BZ101" i="84"/>
  <c r="CA101" i="84"/>
  <c r="CB101" i="84"/>
  <c r="CC101" i="84"/>
  <c r="CD101" i="84"/>
  <c r="CE101" i="84"/>
  <c r="CF101" i="84"/>
  <c r="CG101" i="84"/>
  <c r="CH101" i="84"/>
  <c r="CI101" i="84"/>
  <c r="CJ101" i="84"/>
  <c r="CK101" i="84"/>
  <c r="CL101" i="84"/>
  <c r="AW102" i="84"/>
  <c r="AX102" i="84"/>
  <c r="AY102" i="84"/>
  <c r="AZ102" i="84"/>
  <c r="BA102" i="84"/>
  <c r="BB102" i="84"/>
  <c r="BC102" i="84"/>
  <c r="BD102" i="84"/>
  <c r="BE102" i="84"/>
  <c r="BF102" i="84"/>
  <c r="BG102" i="84"/>
  <c r="BH102" i="84"/>
  <c r="BI102" i="84"/>
  <c r="BJ102" i="84"/>
  <c r="BK102" i="84"/>
  <c r="BL102" i="84"/>
  <c r="BM102" i="84"/>
  <c r="BN102" i="84"/>
  <c r="BO102" i="84"/>
  <c r="BP102" i="84"/>
  <c r="BQ102" i="84"/>
  <c r="BR102" i="84"/>
  <c r="BS102" i="84"/>
  <c r="BT102" i="84"/>
  <c r="BU102" i="84"/>
  <c r="BV102" i="84"/>
  <c r="BW102" i="84"/>
  <c r="BX102" i="84"/>
  <c r="BY102" i="84"/>
  <c r="BZ102" i="84"/>
  <c r="CA102" i="84"/>
  <c r="CB102" i="84"/>
  <c r="CC102" i="84"/>
  <c r="CD102" i="84"/>
  <c r="CE102" i="84"/>
  <c r="CF102" i="84"/>
  <c r="CG102" i="84"/>
  <c r="CH102" i="84"/>
  <c r="CI102" i="84"/>
  <c r="CJ102" i="84"/>
  <c r="CK102" i="84"/>
  <c r="CL102" i="84"/>
  <c r="AW104" i="84"/>
  <c r="AX104" i="84"/>
  <c r="AY104" i="84"/>
  <c r="AZ104" i="84"/>
  <c r="BA104" i="84"/>
  <c r="BB104" i="84"/>
  <c r="BC104" i="84"/>
  <c r="BD104" i="84"/>
  <c r="BE104" i="84"/>
  <c r="BF104" i="84"/>
  <c r="BG104" i="84"/>
  <c r="BH104" i="84"/>
  <c r="BI104" i="84"/>
  <c r="BJ104" i="84"/>
  <c r="BK104" i="84"/>
  <c r="BL104" i="84"/>
  <c r="BM104" i="84"/>
  <c r="BN104" i="84"/>
  <c r="BO104" i="84"/>
  <c r="BP104" i="84"/>
  <c r="BQ104" i="84"/>
  <c r="BR104" i="84"/>
  <c r="BS104" i="84"/>
  <c r="BT104" i="84"/>
  <c r="BU104" i="84"/>
  <c r="BV104" i="84"/>
  <c r="BW104" i="84"/>
  <c r="BX104" i="84"/>
  <c r="BY104" i="84"/>
  <c r="BZ104" i="84"/>
  <c r="CA104" i="84"/>
  <c r="CB104" i="84"/>
  <c r="CC104" i="84"/>
  <c r="CD104" i="84"/>
  <c r="CE104" i="84"/>
  <c r="CF104" i="84"/>
  <c r="CG104" i="84"/>
  <c r="CH104" i="84"/>
  <c r="CI104" i="84"/>
  <c r="CJ104" i="84"/>
  <c r="CK104" i="84"/>
  <c r="CL104" i="84"/>
  <c r="AW105" i="84"/>
  <c r="AX105" i="84"/>
  <c r="AY105" i="84"/>
  <c r="AZ105" i="84"/>
  <c r="BA105" i="84"/>
  <c r="BB105" i="84"/>
  <c r="BC105" i="84"/>
  <c r="BD105" i="84"/>
  <c r="BE105" i="84"/>
  <c r="BF105" i="84"/>
  <c r="BG105" i="84"/>
  <c r="BH105" i="84"/>
  <c r="BI105" i="84"/>
  <c r="BJ105" i="84"/>
  <c r="BK105" i="84"/>
  <c r="BL105" i="84"/>
  <c r="BM105" i="84"/>
  <c r="BN105" i="84"/>
  <c r="BO105" i="84"/>
  <c r="BP105" i="84"/>
  <c r="BQ105" i="84"/>
  <c r="BR105" i="84"/>
  <c r="BS105" i="84"/>
  <c r="BT105" i="84"/>
  <c r="BU105" i="84"/>
  <c r="BV105" i="84"/>
  <c r="BW105" i="84"/>
  <c r="BX105" i="84"/>
  <c r="BY105" i="84"/>
  <c r="BZ105" i="84"/>
  <c r="CA105" i="84"/>
  <c r="CB105" i="84"/>
  <c r="CC105" i="84"/>
  <c r="CD105" i="84"/>
  <c r="CE105" i="84"/>
  <c r="CF105" i="84"/>
  <c r="CG105" i="84"/>
  <c r="CH105" i="84"/>
  <c r="CI105" i="84"/>
  <c r="CJ105" i="84"/>
  <c r="CK105" i="84"/>
  <c r="CL105" i="84"/>
  <c r="AW106" i="84"/>
  <c r="AX106" i="84"/>
  <c r="AY106" i="84"/>
  <c r="AZ106" i="84"/>
  <c r="BA106" i="84"/>
  <c r="BB106" i="84"/>
  <c r="BC106" i="84"/>
  <c r="BD106" i="84"/>
  <c r="BE106" i="84"/>
  <c r="BF106" i="84"/>
  <c r="BG106" i="84"/>
  <c r="BH106" i="84"/>
  <c r="BI106" i="84"/>
  <c r="BJ106" i="84"/>
  <c r="BK106" i="84"/>
  <c r="BL106" i="84"/>
  <c r="BM106" i="84"/>
  <c r="BN106" i="84"/>
  <c r="BO106" i="84"/>
  <c r="BP106" i="84"/>
  <c r="BQ106" i="84"/>
  <c r="BR106" i="84"/>
  <c r="BS106" i="84"/>
  <c r="BT106" i="84"/>
  <c r="BU106" i="84"/>
  <c r="BV106" i="84"/>
  <c r="BW106" i="84"/>
  <c r="BX106" i="84"/>
  <c r="BY106" i="84"/>
  <c r="BZ106" i="84"/>
  <c r="CA106" i="84"/>
  <c r="CB106" i="84"/>
  <c r="CC106" i="84"/>
  <c r="CD106" i="84"/>
  <c r="CE106" i="84"/>
  <c r="CF106" i="84"/>
  <c r="CG106" i="84"/>
  <c r="CH106" i="84"/>
  <c r="CI106" i="84"/>
  <c r="CJ106" i="84"/>
  <c r="CK106" i="84"/>
  <c r="CL106" i="84"/>
  <c r="AW108" i="84"/>
  <c r="AX108" i="84"/>
  <c r="AY108" i="84"/>
  <c r="AZ108" i="84"/>
  <c r="BA108" i="84"/>
  <c r="BB108" i="84"/>
  <c r="BC108" i="84"/>
  <c r="BD108" i="84"/>
  <c r="BE108" i="84"/>
  <c r="BF108" i="84"/>
  <c r="BG108" i="84"/>
  <c r="BH108" i="84"/>
  <c r="BI108" i="84"/>
  <c r="BJ108" i="84"/>
  <c r="BK108" i="84"/>
  <c r="BL108" i="84"/>
  <c r="BM108" i="84"/>
  <c r="BN108" i="84"/>
  <c r="BO108" i="84"/>
  <c r="BP108" i="84"/>
  <c r="BQ108" i="84"/>
  <c r="BR108" i="84"/>
  <c r="BS108" i="84"/>
  <c r="BT108" i="84"/>
  <c r="BU108" i="84"/>
  <c r="BV108" i="84"/>
  <c r="BW108" i="84"/>
  <c r="BX108" i="84"/>
  <c r="BY108" i="84"/>
  <c r="BZ108" i="84"/>
  <c r="CA108" i="84"/>
  <c r="CB108" i="84"/>
  <c r="CC108" i="84"/>
  <c r="CD108" i="84"/>
  <c r="CE108" i="84"/>
  <c r="CF108" i="84"/>
  <c r="CG108" i="84"/>
  <c r="CH108" i="84"/>
  <c r="CI108" i="84"/>
  <c r="CJ108" i="84"/>
  <c r="CK108" i="84"/>
  <c r="CL108" i="84"/>
  <c r="AW109" i="84"/>
  <c r="AX109" i="84"/>
  <c r="AY109" i="84"/>
  <c r="AZ109" i="84"/>
  <c r="BA109" i="84"/>
  <c r="BB109" i="84"/>
  <c r="BC109" i="84"/>
  <c r="BD109" i="84"/>
  <c r="BE109" i="84"/>
  <c r="BF109" i="84"/>
  <c r="BG109" i="84"/>
  <c r="BH109" i="84"/>
  <c r="BI109" i="84"/>
  <c r="BJ109" i="84"/>
  <c r="BK109" i="84"/>
  <c r="BL109" i="84"/>
  <c r="BM109" i="84"/>
  <c r="BN109" i="84"/>
  <c r="BO109" i="84"/>
  <c r="BP109" i="84"/>
  <c r="BQ109" i="84"/>
  <c r="BR109" i="84"/>
  <c r="BS109" i="84"/>
  <c r="BT109" i="84"/>
  <c r="BU109" i="84"/>
  <c r="BV109" i="84"/>
  <c r="BW109" i="84"/>
  <c r="BX109" i="84"/>
  <c r="BY109" i="84"/>
  <c r="BZ109" i="84"/>
  <c r="CA109" i="84"/>
  <c r="CB109" i="84"/>
  <c r="CC109" i="84"/>
  <c r="CD109" i="84"/>
  <c r="CE109" i="84"/>
  <c r="CF109" i="84"/>
  <c r="CG109" i="84"/>
  <c r="CH109" i="84"/>
  <c r="CI109" i="84"/>
  <c r="CJ109" i="84"/>
  <c r="CK109" i="84"/>
  <c r="CL109" i="84"/>
  <c r="AW110" i="84"/>
  <c r="AX110" i="84"/>
  <c r="AY110" i="84"/>
  <c r="AZ110" i="84"/>
  <c r="BA110" i="84"/>
  <c r="BB110" i="84"/>
  <c r="BC110" i="84"/>
  <c r="BD110" i="84"/>
  <c r="BE110" i="84"/>
  <c r="BF110" i="84"/>
  <c r="BG110" i="84"/>
  <c r="BH110" i="84"/>
  <c r="BI110" i="84"/>
  <c r="BJ110" i="84"/>
  <c r="BK110" i="84"/>
  <c r="BL110" i="84"/>
  <c r="BM110" i="84"/>
  <c r="BN110" i="84"/>
  <c r="BO110" i="84"/>
  <c r="BP110" i="84"/>
  <c r="BQ110" i="84"/>
  <c r="BR110" i="84"/>
  <c r="BS110" i="84"/>
  <c r="BT110" i="84"/>
  <c r="BU110" i="84"/>
  <c r="BV110" i="84"/>
  <c r="BW110" i="84"/>
  <c r="BX110" i="84"/>
  <c r="BY110" i="84"/>
  <c r="BZ110" i="84"/>
  <c r="CA110" i="84"/>
  <c r="CB110" i="84"/>
  <c r="CC110" i="84"/>
  <c r="CD110" i="84"/>
  <c r="CE110" i="84"/>
  <c r="CF110" i="84"/>
  <c r="CG110" i="84"/>
  <c r="CH110" i="84"/>
  <c r="CI110" i="84"/>
  <c r="CJ110" i="84"/>
  <c r="CK110" i="84"/>
  <c r="CL110" i="84"/>
  <c r="AW112" i="84"/>
  <c r="AX112" i="84"/>
  <c r="AY112" i="84"/>
  <c r="AZ112" i="84"/>
  <c r="BA112" i="84"/>
  <c r="BB112" i="84"/>
  <c r="BC112" i="84"/>
  <c r="BD112" i="84"/>
  <c r="BE112" i="84"/>
  <c r="BF112" i="84"/>
  <c r="BG112" i="84"/>
  <c r="BH112" i="84"/>
  <c r="BI112" i="84"/>
  <c r="BJ112" i="84"/>
  <c r="BK112" i="84"/>
  <c r="BL112" i="84"/>
  <c r="BM112" i="84"/>
  <c r="BN112" i="84"/>
  <c r="BO112" i="84"/>
  <c r="BP112" i="84"/>
  <c r="BQ112" i="84"/>
  <c r="BR112" i="84"/>
  <c r="BS112" i="84"/>
  <c r="BT112" i="84"/>
  <c r="BU112" i="84"/>
  <c r="BV112" i="84"/>
  <c r="BW112" i="84"/>
  <c r="BX112" i="84"/>
  <c r="BY112" i="84"/>
  <c r="BZ112" i="84"/>
  <c r="CA112" i="84"/>
  <c r="CB112" i="84"/>
  <c r="CC112" i="84"/>
  <c r="CD112" i="84"/>
  <c r="CE112" i="84"/>
  <c r="CF112" i="84"/>
  <c r="CG112" i="84"/>
  <c r="CH112" i="84"/>
  <c r="CI112" i="84"/>
  <c r="CJ112" i="84"/>
  <c r="CK112" i="84"/>
  <c r="CL112" i="84"/>
  <c r="AW114" i="84"/>
  <c r="AX114" i="84"/>
  <c r="AY114" i="84"/>
  <c r="AZ114" i="84"/>
  <c r="BA114" i="84"/>
  <c r="BB114" i="84"/>
  <c r="BC114" i="84"/>
  <c r="BD114" i="84"/>
  <c r="BE114" i="84"/>
  <c r="BF114" i="84"/>
  <c r="BG114" i="84"/>
  <c r="BH114" i="84"/>
  <c r="BI114" i="84"/>
  <c r="BJ114" i="84"/>
  <c r="BK114" i="84"/>
  <c r="BL114" i="84"/>
  <c r="BM114" i="84"/>
  <c r="BN114" i="84"/>
  <c r="BO114" i="84"/>
  <c r="BP114" i="84"/>
  <c r="BQ114" i="84"/>
  <c r="BR114" i="84"/>
  <c r="BS114" i="84"/>
  <c r="BT114" i="84"/>
  <c r="BU114" i="84"/>
  <c r="BV114" i="84"/>
  <c r="BW114" i="84"/>
  <c r="BX114" i="84"/>
  <c r="BY114" i="84"/>
  <c r="BZ114" i="84"/>
  <c r="CA114" i="84"/>
  <c r="CB114" i="84"/>
  <c r="CC114" i="84"/>
  <c r="CD114" i="84"/>
  <c r="CE114" i="84"/>
  <c r="CF114" i="84"/>
  <c r="CG114" i="84"/>
  <c r="CH114" i="84"/>
  <c r="CI114" i="84"/>
  <c r="CJ114" i="84"/>
  <c r="CK114" i="84"/>
  <c r="CL114" i="84"/>
  <c r="AW115" i="84"/>
  <c r="AX115" i="84"/>
  <c r="AY115" i="84"/>
  <c r="AZ115" i="84"/>
  <c r="BA115" i="84"/>
  <c r="BB115" i="84"/>
  <c r="BC115" i="84"/>
  <c r="BD115" i="84"/>
  <c r="BE115" i="84"/>
  <c r="BF115" i="84"/>
  <c r="BG115" i="84"/>
  <c r="BH115" i="84"/>
  <c r="BI115" i="84"/>
  <c r="BJ115" i="84"/>
  <c r="BK115" i="84"/>
  <c r="BL115" i="84"/>
  <c r="BM115" i="84"/>
  <c r="BN115" i="84"/>
  <c r="BO115" i="84"/>
  <c r="BP115" i="84"/>
  <c r="BQ115" i="84"/>
  <c r="BR115" i="84"/>
  <c r="BS115" i="84"/>
  <c r="BT115" i="84"/>
  <c r="BU115" i="84"/>
  <c r="BV115" i="84"/>
  <c r="BW115" i="84"/>
  <c r="BX115" i="84"/>
  <c r="BY115" i="84"/>
  <c r="BZ115" i="84"/>
  <c r="CA115" i="84"/>
  <c r="CB115" i="84"/>
  <c r="CC115" i="84"/>
  <c r="CD115" i="84"/>
  <c r="CE115" i="84"/>
  <c r="CF115" i="84"/>
  <c r="CG115" i="84"/>
  <c r="CH115" i="84"/>
  <c r="CI115" i="84"/>
  <c r="CJ115" i="84"/>
  <c r="CK115" i="84"/>
  <c r="CL115" i="84"/>
  <c r="D121" i="84"/>
  <c r="E121" i="84"/>
  <c r="F121" i="84"/>
  <c r="G121" i="84"/>
  <c r="H121" i="84"/>
  <c r="I121" i="84"/>
  <c r="J121" i="84"/>
  <c r="K121" i="84"/>
  <c r="L121" i="84"/>
  <c r="M121" i="84"/>
  <c r="N121" i="84"/>
  <c r="O121" i="84"/>
  <c r="P121" i="84"/>
  <c r="Q121" i="84"/>
  <c r="R121" i="84"/>
  <c r="S121" i="84"/>
  <c r="T121" i="84"/>
  <c r="U121" i="84"/>
  <c r="V121" i="84"/>
  <c r="W121" i="84"/>
  <c r="X121" i="84"/>
  <c r="Y121" i="84"/>
  <c r="Z121" i="84"/>
  <c r="AA121" i="84"/>
  <c r="AB121" i="84"/>
  <c r="AC121" i="84"/>
  <c r="AD121" i="84"/>
  <c r="AE121" i="84"/>
  <c r="AF121" i="84"/>
  <c r="AG121" i="84"/>
  <c r="AH121" i="84"/>
  <c r="AI121" i="84"/>
  <c r="AJ121" i="84"/>
  <c r="AK121" i="84"/>
  <c r="AL121" i="84"/>
  <c r="AM121" i="84"/>
  <c r="AN121" i="84"/>
  <c r="AO121" i="84"/>
  <c r="AP121" i="84"/>
  <c r="AQ121" i="84"/>
  <c r="AR121" i="84"/>
  <c r="AS121" i="84"/>
  <c r="D122" i="84"/>
  <c r="E122" i="84"/>
  <c r="F122" i="84"/>
  <c r="G122" i="84"/>
  <c r="H122" i="84"/>
  <c r="I122" i="84"/>
  <c r="J122" i="84"/>
  <c r="K122" i="84"/>
  <c r="L122" i="84"/>
  <c r="M122" i="84"/>
  <c r="N122" i="84"/>
  <c r="O122" i="84"/>
  <c r="P122" i="84"/>
  <c r="Q122" i="84"/>
  <c r="R122" i="84"/>
  <c r="S122" i="84"/>
  <c r="T122" i="84"/>
  <c r="U122" i="84"/>
  <c r="V122" i="84"/>
  <c r="W122" i="84"/>
  <c r="X122" i="84"/>
  <c r="Y122" i="84"/>
  <c r="Z122" i="84"/>
  <c r="AA122" i="84"/>
  <c r="AB122" i="84"/>
  <c r="AC122" i="84"/>
  <c r="AD122" i="84"/>
  <c r="AE122" i="84"/>
  <c r="AF122" i="84"/>
  <c r="AG122" i="84"/>
  <c r="AH122" i="84"/>
  <c r="AI122" i="84"/>
  <c r="AJ122" i="84"/>
  <c r="AK122" i="84"/>
  <c r="AL122" i="84"/>
  <c r="AM122" i="84"/>
  <c r="AN122" i="84"/>
  <c r="AO122" i="84"/>
  <c r="AP122" i="84"/>
  <c r="AQ122" i="84"/>
  <c r="AR122" i="84"/>
  <c r="AS122" i="84"/>
  <c r="D123" i="84"/>
  <c r="E123" i="84"/>
  <c r="F123" i="84"/>
  <c r="G123" i="84"/>
  <c r="H123" i="84"/>
  <c r="I123" i="84"/>
  <c r="J123" i="84"/>
  <c r="K123" i="84"/>
  <c r="L123" i="84"/>
  <c r="M123" i="84"/>
  <c r="N123" i="84"/>
  <c r="O123" i="84"/>
  <c r="P123" i="84"/>
  <c r="Q123" i="84"/>
  <c r="R123" i="84"/>
  <c r="S123" i="84"/>
  <c r="T123" i="84"/>
  <c r="U123" i="84"/>
  <c r="V123" i="84"/>
  <c r="W123" i="84"/>
  <c r="X123" i="84"/>
  <c r="Y123" i="84"/>
  <c r="Z123" i="84"/>
  <c r="AA123" i="84"/>
  <c r="AB123" i="84"/>
  <c r="AC123" i="84"/>
  <c r="AD123" i="84"/>
  <c r="AE123" i="84"/>
  <c r="AF123" i="84"/>
  <c r="AG123" i="84"/>
  <c r="AH123" i="84"/>
  <c r="AI123" i="84"/>
  <c r="AJ123" i="84"/>
  <c r="AK123" i="84"/>
  <c r="AL123" i="84"/>
  <c r="AM123" i="84"/>
  <c r="AN123" i="84"/>
  <c r="AO123" i="84"/>
  <c r="AP123" i="84"/>
  <c r="AQ123" i="84"/>
  <c r="AR123" i="84"/>
  <c r="AS123" i="84"/>
  <c r="D124" i="84"/>
  <c r="E124" i="84"/>
  <c r="F124" i="84"/>
  <c r="G124" i="84"/>
  <c r="H124" i="84"/>
  <c r="I124" i="84"/>
  <c r="J124" i="84"/>
  <c r="K124" i="84"/>
  <c r="L124" i="84"/>
  <c r="M124" i="84"/>
  <c r="N124" i="84"/>
  <c r="O124" i="84"/>
  <c r="P124" i="84"/>
  <c r="Q124" i="84"/>
  <c r="R124" i="84"/>
  <c r="S124" i="84"/>
  <c r="T124" i="84"/>
  <c r="U124" i="84"/>
  <c r="V124" i="84"/>
  <c r="W124" i="84"/>
  <c r="X124" i="84"/>
  <c r="Y124" i="84"/>
  <c r="Z124" i="84"/>
  <c r="AA124" i="84"/>
  <c r="AB124" i="84"/>
  <c r="AC124" i="84"/>
  <c r="AD124" i="84"/>
  <c r="AE124" i="84"/>
  <c r="AF124" i="84"/>
  <c r="AG124" i="84"/>
  <c r="AH124" i="84"/>
  <c r="AI124" i="84"/>
  <c r="AJ124" i="84"/>
  <c r="AK124" i="84"/>
  <c r="AL124" i="84"/>
  <c r="AM124" i="84"/>
  <c r="AN124" i="84"/>
  <c r="AO124" i="84"/>
  <c r="AP124" i="84"/>
  <c r="AQ124" i="84"/>
  <c r="AR124" i="84"/>
  <c r="AS124" i="84"/>
  <c r="D125" i="84"/>
  <c r="E125" i="84"/>
  <c r="F125" i="84"/>
  <c r="G125" i="84"/>
  <c r="H125" i="84"/>
  <c r="I125" i="84"/>
  <c r="J125" i="84"/>
  <c r="K125" i="84"/>
  <c r="L125" i="84"/>
  <c r="M125" i="84"/>
  <c r="N125" i="84"/>
  <c r="O125" i="84"/>
  <c r="P125" i="84"/>
  <c r="Q125" i="84"/>
  <c r="R125" i="84"/>
  <c r="S125" i="84"/>
  <c r="T125" i="84"/>
  <c r="U125" i="84"/>
  <c r="V125" i="84"/>
  <c r="W125" i="84"/>
  <c r="X125" i="84"/>
  <c r="Y125" i="84"/>
  <c r="Z125" i="84"/>
  <c r="AA125" i="84"/>
  <c r="AB125" i="84"/>
  <c r="AC125" i="84"/>
  <c r="AD125" i="84"/>
  <c r="AE125" i="84"/>
  <c r="AF125" i="84"/>
  <c r="AG125" i="84"/>
  <c r="AH125" i="84"/>
  <c r="AI125" i="84"/>
  <c r="AJ125" i="84"/>
  <c r="AK125" i="84"/>
  <c r="AL125" i="84"/>
  <c r="AM125" i="84"/>
  <c r="AN125" i="84"/>
  <c r="AO125" i="84"/>
  <c r="AP125" i="84"/>
  <c r="AQ125" i="84"/>
  <c r="AR125" i="84"/>
  <c r="AS125" i="84"/>
  <c r="AW143" i="84"/>
  <c r="AX143" i="84"/>
  <c r="AY143" i="84"/>
  <c r="AZ143" i="84"/>
  <c r="BA143" i="84"/>
  <c r="BB143" i="84"/>
  <c r="BC143" i="84"/>
  <c r="BD143" i="84"/>
  <c r="BE143" i="84"/>
  <c r="BF143" i="84"/>
  <c r="BG143" i="84"/>
  <c r="BH143" i="84"/>
  <c r="BI143" i="84"/>
  <c r="BJ143" i="84"/>
  <c r="BK143" i="84"/>
  <c r="BL143" i="84"/>
  <c r="BM143" i="84"/>
  <c r="BN143" i="84"/>
  <c r="BO143" i="84"/>
  <c r="BP143" i="84"/>
  <c r="BQ143" i="84"/>
  <c r="BR143" i="84"/>
  <c r="BS143" i="84"/>
  <c r="BT143" i="84"/>
  <c r="BU143" i="84"/>
  <c r="BV143" i="84"/>
  <c r="BW143" i="84"/>
  <c r="BX143" i="84"/>
  <c r="BY143" i="84"/>
  <c r="BZ143" i="84"/>
  <c r="CA143" i="84"/>
  <c r="CB143" i="84"/>
  <c r="CC143" i="84"/>
  <c r="CD143" i="84"/>
  <c r="CE143" i="84"/>
  <c r="CF143" i="84"/>
  <c r="CG143" i="84"/>
  <c r="CH143" i="84"/>
  <c r="CI143" i="84"/>
  <c r="CJ143" i="84"/>
  <c r="CK143" i="84"/>
  <c r="CL143" i="84"/>
  <c r="AW144" i="84"/>
  <c r="AX144" i="84"/>
  <c r="AY144" i="84"/>
  <c r="AZ144" i="84"/>
  <c r="BA144" i="84"/>
  <c r="BB144" i="84"/>
  <c r="BC144" i="84"/>
  <c r="BD144" i="84"/>
  <c r="BE144" i="84"/>
  <c r="BF144" i="84"/>
  <c r="BG144" i="84"/>
  <c r="BH144" i="84"/>
  <c r="BI144" i="84"/>
  <c r="BJ144" i="84"/>
  <c r="BK144" i="84"/>
  <c r="BL144" i="84"/>
  <c r="BM144" i="84"/>
  <c r="BN144" i="84"/>
  <c r="BO144" i="84"/>
  <c r="BP144" i="84"/>
  <c r="BQ144" i="84"/>
  <c r="BR144" i="84"/>
  <c r="BS144" i="84"/>
  <c r="BT144" i="84"/>
  <c r="BU144" i="84"/>
  <c r="BV144" i="84"/>
  <c r="BW144" i="84"/>
  <c r="BX144" i="84"/>
  <c r="BY144" i="84"/>
  <c r="BZ144" i="84"/>
  <c r="CA144" i="84"/>
  <c r="CB144" i="84"/>
  <c r="CC144" i="84"/>
  <c r="CD144" i="84"/>
  <c r="CE144" i="84"/>
  <c r="CF144" i="84"/>
  <c r="CG144" i="84"/>
  <c r="CH144" i="84"/>
  <c r="CI144" i="84"/>
  <c r="CJ144" i="84"/>
  <c r="CK144" i="84"/>
  <c r="CL144" i="84"/>
  <c r="AW145" i="84"/>
  <c r="AX145" i="84"/>
  <c r="AY145" i="84"/>
  <c r="AZ145" i="84"/>
  <c r="BA145" i="84"/>
  <c r="BB145" i="84"/>
  <c r="BC145" i="84"/>
  <c r="BD145" i="84"/>
  <c r="BE145" i="84"/>
  <c r="BF145" i="84"/>
  <c r="BG145" i="84"/>
  <c r="BH145" i="84"/>
  <c r="BI145" i="84"/>
  <c r="BJ145" i="84"/>
  <c r="BK145" i="84"/>
  <c r="BL145" i="84"/>
  <c r="BM145" i="84"/>
  <c r="BN145" i="84"/>
  <c r="BO145" i="84"/>
  <c r="BP145" i="84"/>
  <c r="BQ145" i="84"/>
  <c r="BR145" i="84"/>
  <c r="BS145" i="84"/>
  <c r="BT145" i="84"/>
  <c r="BU145" i="84"/>
  <c r="BV145" i="84"/>
  <c r="BW145" i="84"/>
  <c r="BX145" i="84"/>
  <c r="BY145" i="84"/>
  <c r="BZ145" i="84"/>
  <c r="CA145" i="84"/>
  <c r="CB145" i="84"/>
  <c r="CC145" i="84"/>
  <c r="CD145" i="84"/>
  <c r="CE145" i="84"/>
  <c r="CF145" i="84"/>
  <c r="CG145" i="84"/>
  <c r="CH145" i="84"/>
  <c r="CI145" i="84"/>
  <c r="CJ145" i="84"/>
  <c r="CK145" i="84"/>
  <c r="CL145" i="84"/>
  <c r="AW147" i="84"/>
  <c r="AX147" i="84"/>
  <c r="AY147" i="84"/>
  <c r="AZ147" i="84"/>
  <c r="BA147" i="84"/>
  <c r="BB147" i="84"/>
  <c r="BC147" i="84"/>
  <c r="BD147" i="84"/>
  <c r="BE147" i="84"/>
  <c r="BF147" i="84"/>
  <c r="BG147" i="84"/>
  <c r="BH147" i="84"/>
  <c r="BI147" i="84"/>
  <c r="BJ147" i="84"/>
  <c r="BK147" i="84"/>
  <c r="BL147" i="84"/>
  <c r="BM147" i="84"/>
  <c r="BN147" i="84"/>
  <c r="BO147" i="84"/>
  <c r="BP147" i="84"/>
  <c r="BQ147" i="84"/>
  <c r="BR147" i="84"/>
  <c r="BS147" i="84"/>
  <c r="BT147" i="84"/>
  <c r="BU147" i="84"/>
  <c r="BV147" i="84"/>
  <c r="BW147" i="84"/>
  <c r="BX147" i="84"/>
  <c r="BY147" i="84"/>
  <c r="BZ147" i="84"/>
  <c r="CA147" i="84"/>
  <c r="CB147" i="84"/>
  <c r="CC147" i="84"/>
  <c r="CD147" i="84"/>
  <c r="CE147" i="84"/>
  <c r="CF147" i="84"/>
  <c r="CG147" i="84"/>
  <c r="CH147" i="84"/>
  <c r="CI147" i="84"/>
  <c r="CJ147" i="84"/>
  <c r="CK147" i="84"/>
  <c r="CL147" i="84"/>
  <c r="AW148" i="84"/>
  <c r="AX148" i="84"/>
  <c r="AY148" i="84"/>
  <c r="AZ148" i="84"/>
  <c r="BA148" i="84"/>
  <c r="BB148" i="84"/>
  <c r="BC148" i="84"/>
  <c r="BD148" i="84"/>
  <c r="BE148" i="84"/>
  <c r="BF148" i="84"/>
  <c r="BG148" i="84"/>
  <c r="BH148" i="84"/>
  <c r="BI148" i="84"/>
  <c r="BJ148" i="84"/>
  <c r="BK148" i="84"/>
  <c r="BL148" i="84"/>
  <c r="BM148" i="84"/>
  <c r="BN148" i="84"/>
  <c r="BO148" i="84"/>
  <c r="BP148" i="84"/>
  <c r="BQ148" i="84"/>
  <c r="BR148" i="84"/>
  <c r="BS148" i="84"/>
  <c r="BT148" i="84"/>
  <c r="BU148" i="84"/>
  <c r="BV148" i="84"/>
  <c r="BW148" i="84"/>
  <c r="BX148" i="84"/>
  <c r="BY148" i="84"/>
  <c r="BZ148" i="84"/>
  <c r="CA148" i="84"/>
  <c r="CB148" i="84"/>
  <c r="CC148" i="84"/>
  <c r="CD148" i="84"/>
  <c r="CE148" i="84"/>
  <c r="CF148" i="84"/>
  <c r="CG148" i="84"/>
  <c r="CH148" i="84"/>
  <c r="CI148" i="84"/>
  <c r="CJ148" i="84"/>
  <c r="CK148" i="84"/>
  <c r="CL148" i="84"/>
  <c r="AW149" i="84"/>
  <c r="AX149" i="84"/>
  <c r="AY149" i="84"/>
  <c r="AZ149" i="84"/>
  <c r="BA149" i="84"/>
  <c r="BB149" i="84"/>
  <c r="BC149" i="84"/>
  <c r="BD149" i="84"/>
  <c r="BE149" i="84"/>
  <c r="BF149" i="84"/>
  <c r="BG149" i="84"/>
  <c r="BH149" i="84"/>
  <c r="BI149" i="84"/>
  <c r="BJ149" i="84"/>
  <c r="BK149" i="84"/>
  <c r="BL149" i="84"/>
  <c r="BM149" i="84"/>
  <c r="BN149" i="84"/>
  <c r="BO149" i="84"/>
  <c r="BP149" i="84"/>
  <c r="BQ149" i="84"/>
  <c r="BR149" i="84"/>
  <c r="BS149" i="84"/>
  <c r="BT149" i="84"/>
  <c r="BU149" i="84"/>
  <c r="BV149" i="84"/>
  <c r="BW149" i="84"/>
  <c r="BX149" i="84"/>
  <c r="BY149" i="84"/>
  <c r="BZ149" i="84"/>
  <c r="CA149" i="84"/>
  <c r="CB149" i="84"/>
  <c r="CC149" i="84"/>
  <c r="CD149" i="84"/>
  <c r="CE149" i="84"/>
  <c r="CF149" i="84"/>
  <c r="CG149" i="84"/>
  <c r="CH149" i="84"/>
  <c r="CI149" i="84"/>
  <c r="CJ149" i="84"/>
  <c r="CK149" i="84"/>
  <c r="CL149" i="84"/>
  <c r="AW151" i="84"/>
  <c r="AX151" i="84"/>
  <c r="AY151" i="84"/>
  <c r="AZ151" i="84"/>
  <c r="BA151" i="84"/>
  <c r="BB151" i="84"/>
  <c r="BC151" i="84"/>
  <c r="BD151" i="84"/>
  <c r="BE151" i="84"/>
  <c r="BF151" i="84"/>
  <c r="BG151" i="84"/>
  <c r="BH151" i="84"/>
  <c r="BI151" i="84"/>
  <c r="BJ151" i="84"/>
  <c r="BK151" i="84"/>
  <c r="BL151" i="84"/>
  <c r="BM151" i="84"/>
  <c r="BN151" i="84"/>
  <c r="BO151" i="84"/>
  <c r="BP151" i="84"/>
  <c r="BQ151" i="84"/>
  <c r="BR151" i="84"/>
  <c r="BS151" i="84"/>
  <c r="BT151" i="84"/>
  <c r="BU151" i="84"/>
  <c r="BV151" i="84"/>
  <c r="BW151" i="84"/>
  <c r="BX151" i="84"/>
  <c r="BY151" i="84"/>
  <c r="BZ151" i="84"/>
  <c r="CA151" i="84"/>
  <c r="CB151" i="84"/>
  <c r="CC151" i="84"/>
  <c r="CD151" i="84"/>
  <c r="CE151" i="84"/>
  <c r="CF151" i="84"/>
  <c r="CG151" i="84"/>
  <c r="CH151" i="84"/>
  <c r="CI151" i="84"/>
  <c r="CJ151" i="84"/>
  <c r="CK151" i="84"/>
  <c r="CL151" i="84"/>
  <c r="AW152" i="84"/>
  <c r="AX152" i="84"/>
  <c r="AY152" i="84"/>
  <c r="AZ152" i="84"/>
  <c r="BA152" i="84"/>
  <c r="BB152" i="84"/>
  <c r="BC152" i="84"/>
  <c r="BD152" i="84"/>
  <c r="BE152" i="84"/>
  <c r="BF152" i="84"/>
  <c r="BG152" i="84"/>
  <c r="BH152" i="84"/>
  <c r="BI152" i="84"/>
  <c r="BJ152" i="84"/>
  <c r="BK152" i="84"/>
  <c r="BL152" i="84"/>
  <c r="BM152" i="84"/>
  <c r="BN152" i="84"/>
  <c r="BO152" i="84"/>
  <c r="BP152" i="84"/>
  <c r="BQ152" i="84"/>
  <c r="BR152" i="84"/>
  <c r="BS152" i="84"/>
  <c r="BT152" i="84"/>
  <c r="BU152" i="84"/>
  <c r="BV152" i="84"/>
  <c r="BW152" i="84"/>
  <c r="BX152" i="84"/>
  <c r="BY152" i="84"/>
  <c r="BZ152" i="84"/>
  <c r="CA152" i="84"/>
  <c r="CB152" i="84"/>
  <c r="CC152" i="84"/>
  <c r="CD152" i="84"/>
  <c r="CE152" i="84"/>
  <c r="CF152" i="84"/>
  <c r="CG152" i="84"/>
  <c r="CH152" i="84"/>
  <c r="CI152" i="84"/>
  <c r="CJ152" i="84"/>
  <c r="CK152" i="84"/>
  <c r="CL152" i="84"/>
  <c r="AW153" i="84"/>
  <c r="AX153" i="84"/>
  <c r="AY153" i="84"/>
  <c r="AZ153" i="84"/>
  <c r="BA153" i="84"/>
  <c r="BB153" i="84"/>
  <c r="BC153" i="84"/>
  <c r="BD153" i="84"/>
  <c r="BE153" i="84"/>
  <c r="BF153" i="84"/>
  <c r="BG153" i="84"/>
  <c r="BH153" i="84"/>
  <c r="BI153" i="84"/>
  <c r="BJ153" i="84"/>
  <c r="BK153" i="84"/>
  <c r="BL153" i="84"/>
  <c r="BM153" i="84"/>
  <c r="BN153" i="84"/>
  <c r="BO153" i="84"/>
  <c r="BP153" i="84"/>
  <c r="BQ153" i="84"/>
  <c r="BR153" i="84"/>
  <c r="BS153" i="84"/>
  <c r="BT153" i="84"/>
  <c r="BU153" i="84"/>
  <c r="BV153" i="84"/>
  <c r="BW153" i="84"/>
  <c r="BX153" i="84"/>
  <c r="BY153" i="84"/>
  <c r="BZ153" i="84"/>
  <c r="CA153" i="84"/>
  <c r="CB153" i="84"/>
  <c r="CC153" i="84"/>
  <c r="CD153" i="84"/>
  <c r="CE153" i="84"/>
  <c r="CF153" i="84"/>
  <c r="CG153" i="84"/>
  <c r="CH153" i="84"/>
  <c r="CI153" i="84"/>
  <c r="CJ153" i="84"/>
  <c r="CK153" i="84"/>
  <c r="CL153" i="84"/>
  <c r="AW155" i="84"/>
  <c r="AX155" i="84"/>
  <c r="AY155" i="84"/>
  <c r="AZ155" i="84"/>
  <c r="BA155" i="84"/>
  <c r="BB155" i="84"/>
  <c r="BC155" i="84"/>
  <c r="BD155" i="84"/>
  <c r="BE155" i="84"/>
  <c r="BF155" i="84"/>
  <c r="BG155" i="84"/>
  <c r="BH155" i="84"/>
  <c r="BI155" i="84"/>
  <c r="BJ155" i="84"/>
  <c r="BK155" i="84"/>
  <c r="BL155" i="84"/>
  <c r="BM155" i="84"/>
  <c r="BN155" i="84"/>
  <c r="BO155" i="84"/>
  <c r="BP155" i="84"/>
  <c r="BQ155" i="84"/>
  <c r="BR155" i="84"/>
  <c r="BS155" i="84"/>
  <c r="BT155" i="84"/>
  <c r="BU155" i="84"/>
  <c r="BV155" i="84"/>
  <c r="BW155" i="84"/>
  <c r="BX155" i="84"/>
  <c r="BY155" i="84"/>
  <c r="BZ155" i="84"/>
  <c r="CA155" i="84"/>
  <c r="CB155" i="84"/>
  <c r="CC155" i="84"/>
  <c r="CD155" i="84"/>
  <c r="CE155" i="84"/>
  <c r="CF155" i="84"/>
  <c r="CG155" i="84"/>
  <c r="CH155" i="84"/>
  <c r="CI155" i="84"/>
  <c r="CJ155" i="84"/>
  <c r="CK155" i="84"/>
  <c r="CL155" i="84"/>
  <c r="AW157" i="84"/>
  <c r="AX157" i="84"/>
  <c r="AY157" i="84"/>
  <c r="AZ157" i="84"/>
  <c r="BA157" i="84"/>
  <c r="BB157" i="84"/>
  <c r="BC157" i="84"/>
  <c r="BD157" i="84"/>
  <c r="BE157" i="84"/>
  <c r="BF157" i="84"/>
  <c r="BG157" i="84"/>
  <c r="BH157" i="84"/>
  <c r="BI157" i="84"/>
  <c r="BJ157" i="84"/>
  <c r="BK157" i="84"/>
  <c r="BL157" i="84"/>
  <c r="BM157" i="84"/>
  <c r="BN157" i="84"/>
  <c r="BO157" i="84"/>
  <c r="BP157" i="84"/>
  <c r="BQ157" i="84"/>
  <c r="BR157" i="84"/>
  <c r="BS157" i="84"/>
  <c r="BT157" i="84"/>
  <c r="BU157" i="84"/>
  <c r="BV157" i="84"/>
  <c r="BW157" i="84"/>
  <c r="BX157" i="84"/>
  <c r="BY157" i="84"/>
  <c r="BZ157" i="84"/>
  <c r="CA157" i="84"/>
  <c r="CB157" i="84"/>
  <c r="CC157" i="84"/>
  <c r="CD157" i="84"/>
  <c r="CE157" i="84"/>
  <c r="CF157" i="84"/>
  <c r="CG157" i="84"/>
  <c r="CH157" i="84"/>
  <c r="CI157" i="84"/>
  <c r="CJ157" i="84"/>
  <c r="CK157" i="84"/>
  <c r="CL157" i="84"/>
  <c r="AW158" i="84"/>
  <c r="AX158" i="84"/>
  <c r="AY158" i="84"/>
  <c r="AZ158" i="84"/>
  <c r="BA158" i="84"/>
  <c r="BB158" i="84"/>
  <c r="BC158" i="84"/>
  <c r="BD158" i="84"/>
  <c r="BE158" i="84"/>
  <c r="BF158" i="84"/>
  <c r="BG158" i="84"/>
  <c r="BH158" i="84"/>
  <c r="BI158" i="84"/>
  <c r="BJ158" i="84"/>
  <c r="BK158" i="84"/>
  <c r="BL158" i="84"/>
  <c r="BM158" i="84"/>
  <c r="BN158" i="84"/>
  <c r="BO158" i="84"/>
  <c r="BP158" i="84"/>
  <c r="BQ158" i="84"/>
  <c r="BR158" i="84"/>
  <c r="BS158" i="84"/>
  <c r="BT158" i="84"/>
  <c r="BU158" i="84"/>
  <c r="BV158" i="84"/>
  <c r="BW158" i="84"/>
  <c r="BX158" i="84"/>
  <c r="BY158" i="84"/>
  <c r="BZ158" i="84"/>
  <c r="CA158" i="84"/>
  <c r="CB158" i="84"/>
  <c r="CC158" i="84"/>
  <c r="CD158" i="84"/>
  <c r="CE158" i="84"/>
  <c r="CF158" i="84"/>
  <c r="CG158" i="84"/>
  <c r="CH158" i="84"/>
  <c r="CI158" i="84"/>
  <c r="CJ158" i="84"/>
  <c r="CK158" i="84"/>
  <c r="CL158" i="84"/>
  <c r="D162" i="84"/>
  <c r="E162" i="84"/>
  <c r="F162" i="84"/>
  <c r="G162" i="84"/>
  <c r="H162" i="84"/>
  <c r="I162" i="84"/>
  <c r="J162" i="84"/>
  <c r="K162" i="84"/>
  <c r="L162" i="84"/>
  <c r="M162" i="84"/>
  <c r="N162" i="84"/>
  <c r="O162" i="84"/>
  <c r="P162" i="84"/>
  <c r="Q162" i="84"/>
  <c r="R162" i="84"/>
  <c r="S162" i="84"/>
  <c r="T162" i="84"/>
  <c r="U162" i="84"/>
  <c r="V162" i="84"/>
  <c r="W162" i="84"/>
  <c r="X162" i="84"/>
  <c r="Y162" i="84"/>
  <c r="Z162" i="84"/>
  <c r="AA162" i="84"/>
  <c r="AB162" i="84"/>
  <c r="AC162" i="84"/>
  <c r="AD162" i="84"/>
  <c r="AE162" i="84"/>
  <c r="AF162" i="84"/>
  <c r="AG162" i="84"/>
  <c r="AH162" i="84"/>
  <c r="AI162" i="84"/>
  <c r="AJ162" i="84"/>
  <c r="AK162" i="84"/>
  <c r="AL162" i="84"/>
  <c r="AM162" i="84"/>
  <c r="AN162" i="84"/>
  <c r="AO162" i="84"/>
  <c r="AP162" i="84"/>
  <c r="AQ162" i="84"/>
  <c r="AR162" i="84"/>
  <c r="AS162" i="84"/>
  <c r="D163" i="84"/>
  <c r="E163" i="84"/>
  <c r="F163" i="84"/>
  <c r="G163" i="84"/>
  <c r="H163" i="84"/>
  <c r="I163" i="84"/>
  <c r="J163" i="84"/>
  <c r="K163" i="84"/>
  <c r="L163" i="84"/>
  <c r="M163" i="84"/>
  <c r="N163" i="84"/>
  <c r="O163" i="84"/>
  <c r="P163" i="84"/>
  <c r="Q163" i="84"/>
  <c r="R163" i="84"/>
  <c r="S163" i="84"/>
  <c r="T163" i="84"/>
  <c r="U163" i="84"/>
  <c r="V163" i="84"/>
  <c r="W163" i="84"/>
  <c r="X163" i="84"/>
  <c r="Y163" i="84"/>
  <c r="Z163" i="84"/>
  <c r="AA163" i="84"/>
  <c r="AB163" i="84"/>
  <c r="AC163" i="84"/>
  <c r="AD163" i="84"/>
  <c r="AE163" i="84"/>
  <c r="AF163" i="84"/>
  <c r="AG163" i="84"/>
  <c r="AH163" i="84"/>
  <c r="AI163" i="84"/>
  <c r="AJ163" i="84"/>
  <c r="AK163" i="84"/>
  <c r="AL163" i="84"/>
  <c r="AM163" i="84"/>
  <c r="AN163" i="84"/>
  <c r="AO163" i="84"/>
  <c r="AP163" i="84"/>
  <c r="AQ163" i="84"/>
  <c r="AR163" i="84"/>
  <c r="AS163" i="84"/>
  <c r="D164" i="84"/>
  <c r="E164" i="84"/>
  <c r="F164" i="84"/>
  <c r="G164" i="84"/>
  <c r="H164" i="84"/>
  <c r="I164" i="84"/>
  <c r="J164" i="84"/>
  <c r="K164" i="84"/>
  <c r="L164" i="84"/>
  <c r="M164" i="84"/>
  <c r="N164" i="84"/>
  <c r="O164" i="84"/>
  <c r="P164" i="84"/>
  <c r="Q164" i="84"/>
  <c r="R164" i="84"/>
  <c r="S164" i="84"/>
  <c r="T164" i="84"/>
  <c r="U164" i="84"/>
  <c r="V164" i="84"/>
  <c r="W164" i="84"/>
  <c r="X164" i="84"/>
  <c r="Y164" i="84"/>
  <c r="Z164" i="84"/>
  <c r="AA164" i="84"/>
  <c r="AB164" i="84"/>
  <c r="AC164" i="84"/>
  <c r="AD164" i="84"/>
  <c r="AE164" i="84"/>
  <c r="AF164" i="84"/>
  <c r="AG164" i="84"/>
  <c r="AH164" i="84"/>
  <c r="AI164" i="84"/>
  <c r="AJ164" i="84"/>
  <c r="AK164" i="84"/>
  <c r="AL164" i="84"/>
  <c r="AM164" i="84"/>
  <c r="AN164" i="84"/>
  <c r="AO164" i="84"/>
  <c r="AP164" i="84"/>
  <c r="AQ164" i="84"/>
  <c r="AR164" i="84"/>
  <c r="AS164" i="84"/>
  <c r="D165" i="84"/>
  <c r="E165" i="84"/>
  <c r="F165" i="84"/>
  <c r="G165" i="84"/>
  <c r="H165" i="84"/>
  <c r="I165" i="84"/>
  <c r="J165" i="84"/>
  <c r="K165" i="84"/>
  <c r="L165" i="84"/>
  <c r="M165" i="84"/>
  <c r="N165" i="84"/>
  <c r="O165" i="84"/>
  <c r="P165" i="84"/>
  <c r="Q165" i="84"/>
  <c r="R165" i="84"/>
  <c r="S165" i="84"/>
  <c r="T165" i="84"/>
  <c r="U165" i="84"/>
  <c r="V165" i="84"/>
  <c r="W165" i="84"/>
  <c r="X165" i="84"/>
  <c r="Y165" i="84"/>
  <c r="Z165" i="84"/>
  <c r="AA165" i="84"/>
  <c r="AB165" i="84"/>
  <c r="AC165" i="84"/>
  <c r="AD165" i="84"/>
  <c r="AE165" i="84"/>
  <c r="AF165" i="84"/>
  <c r="AG165" i="84"/>
  <c r="AH165" i="84"/>
  <c r="AI165" i="84"/>
  <c r="AJ165" i="84"/>
  <c r="AK165" i="84"/>
  <c r="AL165" i="84"/>
  <c r="AM165" i="84"/>
  <c r="AN165" i="84"/>
  <c r="AO165" i="84"/>
  <c r="AP165" i="84"/>
  <c r="AQ165" i="84"/>
  <c r="AR165" i="84"/>
  <c r="AS165" i="84"/>
  <c r="D166" i="84"/>
  <c r="E166" i="84"/>
  <c r="F166" i="84"/>
  <c r="G166" i="84"/>
  <c r="H166" i="84"/>
  <c r="I166" i="84"/>
  <c r="J166" i="84"/>
  <c r="K166" i="84"/>
  <c r="L166" i="84"/>
  <c r="M166" i="84"/>
  <c r="N166" i="84"/>
  <c r="O166" i="84"/>
  <c r="P166" i="84"/>
  <c r="Q166" i="84"/>
  <c r="R166" i="84"/>
  <c r="S166" i="84"/>
  <c r="T166" i="84"/>
  <c r="U166" i="84"/>
  <c r="V166" i="84"/>
  <c r="W166" i="84"/>
  <c r="X166" i="84"/>
  <c r="Y166" i="84"/>
  <c r="Z166" i="84"/>
  <c r="AA166" i="84"/>
  <c r="AB166" i="84"/>
  <c r="AC166" i="84"/>
  <c r="AD166" i="84"/>
  <c r="AE166" i="84"/>
  <c r="AF166" i="84"/>
  <c r="AG166" i="84"/>
  <c r="AH166" i="84"/>
  <c r="AI166" i="84"/>
  <c r="AJ166" i="84"/>
  <c r="AK166" i="84"/>
  <c r="AL166" i="84"/>
  <c r="AM166" i="84"/>
  <c r="AN166" i="84"/>
  <c r="AO166" i="84"/>
  <c r="AP166" i="84"/>
  <c r="AQ166" i="84"/>
  <c r="AR166" i="84"/>
  <c r="AS166" i="84"/>
  <c r="AW182" i="84"/>
  <c r="AX182" i="84"/>
  <c r="AY182" i="84"/>
  <c r="AZ182" i="84"/>
  <c r="BA182" i="84"/>
  <c r="BB182" i="84"/>
  <c r="BC182" i="84"/>
  <c r="BD182" i="84"/>
  <c r="BE182" i="84"/>
  <c r="BF182" i="84"/>
  <c r="BG182" i="84"/>
  <c r="BH182" i="84"/>
  <c r="BI182" i="84"/>
  <c r="BJ182" i="84"/>
  <c r="BK182" i="84"/>
  <c r="BL182" i="84"/>
  <c r="BM182" i="84"/>
  <c r="BN182" i="84"/>
  <c r="BO182" i="84"/>
  <c r="BP182" i="84"/>
  <c r="BQ182" i="84"/>
  <c r="BR182" i="84"/>
  <c r="BS182" i="84"/>
  <c r="BT182" i="84"/>
  <c r="BU182" i="84"/>
  <c r="BV182" i="84"/>
  <c r="BW182" i="84"/>
  <c r="BX182" i="84"/>
  <c r="BY182" i="84"/>
  <c r="BZ182" i="84"/>
  <c r="CA182" i="84"/>
  <c r="CB182" i="84"/>
  <c r="CC182" i="84"/>
  <c r="CD182" i="84"/>
  <c r="CE182" i="84"/>
  <c r="CF182" i="84"/>
  <c r="CG182" i="84"/>
  <c r="CH182" i="84"/>
  <c r="CI182" i="84"/>
  <c r="CJ182" i="84"/>
  <c r="CK182" i="84"/>
  <c r="CL182" i="84"/>
  <c r="AW183" i="84"/>
  <c r="AX183" i="84"/>
  <c r="AY183" i="84"/>
  <c r="AZ183" i="84"/>
  <c r="BA183" i="84"/>
  <c r="BB183" i="84"/>
  <c r="BC183" i="84"/>
  <c r="BD183" i="84"/>
  <c r="BE183" i="84"/>
  <c r="BF183" i="84"/>
  <c r="BG183" i="84"/>
  <c r="BH183" i="84"/>
  <c r="BI183" i="84"/>
  <c r="BJ183" i="84"/>
  <c r="BK183" i="84"/>
  <c r="BL183" i="84"/>
  <c r="BM183" i="84"/>
  <c r="BN183" i="84"/>
  <c r="BO183" i="84"/>
  <c r="BP183" i="84"/>
  <c r="BQ183" i="84"/>
  <c r="BR183" i="84"/>
  <c r="BS183" i="84"/>
  <c r="BT183" i="84"/>
  <c r="BU183" i="84"/>
  <c r="BV183" i="84"/>
  <c r="BW183" i="84"/>
  <c r="BX183" i="84"/>
  <c r="BY183" i="84"/>
  <c r="BZ183" i="84"/>
  <c r="CA183" i="84"/>
  <c r="CB183" i="84"/>
  <c r="CC183" i="84"/>
  <c r="CD183" i="84"/>
  <c r="CE183" i="84"/>
  <c r="CF183" i="84"/>
  <c r="CG183" i="84"/>
  <c r="CH183" i="84"/>
  <c r="CI183" i="84"/>
  <c r="CJ183" i="84"/>
  <c r="CK183" i="84"/>
  <c r="CL183" i="84"/>
  <c r="AW184" i="84"/>
  <c r="AX184" i="84"/>
  <c r="AY184" i="84"/>
  <c r="AZ184" i="84"/>
  <c r="BA184" i="84"/>
  <c r="BB184" i="84"/>
  <c r="BC184" i="84"/>
  <c r="BD184" i="84"/>
  <c r="BE184" i="84"/>
  <c r="BF184" i="84"/>
  <c r="BG184" i="84"/>
  <c r="BH184" i="84"/>
  <c r="BI184" i="84"/>
  <c r="BJ184" i="84"/>
  <c r="BK184" i="84"/>
  <c r="BL184" i="84"/>
  <c r="BM184" i="84"/>
  <c r="BN184" i="84"/>
  <c r="BO184" i="84"/>
  <c r="BP184" i="84"/>
  <c r="BQ184" i="84"/>
  <c r="BR184" i="84"/>
  <c r="BS184" i="84"/>
  <c r="BT184" i="84"/>
  <c r="BU184" i="84"/>
  <c r="BV184" i="84"/>
  <c r="BW184" i="84"/>
  <c r="BX184" i="84"/>
  <c r="BY184" i="84"/>
  <c r="BZ184" i="84"/>
  <c r="CA184" i="84"/>
  <c r="CB184" i="84"/>
  <c r="CC184" i="84"/>
  <c r="CD184" i="84"/>
  <c r="CE184" i="84"/>
  <c r="CF184" i="84"/>
  <c r="CG184" i="84"/>
  <c r="CH184" i="84"/>
  <c r="CI184" i="84"/>
  <c r="CJ184" i="84"/>
  <c r="CK184" i="84"/>
  <c r="CL184" i="84"/>
  <c r="AW186" i="84"/>
  <c r="AX186" i="84"/>
  <c r="AY186" i="84"/>
  <c r="AZ186" i="84"/>
  <c r="BA186" i="84"/>
  <c r="BB186" i="84"/>
  <c r="BC186" i="84"/>
  <c r="BD186" i="84"/>
  <c r="BE186" i="84"/>
  <c r="BF186" i="84"/>
  <c r="BG186" i="84"/>
  <c r="BH186" i="84"/>
  <c r="BI186" i="84"/>
  <c r="BJ186" i="84"/>
  <c r="BK186" i="84"/>
  <c r="BL186" i="84"/>
  <c r="BM186" i="84"/>
  <c r="BN186" i="84"/>
  <c r="BO186" i="84"/>
  <c r="BP186" i="84"/>
  <c r="BQ186" i="84"/>
  <c r="BR186" i="84"/>
  <c r="BS186" i="84"/>
  <c r="BT186" i="84"/>
  <c r="BU186" i="84"/>
  <c r="BV186" i="84"/>
  <c r="BW186" i="84"/>
  <c r="BX186" i="84"/>
  <c r="BY186" i="84"/>
  <c r="BZ186" i="84"/>
  <c r="CA186" i="84"/>
  <c r="CB186" i="84"/>
  <c r="CC186" i="84"/>
  <c r="CD186" i="84"/>
  <c r="CE186" i="84"/>
  <c r="CF186" i="84"/>
  <c r="CG186" i="84"/>
  <c r="CH186" i="84"/>
  <c r="CI186" i="84"/>
  <c r="CJ186" i="84"/>
  <c r="CK186" i="84"/>
  <c r="CL186" i="84"/>
  <c r="AW187" i="84"/>
  <c r="AX187" i="84"/>
  <c r="AY187" i="84"/>
  <c r="AZ187" i="84"/>
  <c r="BA187" i="84"/>
  <c r="BB187" i="84"/>
  <c r="BC187" i="84"/>
  <c r="BD187" i="84"/>
  <c r="BE187" i="84"/>
  <c r="BF187" i="84"/>
  <c r="BG187" i="84"/>
  <c r="BH187" i="84"/>
  <c r="BI187" i="84"/>
  <c r="BJ187" i="84"/>
  <c r="BK187" i="84"/>
  <c r="BL187" i="84"/>
  <c r="BM187" i="84"/>
  <c r="BN187" i="84"/>
  <c r="BO187" i="84"/>
  <c r="BP187" i="84"/>
  <c r="BQ187" i="84"/>
  <c r="BR187" i="84"/>
  <c r="BS187" i="84"/>
  <c r="BT187" i="84"/>
  <c r="BU187" i="84"/>
  <c r="BV187" i="84"/>
  <c r="BW187" i="84"/>
  <c r="BX187" i="84"/>
  <c r="BY187" i="84"/>
  <c r="BZ187" i="84"/>
  <c r="CA187" i="84"/>
  <c r="CB187" i="84"/>
  <c r="CC187" i="84"/>
  <c r="CD187" i="84"/>
  <c r="CE187" i="84"/>
  <c r="CF187" i="84"/>
  <c r="CG187" i="84"/>
  <c r="CH187" i="84"/>
  <c r="CI187" i="84"/>
  <c r="CJ187" i="84"/>
  <c r="CK187" i="84"/>
  <c r="CL187" i="84"/>
  <c r="AW188" i="84"/>
  <c r="AX188" i="84"/>
  <c r="AY188" i="84"/>
  <c r="AZ188" i="84"/>
  <c r="BA188" i="84"/>
  <c r="BB188" i="84"/>
  <c r="BC188" i="84"/>
  <c r="BD188" i="84"/>
  <c r="BE188" i="84"/>
  <c r="BF188" i="84"/>
  <c r="BG188" i="84"/>
  <c r="BH188" i="84"/>
  <c r="BI188" i="84"/>
  <c r="BJ188" i="84"/>
  <c r="BK188" i="84"/>
  <c r="BL188" i="84"/>
  <c r="BM188" i="84"/>
  <c r="BN188" i="84"/>
  <c r="BO188" i="84"/>
  <c r="BP188" i="84"/>
  <c r="BQ188" i="84"/>
  <c r="BR188" i="84"/>
  <c r="BS188" i="84"/>
  <c r="BT188" i="84"/>
  <c r="BU188" i="84"/>
  <c r="BV188" i="84"/>
  <c r="BW188" i="84"/>
  <c r="BX188" i="84"/>
  <c r="BY188" i="84"/>
  <c r="BZ188" i="84"/>
  <c r="CA188" i="84"/>
  <c r="CB188" i="84"/>
  <c r="CC188" i="84"/>
  <c r="CD188" i="84"/>
  <c r="CE188" i="84"/>
  <c r="CF188" i="84"/>
  <c r="CG188" i="84"/>
  <c r="CH188" i="84"/>
  <c r="CI188" i="84"/>
  <c r="CJ188" i="84"/>
  <c r="CK188" i="84"/>
  <c r="CL188" i="84"/>
  <c r="AW190" i="84"/>
  <c r="AX190" i="84"/>
  <c r="AY190" i="84"/>
  <c r="AZ190" i="84"/>
  <c r="BA190" i="84"/>
  <c r="BB190" i="84"/>
  <c r="BC190" i="84"/>
  <c r="BD190" i="84"/>
  <c r="BE190" i="84"/>
  <c r="BF190" i="84"/>
  <c r="BG190" i="84"/>
  <c r="BH190" i="84"/>
  <c r="BI190" i="84"/>
  <c r="BJ190" i="84"/>
  <c r="BK190" i="84"/>
  <c r="BL190" i="84"/>
  <c r="BM190" i="84"/>
  <c r="BN190" i="84"/>
  <c r="BO190" i="84"/>
  <c r="BP190" i="84"/>
  <c r="BQ190" i="84"/>
  <c r="BR190" i="84"/>
  <c r="BS190" i="84"/>
  <c r="BT190" i="84"/>
  <c r="BU190" i="84"/>
  <c r="BV190" i="84"/>
  <c r="BW190" i="84"/>
  <c r="BX190" i="84"/>
  <c r="BY190" i="84"/>
  <c r="BZ190" i="84"/>
  <c r="CA190" i="84"/>
  <c r="CB190" i="84"/>
  <c r="CC190" i="84"/>
  <c r="CD190" i="84"/>
  <c r="CE190" i="84"/>
  <c r="CF190" i="84"/>
  <c r="CG190" i="84"/>
  <c r="CH190" i="84"/>
  <c r="CI190" i="84"/>
  <c r="CJ190" i="84"/>
  <c r="CK190" i="84"/>
  <c r="CL190" i="84"/>
  <c r="AW191" i="84"/>
  <c r="AX191" i="84"/>
  <c r="AY191" i="84"/>
  <c r="AZ191" i="84"/>
  <c r="BA191" i="84"/>
  <c r="BB191" i="84"/>
  <c r="BC191" i="84"/>
  <c r="BD191" i="84"/>
  <c r="BE191" i="84"/>
  <c r="BF191" i="84"/>
  <c r="BG191" i="84"/>
  <c r="BH191" i="84"/>
  <c r="BI191" i="84"/>
  <c r="BJ191" i="84"/>
  <c r="BK191" i="84"/>
  <c r="BL191" i="84"/>
  <c r="BM191" i="84"/>
  <c r="BN191" i="84"/>
  <c r="BO191" i="84"/>
  <c r="BP191" i="84"/>
  <c r="BQ191" i="84"/>
  <c r="BR191" i="84"/>
  <c r="BS191" i="84"/>
  <c r="BT191" i="84"/>
  <c r="BU191" i="84"/>
  <c r="BV191" i="84"/>
  <c r="BW191" i="84"/>
  <c r="BX191" i="84"/>
  <c r="BY191" i="84"/>
  <c r="BZ191" i="84"/>
  <c r="CA191" i="84"/>
  <c r="CB191" i="84"/>
  <c r="CC191" i="84"/>
  <c r="CD191" i="84"/>
  <c r="CE191" i="84"/>
  <c r="CF191" i="84"/>
  <c r="CG191" i="84"/>
  <c r="CH191" i="84"/>
  <c r="CI191" i="84"/>
  <c r="CJ191" i="84"/>
  <c r="CK191" i="84"/>
  <c r="CL191" i="84"/>
  <c r="AW192" i="84"/>
  <c r="AX192" i="84"/>
  <c r="AY192" i="84"/>
  <c r="AZ192" i="84"/>
  <c r="BA192" i="84"/>
  <c r="BB192" i="84"/>
  <c r="BC192" i="84"/>
  <c r="BD192" i="84"/>
  <c r="BE192" i="84"/>
  <c r="BF192" i="84"/>
  <c r="BG192" i="84"/>
  <c r="BH192" i="84"/>
  <c r="BI192" i="84"/>
  <c r="BJ192" i="84"/>
  <c r="BK192" i="84"/>
  <c r="BL192" i="84"/>
  <c r="BM192" i="84"/>
  <c r="BN192" i="84"/>
  <c r="BO192" i="84"/>
  <c r="BP192" i="84"/>
  <c r="BQ192" i="84"/>
  <c r="BR192" i="84"/>
  <c r="BS192" i="84"/>
  <c r="BT192" i="84"/>
  <c r="BU192" i="84"/>
  <c r="BV192" i="84"/>
  <c r="BW192" i="84"/>
  <c r="BX192" i="84"/>
  <c r="BY192" i="84"/>
  <c r="BZ192" i="84"/>
  <c r="CA192" i="84"/>
  <c r="CB192" i="84"/>
  <c r="CC192" i="84"/>
  <c r="CD192" i="84"/>
  <c r="CE192" i="84"/>
  <c r="CF192" i="84"/>
  <c r="CG192" i="84"/>
  <c r="CH192" i="84"/>
  <c r="CI192" i="84"/>
  <c r="CJ192" i="84"/>
  <c r="CK192" i="84"/>
  <c r="CL192" i="84"/>
  <c r="AW194" i="84"/>
  <c r="AX194" i="84"/>
  <c r="AY194" i="84"/>
  <c r="AZ194" i="84"/>
  <c r="BA194" i="84"/>
  <c r="BB194" i="84"/>
  <c r="BC194" i="84"/>
  <c r="BD194" i="84"/>
  <c r="BE194" i="84"/>
  <c r="BF194" i="84"/>
  <c r="BG194" i="84"/>
  <c r="BH194" i="84"/>
  <c r="BI194" i="84"/>
  <c r="BJ194" i="84"/>
  <c r="BK194" i="84"/>
  <c r="BL194" i="84"/>
  <c r="BM194" i="84"/>
  <c r="BN194" i="84"/>
  <c r="BO194" i="84"/>
  <c r="BP194" i="84"/>
  <c r="BQ194" i="84"/>
  <c r="BR194" i="84"/>
  <c r="BS194" i="84"/>
  <c r="BT194" i="84"/>
  <c r="BU194" i="84"/>
  <c r="BV194" i="84"/>
  <c r="BW194" i="84"/>
  <c r="BX194" i="84"/>
  <c r="BY194" i="84"/>
  <c r="BZ194" i="84"/>
  <c r="CA194" i="84"/>
  <c r="CB194" i="84"/>
  <c r="CC194" i="84"/>
  <c r="CD194" i="84"/>
  <c r="CE194" i="84"/>
  <c r="CF194" i="84"/>
  <c r="CG194" i="84"/>
  <c r="CH194" i="84"/>
  <c r="CI194" i="84"/>
  <c r="CJ194" i="84"/>
  <c r="CK194" i="84"/>
  <c r="CL194" i="84"/>
  <c r="AW196" i="84"/>
  <c r="AX196" i="84"/>
  <c r="AY196" i="84"/>
  <c r="AZ196" i="84"/>
  <c r="BA196" i="84"/>
  <c r="BB196" i="84"/>
  <c r="BC196" i="84"/>
  <c r="BD196" i="84"/>
  <c r="BE196" i="84"/>
  <c r="BF196" i="84"/>
  <c r="BG196" i="84"/>
  <c r="BH196" i="84"/>
  <c r="BI196" i="84"/>
  <c r="BJ196" i="84"/>
  <c r="BK196" i="84"/>
  <c r="BL196" i="84"/>
  <c r="BM196" i="84"/>
  <c r="BN196" i="84"/>
  <c r="BO196" i="84"/>
  <c r="BP196" i="84"/>
  <c r="BQ196" i="84"/>
  <c r="BR196" i="84"/>
  <c r="BS196" i="84"/>
  <c r="BT196" i="84"/>
  <c r="BU196" i="84"/>
  <c r="BV196" i="84"/>
  <c r="BW196" i="84"/>
  <c r="BX196" i="84"/>
  <c r="BY196" i="84"/>
  <c r="BZ196" i="84"/>
  <c r="CA196" i="84"/>
  <c r="CB196" i="84"/>
  <c r="CC196" i="84"/>
  <c r="CD196" i="84"/>
  <c r="CE196" i="84"/>
  <c r="CF196" i="84"/>
  <c r="CG196" i="84"/>
  <c r="CH196" i="84"/>
  <c r="CI196" i="84"/>
  <c r="CJ196" i="84"/>
  <c r="CK196" i="84"/>
  <c r="CL196" i="84"/>
  <c r="AW197" i="84"/>
  <c r="AX197" i="84"/>
  <c r="AY197" i="84"/>
  <c r="AZ197" i="84"/>
  <c r="BA197" i="84"/>
  <c r="BB197" i="84"/>
  <c r="BC197" i="84"/>
  <c r="BD197" i="84"/>
  <c r="BE197" i="84"/>
  <c r="BF197" i="84"/>
  <c r="BG197" i="84"/>
  <c r="BH197" i="84"/>
  <c r="BI197" i="84"/>
  <c r="BJ197" i="84"/>
  <c r="BK197" i="84"/>
  <c r="BL197" i="84"/>
  <c r="BM197" i="84"/>
  <c r="BN197" i="84"/>
  <c r="BO197" i="84"/>
  <c r="BP197" i="84"/>
  <c r="BQ197" i="84"/>
  <c r="BR197" i="84"/>
  <c r="BS197" i="84"/>
  <c r="BT197" i="84"/>
  <c r="BU197" i="84"/>
  <c r="BV197" i="84"/>
  <c r="BW197" i="84"/>
  <c r="BX197" i="84"/>
  <c r="BY197" i="84"/>
  <c r="BZ197" i="84"/>
  <c r="CA197" i="84"/>
  <c r="CB197" i="84"/>
  <c r="CC197" i="84"/>
  <c r="CD197" i="84"/>
  <c r="CE197" i="84"/>
  <c r="CF197" i="84"/>
  <c r="CG197" i="84"/>
  <c r="CH197" i="84"/>
  <c r="CI197" i="84"/>
  <c r="CJ197" i="84"/>
  <c r="CK197" i="84"/>
  <c r="CL197" i="84"/>
  <c r="D200" i="84"/>
  <c r="E200" i="84"/>
  <c r="F200" i="84"/>
  <c r="G200" i="84"/>
  <c r="H200" i="84"/>
  <c r="I200" i="84"/>
  <c r="J200" i="84"/>
  <c r="K200" i="84"/>
  <c r="L200" i="84"/>
  <c r="M200" i="84"/>
  <c r="N200" i="84"/>
  <c r="O200" i="84"/>
  <c r="P200" i="84"/>
  <c r="Q200" i="84"/>
  <c r="R200" i="84"/>
  <c r="S200" i="84"/>
  <c r="T200" i="84"/>
  <c r="U200" i="84"/>
  <c r="V200" i="84"/>
  <c r="W200" i="84"/>
  <c r="X200" i="84"/>
  <c r="Y200" i="84"/>
  <c r="Z200" i="84"/>
  <c r="AA200" i="84"/>
  <c r="AB200" i="84"/>
  <c r="AC200" i="84"/>
  <c r="AD200" i="84"/>
  <c r="AE200" i="84"/>
  <c r="AF200" i="84"/>
  <c r="AG200" i="84"/>
  <c r="AH200" i="84"/>
  <c r="AI200" i="84"/>
  <c r="AJ200" i="84"/>
  <c r="AK200" i="84"/>
  <c r="AL200" i="84"/>
  <c r="AM200" i="84"/>
  <c r="AN200" i="84"/>
  <c r="AO200" i="84"/>
  <c r="AP200" i="84"/>
  <c r="AQ200" i="84"/>
  <c r="AR200" i="84"/>
  <c r="AS200" i="84"/>
  <c r="D201" i="84"/>
  <c r="E201" i="84"/>
  <c r="F201" i="84"/>
  <c r="G201" i="84"/>
  <c r="H201" i="84"/>
  <c r="I201" i="84"/>
  <c r="J201" i="84"/>
  <c r="K201" i="84"/>
  <c r="L201" i="84"/>
  <c r="M201" i="84"/>
  <c r="N201" i="84"/>
  <c r="O201" i="84"/>
  <c r="P201" i="84"/>
  <c r="Q201" i="84"/>
  <c r="R201" i="84"/>
  <c r="S201" i="84"/>
  <c r="T201" i="84"/>
  <c r="U201" i="84"/>
  <c r="V201" i="84"/>
  <c r="W201" i="84"/>
  <c r="X201" i="84"/>
  <c r="Y201" i="84"/>
  <c r="Z201" i="84"/>
  <c r="AA201" i="84"/>
  <c r="AB201" i="84"/>
  <c r="AC201" i="84"/>
  <c r="AD201" i="84"/>
  <c r="AE201" i="84"/>
  <c r="AF201" i="84"/>
  <c r="AG201" i="84"/>
  <c r="AH201" i="84"/>
  <c r="AI201" i="84"/>
  <c r="AJ201" i="84"/>
  <c r="AK201" i="84"/>
  <c r="AL201" i="84"/>
  <c r="AM201" i="84"/>
  <c r="AN201" i="84"/>
  <c r="AO201" i="84"/>
  <c r="AP201" i="84"/>
  <c r="AQ201" i="84"/>
  <c r="AR201" i="84"/>
  <c r="AS201" i="84"/>
  <c r="D202" i="84"/>
  <c r="E202" i="84"/>
  <c r="F202" i="84"/>
  <c r="G202" i="84"/>
  <c r="H202" i="84"/>
  <c r="I202" i="84"/>
  <c r="J202" i="84"/>
  <c r="K202" i="84"/>
  <c r="L202" i="84"/>
  <c r="M202" i="84"/>
  <c r="N202" i="84"/>
  <c r="O202" i="84"/>
  <c r="P202" i="84"/>
  <c r="Q202" i="84"/>
  <c r="R202" i="84"/>
  <c r="S202" i="84"/>
  <c r="T202" i="84"/>
  <c r="U202" i="84"/>
  <c r="V202" i="84"/>
  <c r="W202" i="84"/>
  <c r="X202" i="84"/>
  <c r="Y202" i="84"/>
  <c r="Z202" i="84"/>
  <c r="AA202" i="84"/>
  <c r="AB202" i="84"/>
  <c r="AC202" i="84"/>
  <c r="AD202" i="84"/>
  <c r="AE202" i="84"/>
  <c r="AF202" i="84"/>
  <c r="AG202" i="84"/>
  <c r="AH202" i="84"/>
  <c r="AI202" i="84"/>
  <c r="AJ202" i="84"/>
  <c r="AK202" i="84"/>
  <c r="AL202" i="84"/>
  <c r="AM202" i="84"/>
  <c r="AN202" i="84"/>
  <c r="AO202" i="84"/>
  <c r="AP202" i="84"/>
  <c r="AQ202" i="84"/>
  <c r="AR202" i="84"/>
  <c r="AS202" i="84"/>
  <c r="D203" i="84"/>
  <c r="E203" i="84"/>
  <c r="F203" i="84"/>
  <c r="G203" i="84"/>
  <c r="H203" i="84"/>
  <c r="I203" i="84"/>
  <c r="J203" i="84"/>
  <c r="K203" i="84"/>
  <c r="L203" i="84"/>
  <c r="M203" i="84"/>
  <c r="N203" i="84"/>
  <c r="O203" i="84"/>
  <c r="P203" i="84"/>
  <c r="Q203" i="84"/>
  <c r="R203" i="84"/>
  <c r="S203" i="84"/>
  <c r="T203" i="84"/>
  <c r="U203" i="84"/>
  <c r="V203" i="84"/>
  <c r="W203" i="84"/>
  <c r="X203" i="84"/>
  <c r="Y203" i="84"/>
  <c r="Z203" i="84"/>
  <c r="AA203" i="84"/>
  <c r="AB203" i="84"/>
  <c r="AC203" i="84"/>
  <c r="AD203" i="84"/>
  <c r="AE203" i="84"/>
  <c r="AF203" i="84"/>
  <c r="AG203" i="84"/>
  <c r="AH203" i="84"/>
  <c r="AI203" i="84"/>
  <c r="AJ203" i="84"/>
  <c r="AK203" i="84"/>
  <c r="AL203" i="84"/>
  <c r="AM203" i="84"/>
  <c r="AN203" i="84"/>
  <c r="AO203" i="84"/>
  <c r="AP203" i="84"/>
  <c r="AQ203" i="84"/>
  <c r="AR203" i="84"/>
  <c r="AS203" i="84"/>
  <c r="D204" i="84"/>
  <c r="E204" i="84"/>
  <c r="F204" i="84"/>
  <c r="G204" i="84"/>
  <c r="H204" i="84"/>
  <c r="I204" i="84"/>
  <c r="J204" i="84"/>
  <c r="K204" i="84"/>
  <c r="L204" i="84"/>
  <c r="M204" i="84"/>
  <c r="N204" i="84"/>
  <c r="O204" i="84"/>
  <c r="P204" i="84"/>
  <c r="Q204" i="84"/>
  <c r="R204" i="84"/>
  <c r="S204" i="84"/>
  <c r="T204" i="84"/>
  <c r="U204" i="84"/>
  <c r="V204" i="84"/>
  <c r="W204" i="84"/>
  <c r="X204" i="84"/>
  <c r="Y204" i="84"/>
  <c r="Z204" i="84"/>
  <c r="AA204" i="84"/>
  <c r="AB204" i="84"/>
  <c r="AC204" i="84"/>
  <c r="AD204" i="84"/>
  <c r="AE204" i="84"/>
  <c r="AF204" i="84"/>
  <c r="AG204" i="84"/>
  <c r="AH204" i="84"/>
  <c r="AI204" i="84"/>
  <c r="AJ204" i="84"/>
  <c r="AK204" i="84"/>
  <c r="AL204" i="84"/>
  <c r="AM204" i="84"/>
  <c r="AN204" i="84"/>
  <c r="AO204" i="84"/>
  <c r="AP204" i="84"/>
  <c r="AQ204" i="84"/>
  <c r="AR204" i="84"/>
  <c r="AS204" i="84"/>
  <c r="D27" i="105"/>
  <c r="E27" i="105"/>
  <c r="F27" i="105"/>
  <c r="G27" i="105"/>
  <c r="H27" i="105"/>
  <c r="I27" i="105"/>
  <c r="J27" i="105"/>
  <c r="K27" i="105"/>
  <c r="L27" i="105"/>
  <c r="M27" i="105"/>
  <c r="N27" i="105"/>
  <c r="O27" i="105"/>
  <c r="P27" i="105"/>
  <c r="Q27" i="105"/>
  <c r="R27" i="105"/>
  <c r="S27" i="105"/>
  <c r="T27" i="105"/>
  <c r="U27" i="105"/>
  <c r="V27" i="105"/>
  <c r="W27" i="105"/>
  <c r="X27" i="105"/>
  <c r="Y27" i="105"/>
  <c r="Z27" i="105"/>
  <c r="AA27" i="105"/>
  <c r="AB27" i="105"/>
  <c r="AC27" i="105"/>
  <c r="AD27" i="105"/>
  <c r="AE27" i="105"/>
  <c r="AF27" i="105"/>
  <c r="AG27" i="105"/>
  <c r="D34" i="105"/>
  <c r="E34" i="105"/>
  <c r="F34" i="105"/>
  <c r="G34" i="105"/>
  <c r="H34" i="105"/>
  <c r="I34" i="105"/>
  <c r="J34" i="105"/>
  <c r="K34" i="105"/>
  <c r="L34" i="105"/>
  <c r="M34" i="105"/>
  <c r="N34" i="105"/>
  <c r="O34" i="105"/>
  <c r="P34" i="105"/>
  <c r="Q34" i="105"/>
  <c r="R34" i="105"/>
  <c r="S34" i="105"/>
  <c r="T34" i="105"/>
  <c r="U34" i="105"/>
  <c r="V34" i="105"/>
  <c r="W34" i="105"/>
  <c r="X34" i="105"/>
  <c r="Y34" i="105"/>
  <c r="Z34" i="105"/>
  <c r="AA34" i="105"/>
  <c r="AB34" i="105"/>
  <c r="AC34" i="105"/>
  <c r="AD34" i="105"/>
  <c r="AE34" i="105"/>
  <c r="AF34" i="105"/>
  <c r="AG34" i="105"/>
  <c r="D41" i="105"/>
  <c r="E41" i="105"/>
  <c r="F41" i="105"/>
  <c r="G41" i="105"/>
  <c r="H41" i="105"/>
  <c r="I41" i="105"/>
  <c r="J41" i="105"/>
  <c r="K41" i="105"/>
  <c r="L41" i="105"/>
  <c r="M41" i="105"/>
  <c r="N41" i="105"/>
  <c r="O41" i="105"/>
  <c r="P41" i="105"/>
  <c r="Q41" i="105"/>
  <c r="R41" i="105"/>
  <c r="S41" i="105"/>
  <c r="T41" i="105"/>
  <c r="U41" i="105"/>
  <c r="V41" i="105"/>
  <c r="W41" i="105"/>
  <c r="X41" i="105"/>
  <c r="Y41" i="105"/>
  <c r="Z41" i="105"/>
  <c r="AA41" i="105"/>
  <c r="AB41" i="105"/>
  <c r="AC41" i="105"/>
  <c r="AD41" i="105"/>
  <c r="AE41" i="105"/>
  <c r="AF41" i="105"/>
  <c r="AG41" i="105"/>
  <c r="D48" i="105"/>
  <c r="E48" i="105"/>
  <c r="F48" i="105"/>
  <c r="G48" i="105"/>
  <c r="H48" i="105"/>
  <c r="I48" i="105"/>
  <c r="J48" i="105"/>
  <c r="K48" i="105"/>
  <c r="L48" i="105"/>
  <c r="M48" i="105"/>
  <c r="N48" i="105"/>
  <c r="O48" i="105"/>
  <c r="P48" i="105"/>
  <c r="Q48" i="105"/>
  <c r="R48" i="105"/>
  <c r="S48" i="105"/>
  <c r="T48" i="105"/>
  <c r="U48" i="105"/>
  <c r="V48" i="105"/>
  <c r="W48" i="105"/>
  <c r="X48" i="105"/>
  <c r="Y48" i="105"/>
  <c r="Z48" i="105"/>
  <c r="AA48" i="105"/>
  <c r="AB48" i="105"/>
  <c r="AC48" i="105"/>
  <c r="AD48" i="105"/>
  <c r="AE48" i="105"/>
  <c r="AF48" i="105"/>
  <c r="AG48" i="105"/>
  <c r="D80" i="105"/>
  <c r="E80" i="105"/>
  <c r="F80" i="105"/>
  <c r="G80" i="105"/>
  <c r="H80" i="105"/>
  <c r="I80" i="105"/>
  <c r="D82" i="105"/>
  <c r="E82" i="105"/>
  <c r="F82" i="105"/>
  <c r="G82" i="105"/>
  <c r="H82" i="105"/>
  <c r="I82" i="105"/>
  <c r="D89" i="105"/>
  <c r="E89" i="105"/>
  <c r="F89" i="105"/>
  <c r="G89" i="105"/>
  <c r="H89" i="105"/>
  <c r="I89" i="105"/>
  <c r="D96" i="105"/>
  <c r="E96" i="105"/>
  <c r="F96" i="105"/>
  <c r="G96" i="105"/>
  <c r="H96" i="105"/>
  <c r="I96" i="105"/>
  <c r="D103" i="105"/>
  <c r="E103" i="105"/>
  <c r="F103" i="105"/>
  <c r="G103" i="105"/>
  <c r="H103" i="105"/>
  <c r="I103" i="105"/>
  <c r="D135" i="105"/>
  <c r="E135" i="105"/>
  <c r="F135" i="105"/>
  <c r="G135" i="105"/>
  <c r="H135" i="105"/>
  <c r="I135" i="105"/>
  <c r="D142" i="105"/>
  <c r="E142" i="105"/>
  <c r="F142" i="105"/>
  <c r="G142" i="105"/>
  <c r="H142" i="105"/>
  <c r="I142" i="105"/>
  <c r="D149" i="105"/>
  <c r="E149" i="105"/>
  <c r="F149" i="105"/>
  <c r="G149" i="105"/>
  <c r="H149" i="105"/>
  <c r="I149" i="105"/>
  <c r="D156" i="105"/>
  <c r="E156" i="105"/>
  <c r="F156" i="105"/>
  <c r="G156" i="105"/>
  <c r="H156" i="105"/>
  <c r="I156" i="105"/>
  <c r="AB179" i="105"/>
  <c r="AC179" i="105"/>
  <c r="AD179" i="105"/>
  <c r="AE179" i="105"/>
  <c r="AF179" i="105"/>
  <c r="AG179" i="105"/>
  <c r="AH179" i="105"/>
  <c r="AI179" i="105"/>
  <c r="AJ179" i="105"/>
  <c r="AK179" i="105"/>
  <c r="AL179" i="105"/>
  <c r="AM179" i="105"/>
  <c r="AB180" i="105"/>
  <c r="AC180" i="105"/>
  <c r="AD180" i="105"/>
  <c r="AE180" i="105"/>
  <c r="AF180" i="105"/>
  <c r="AG180" i="105"/>
  <c r="AH180" i="105"/>
  <c r="AI180" i="105"/>
  <c r="AJ180" i="105"/>
  <c r="AK180" i="105"/>
  <c r="AL180" i="105"/>
  <c r="AM180" i="105"/>
  <c r="AB181" i="105"/>
  <c r="AC181" i="105"/>
  <c r="AD181" i="105"/>
  <c r="AE181" i="105"/>
  <c r="AF181" i="105"/>
  <c r="AG181" i="105"/>
  <c r="AH181" i="105"/>
  <c r="AI181" i="105"/>
  <c r="AJ181" i="105"/>
  <c r="AK181" i="105"/>
  <c r="AL181" i="105"/>
  <c r="AM181" i="105"/>
  <c r="AB183" i="105"/>
  <c r="AC183" i="105"/>
  <c r="AD183" i="105"/>
  <c r="AE183" i="105"/>
  <c r="AF183" i="105"/>
  <c r="AG183" i="105"/>
  <c r="AH183" i="105"/>
  <c r="AI183" i="105"/>
  <c r="AJ183" i="105"/>
  <c r="AK183" i="105"/>
  <c r="AL183" i="105"/>
  <c r="AM183" i="105"/>
  <c r="AB184" i="105"/>
  <c r="AC184" i="105"/>
  <c r="AD184" i="105"/>
  <c r="AE184" i="105"/>
  <c r="AF184" i="105"/>
  <c r="AG184" i="105"/>
  <c r="AH184" i="105"/>
  <c r="AI184" i="105"/>
  <c r="AJ184" i="105"/>
  <c r="AK184" i="105"/>
  <c r="AL184" i="105"/>
  <c r="AM184" i="105"/>
  <c r="AB185" i="105"/>
  <c r="AC185" i="105"/>
  <c r="AD185" i="105"/>
  <c r="AE185" i="105"/>
  <c r="AF185" i="105"/>
  <c r="AG185" i="105"/>
  <c r="AH185" i="105"/>
  <c r="AI185" i="105"/>
  <c r="AJ185" i="105"/>
  <c r="AK185" i="105"/>
  <c r="AL185" i="105"/>
  <c r="AM185" i="105"/>
  <c r="AB187" i="105"/>
  <c r="AC187" i="105"/>
  <c r="AD187" i="105"/>
  <c r="AE187" i="105"/>
  <c r="AF187" i="105"/>
  <c r="AG187" i="105"/>
  <c r="AH187" i="105"/>
  <c r="AI187" i="105"/>
  <c r="AJ187" i="105"/>
  <c r="AK187" i="105"/>
  <c r="AL187" i="105"/>
  <c r="AM187" i="105"/>
  <c r="AB188" i="105"/>
  <c r="AC188" i="105"/>
  <c r="AD188" i="105"/>
  <c r="AE188" i="105"/>
  <c r="AF188" i="105"/>
  <c r="AG188" i="105"/>
  <c r="AH188" i="105"/>
  <c r="AI188" i="105"/>
  <c r="AJ188" i="105"/>
  <c r="AK188" i="105"/>
  <c r="AL188" i="105"/>
  <c r="AM188" i="105"/>
  <c r="AB189" i="105"/>
  <c r="AC189" i="105"/>
  <c r="AD189" i="105"/>
  <c r="AE189" i="105"/>
  <c r="AF189" i="105"/>
  <c r="AG189" i="105"/>
  <c r="AH189" i="105"/>
  <c r="AI189" i="105"/>
  <c r="AJ189" i="105"/>
  <c r="AK189" i="105"/>
  <c r="AL189" i="105"/>
  <c r="AM189" i="105"/>
  <c r="AB191" i="105"/>
  <c r="AC191" i="105"/>
  <c r="AD191" i="105"/>
  <c r="AE191" i="105"/>
  <c r="AF191" i="105"/>
  <c r="AG191" i="105"/>
  <c r="AH191" i="105"/>
  <c r="AI191" i="105"/>
  <c r="AJ191" i="105"/>
  <c r="AK191" i="105"/>
  <c r="AL191" i="105"/>
  <c r="AM191" i="105"/>
  <c r="AB193" i="105"/>
  <c r="AC193" i="105"/>
  <c r="AD193" i="105"/>
  <c r="AE193" i="105"/>
  <c r="AF193" i="105"/>
  <c r="AG193" i="105"/>
  <c r="AH193" i="105"/>
  <c r="AI193" i="105"/>
  <c r="AJ193" i="105"/>
  <c r="AK193" i="105"/>
  <c r="AL193" i="105"/>
  <c r="AM193" i="105"/>
  <c r="AB194" i="105"/>
  <c r="AC194" i="105"/>
  <c r="AD194" i="105"/>
  <c r="AE194" i="105"/>
  <c r="AF194" i="105"/>
  <c r="AG194" i="105"/>
  <c r="AH194" i="105"/>
  <c r="AI194" i="105"/>
  <c r="AJ194" i="105"/>
  <c r="AK194" i="105"/>
  <c r="AL194" i="105"/>
  <c r="AM194" i="105"/>
  <c r="D198" i="105"/>
  <c r="E198" i="105"/>
  <c r="F198" i="105"/>
  <c r="G198" i="105"/>
  <c r="H198" i="105"/>
  <c r="I198" i="105"/>
  <c r="J198" i="105"/>
  <c r="K198" i="105"/>
  <c r="L198" i="105"/>
  <c r="M198" i="105"/>
  <c r="N198" i="105"/>
  <c r="O198" i="105"/>
  <c r="D199" i="105"/>
  <c r="E199" i="105"/>
  <c r="F199" i="105"/>
  <c r="G199" i="105"/>
  <c r="H199" i="105"/>
  <c r="I199" i="105"/>
  <c r="J199" i="105"/>
  <c r="K199" i="105"/>
  <c r="L199" i="105"/>
  <c r="M199" i="105"/>
  <c r="N199" i="105"/>
  <c r="O199" i="105"/>
  <c r="D200" i="105"/>
  <c r="E200" i="105"/>
  <c r="F200" i="105"/>
  <c r="G200" i="105"/>
  <c r="H200" i="105"/>
  <c r="I200" i="105"/>
  <c r="J200" i="105"/>
  <c r="K200" i="105"/>
  <c r="L200" i="105"/>
  <c r="M200" i="105"/>
  <c r="N200" i="105"/>
  <c r="O200" i="105"/>
  <c r="D201" i="105"/>
  <c r="E201" i="105"/>
  <c r="F201" i="105"/>
  <c r="G201" i="105"/>
  <c r="H201" i="105"/>
  <c r="I201" i="105"/>
  <c r="J201" i="105"/>
  <c r="K201" i="105"/>
  <c r="L201" i="105"/>
  <c r="M201" i="105"/>
  <c r="N201" i="105"/>
  <c r="O201" i="105"/>
  <c r="D202" i="105"/>
  <c r="E202" i="105"/>
  <c r="F202" i="105"/>
  <c r="G202" i="105"/>
  <c r="H202" i="105"/>
  <c r="I202" i="105"/>
  <c r="J202" i="105"/>
  <c r="K202" i="105"/>
  <c r="L202" i="105"/>
  <c r="M202" i="105"/>
  <c r="N202" i="105"/>
  <c r="O202" i="105"/>
  <c r="D220" i="105"/>
  <c r="E220" i="105"/>
  <c r="F220" i="105"/>
  <c r="G220" i="105"/>
  <c r="H220" i="105"/>
  <c r="I220" i="105"/>
  <c r="D227" i="105"/>
  <c r="E227" i="105"/>
  <c r="F227" i="105"/>
  <c r="G227" i="105"/>
  <c r="H227" i="105"/>
  <c r="I227" i="105"/>
  <c r="D234" i="105"/>
  <c r="E234" i="105"/>
  <c r="F234" i="105"/>
  <c r="G234" i="105"/>
  <c r="H234" i="105"/>
  <c r="I234" i="105"/>
  <c r="AI18" i="38"/>
  <c r="AK18" i="38"/>
  <c r="AM18" i="38"/>
  <c r="AO18" i="38"/>
  <c r="AQ18" i="38"/>
  <c r="AS18" i="38"/>
  <c r="AU18" i="38"/>
  <c r="AW18" i="38"/>
  <c r="AY18" i="38"/>
  <c r="BA18" i="38"/>
  <c r="BC18" i="38"/>
  <c r="BE18" i="38"/>
  <c r="BG18" i="38"/>
  <c r="BO18" i="38"/>
  <c r="BQ18" i="38"/>
  <c r="BS18" i="38"/>
  <c r="BU18" i="38"/>
  <c r="BW18" i="38"/>
  <c r="BY18" i="38"/>
  <c r="CA18" i="38"/>
  <c r="CC18" i="38"/>
  <c r="CE18" i="38"/>
  <c r="CG18" i="38"/>
  <c r="CI18" i="38"/>
  <c r="CK18" i="38"/>
  <c r="CM18" i="38"/>
  <c r="AA21" i="38"/>
  <c r="BG21" i="38" s="1"/>
  <c r="AB21" i="38"/>
  <c r="AI21" i="38"/>
  <c r="AJ21" i="38"/>
  <c r="AK21" i="38"/>
  <c r="AL21" i="38"/>
  <c r="AM21" i="38"/>
  <c r="AN21" i="38"/>
  <c r="AO21" i="38"/>
  <c r="AP21" i="38"/>
  <c r="AQ21" i="38"/>
  <c r="AR21" i="38"/>
  <c r="AS21" i="38"/>
  <c r="AT21" i="38"/>
  <c r="AU21" i="38"/>
  <c r="AV21" i="38"/>
  <c r="AW21" i="38"/>
  <c r="AX21" i="38"/>
  <c r="AY21" i="38"/>
  <c r="AZ21" i="38"/>
  <c r="BA21" i="38"/>
  <c r="BB21" i="38"/>
  <c r="BC21" i="38"/>
  <c r="BD21" i="38"/>
  <c r="BE21" i="38"/>
  <c r="BF21" i="38"/>
  <c r="BH21" i="38"/>
  <c r="AA22" i="38"/>
  <c r="AB22" i="38"/>
  <c r="BH22" i="38" s="1"/>
  <c r="AI22" i="38"/>
  <c r="AJ22" i="38"/>
  <c r="AK22" i="38"/>
  <c r="AL22" i="38"/>
  <c r="AM22" i="38"/>
  <c r="AN22" i="38"/>
  <c r="AO22" i="38"/>
  <c r="AP22" i="38"/>
  <c r="AQ22" i="38"/>
  <c r="AR22" i="38"/>
  <c r="AS22" i="38"/>
  <c r="AT22" i="38"/>
  <c r="AU22" i="38"/>
  <c r="AV22" i="38"/>
  <c r="AW22" i="38"/>
  <c r="AX22" i="38"/>
  <c r="AY22" i="38"/>
  <c r="AZ22" i="38"/>
  <c r="BA22" i="38"/>
  <c r="BB22" i="38"/>
  <c r="BC22" i="38"/>
  <c r="BD22" i="38"/>
  <c r="BE22" i="38"/>
  <c r="BF22" i="38"/>
  <c r="AA23" i="38"/>
  <c r="AB23" i="38"/>
  <c r="AI23" i="38"/>
  <c r="AJ23" i="38"/>
  <c r="AK23" i="38"/>
  <c r="AL23" i="38"/>
  <c r="AM23" i="38"/>
  <c r="AN23" i="38"/>
  <c r="AO23" i="38"/>
  <c r="AP23" i="38"/>
  <c r="AQ23" i="38"/>
  <c r="AR23" i="38"/>
  <c r="AS23" i="38"/>
  <c r="AT23" i="38"/>
  <c r="AU23" i="38"/>
  <c r="AV23" i="38"/>
  <c r="AW23" i="38"/>
  <c r="AX23" i="38"/>
  <c r="AY23" i="38"/>
  <c r="AZ23" i="38"/>
  <c r="BA23" i="38"/>
  <c r="BB23" i="38"/>
  <c r="BC23" i="38"/>
  <c r="BD23" i="38"/>
  <c r="BE23" i="38"/>
  <c r="BF23" i="38"/>
  <c r="BH23" i="38"/>
  <c r="AA24" i="38"/>
  <c r="AB24" i="38"/>
  <c r="AI24" i="38"/>
  <c r="AJ24" i="38"/>
  <c r="AK24" i="38"/>
  <c r="AL24" i="38"/>
  <c r="AM24" i="38"/>
  <c r="AN24" i="38"/>
  <c r="AO24" i="38"/>
  <c r="AP24" i="38"/>
  <c r="AQ24" i="38"/>
  <c r="AR24" i="38"/>
  <c r="AS24" i="38"/>
  <c r="AT24" i="38"/>
  <c r="AU24" i="38"/>
  <c r="AV24" i="38"/>
  <c r="AW24" i="38"/>
  <c r="AX24" i="38"/>
  <c r="AY24" i="38"/>
  <c r="AZ24" i="38"/>
  <c r="BA24" i="38"/>
  <c r="BB24" i="38"/>
  <c r="BC24" i="38"/>
  <c r="BD24" i="38"/>
  <c r="BE24" i="38"/>
  <c r="BF24" i="38"/>
  <c r="BH24" i="38"/>
  <c r="AA25" i="38"/>
  <c r="BG25" i="38" s="1"/>
  <c r="AB25" i="38"/>
  <c r="BH25" i="38" s="1"/>
  <c r="AI25" i="38"/>
  <c r="AJ25" i="38"/>
  <c r="AK25" i="38"/>
  <c r="AL25" i="38"/>
  <c r="AM25" i="38"/>
  <c r="AN25" i="38"/>
  <c r="AO25" i="38"/>
  <c r="AP25" i="38"/>
  <c r="AQ25" i="38"/>
  <c r="AR25" i="38"/>
  <c r="AS25" i="38"/>
  <c r="AT25" i="38"/>
  <c r="AU25" i="38"/>
  <c r="AV25" i="38"/>
  <c r="AW25" i="38"/>
  <c r="AX25" i="38"/>
  <c r="AY25" i="38"/>
  <c r="AZ25" i="38"/>
  <c r="BA25" i="38"/>
  <c r="BB25" i="38"/>
  <c r="BC25" i="38"/>
  <c r="BD25" i="38"/>
  <c r="BE25" i="38"/>
  <c r="BF25" i="38"/>
  <c r="AA26" i="38"/>
  <c r="BG26" i="38" s="1"/>
  <c r="AB26" i="38"/>
  <c r="BH26" i="38" s="1"/>
  <c r="AI26" i="38"/>
  <c r="AJ26" i="38"/>
  <c r="AK26" i="38"/>
  <c r="AL26" i="38"/>
  <c r="AM26" i="38"/>
  <c r="AN26" i="38"/>
  <c r="AO26" i="38"/>
  <c r="AP26" i="38"/>
  <c r="AQ26" i="38"/>
  <c r="AR26" i="38"/>
  <c r="AS26" i="38"/>
  <c r="AT26" i="38"/>
  <c r="AU26" i="38"/>
  <c r="AV26" i="38"/>
  <c r="AW26" i="38"/>
  <c r="AX26" i="38"/>
  <c r="AY26" i="38"/>
  <c r="AZ26" i="38"/>
  <c r="BA26" i="38"/>
  <c r="BB26" i="38"/>
  <c r="BC26" i="38"/>
  <c r="BD26" i="38"/>
  <c r="BE26" i="38"/>
  <c r="BF26" i="38"/>
  <c r="AA27" i="38"/>
  <c r="BG27" i="38" s="1"/>
  <c r="AB27" i="38"/>
  <c r="BH27" i="38" s="1"/>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BF27" i="38"/>
  <c r="AA28" i="38"/>
  <c r="AB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BF28" i="38"/>
  <c r="AA29" i="38"/>
  <c r="BG29" i="38" s="1"/>
  <c r="AB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BF29" i="38"/>
  <c r="BH29" i="38"/>
  <c r="AA30" i="38"/>
  <c r="AB30" i="38"/>
  <c r="BH30" i="38" s="1"/>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BF30" i="38"/>
  <c r="AA31" i="38"/>
  <c r="AB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BF31" i="38"/>
  <c r="BH31" i="38"/>
  <c r="AA32" i="38"/>
  <c r="AB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BF32" i="38"/>
  <c r="AA33" i="38"/>
  <c r="BG33" i="38" s="1"/>
  <c r="AB33" i="38"/>
  <c r="AI33" i="38"/>
  <c r="AJ33" i="38"/>
  <c r="AK33" i="38"/>
  <c r="AL33" i="38"/>
  <c r="AM33" i="38"/>
  <c r="AN33" i="38"/>
  <c r="AO33" i="38"/>
  <c r="AP33" i="38"/>
  <c r="AQ33" i="38"/>
  <c r="AR33" i="38"/>
  <c r="AS33" i="38"/>
  <c r="AT33" i="38"/>
  <c r="AU33" i="38"/>
  <c r="AV33" i="38"/>
  <c r="AW33" i="38"/>
  <c r="AX33" i="38"/>
  <c r="AY33" i="38"/>
  <c r="AZ33" i="38"/>
  <c r="BA33" i="38"/>
  <c r="BB33" i="38"/>
  <c r="BC33" i="38"/>
  <c r="BD33" i="38"/>
  <c r="BE33" i="38"/>
  <c r="BF33" i="38"/>
  <c r="BH33" i="38"/>
  <c r="AA34" i="38"/>
  <c r="BG34" i="38" s="1"/>
  <c r="AB34" i="38"/>
  <c r="BH34" i="38" s="1"/>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BF34" i="38"/>
  <c r="AA35" i="38"/>
  <c r="BG35" i="38" s="1"/>
  <c r="AB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BF35" i="38"/>
  <c r="BH35" i="38"/>
  <c r="AA36" i="38"/>
  <c r="AB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BF36" i="38"/>
  <c r="BH36" i="38"/>
  <c r="AA37" i="38"/>
  <c r="BG37" i="38" s="1"/>
  <c r="AB37" i="38"/>
  <c r="BH37" i="38" s="1"/>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BF37" i="38"/>
  <c r="AA38" i="38"/>
  <c r="AB38" i="38"/>
  <c r="BH38" i="38" s="1"/>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BF38" i="38"/>
  <c r="AA39" i="38"/>
  <c r="AB39" i="38"/>
  <c r="BH39" i="38" s="1"/>
  <c r="AI39" i="38"/>
  <c r="AJ39" i="38"/>
  <c r="AK39" i="38"/>
  <c r="AL39" i="38"/>
  <c r="AM39" i="38"/>
  <c r="AN39" i="38"/>
  <c r="AO39" i="38"/>
  <c r="AP39" i="38"/>
  <c r="AQ39" i="38"/>
  <c r="AR39" i="38"/>
  <c r="AS39" i="38"/>
  <c r="AT39" i="38"/>
  <c r="AU39" i="38"/>
  <c r="AV39" i="38"/>
  <c r="AW39" i="38"/>
  <c r="AX39" i="38"/>
  <c r="AY39" i="38"/>
  <c r="AZ39" i="38"/>
  <c r="BA39" i="38"/>
  <c r="BB39" i="38"/>
  <c r="BC39" i="38"/>
  <c r="BD39" i="38"/>
  <c r="BE39" i="38"/>
  <c r="BF39" i="38"/>
  <c r="AA40" i="38"/>
  <c r="AB40" i="38"/>
  <c r="AI40" i="38"/>
  <c r="AJ40" i="38"/>
  <c r="AK40" i="38"/>
  <c r="AL40" i="38"/>
  <c r="AM40" i="38"/>
  <c r="AN40" i="38"/>
  <c r="AO40" i="38"/>
  <c r="AP40" i="38"/>
  <c r="AQ40" i="38"/>
  <c r="AR40" i="38"/>
  <c r="AS40" i="38"/>
  <c r="AT40" i="38"/>
  <c r="AU40" i="38"/>
  <c r="AV40" i="38"/>
  <c r="AW40" i="38"/>
  <c r="AX40" i="38"/>
  <c r="AY40" i="38"/>
  <c r="AZ40" i="38"/>
  <c r="BA40" i="38"/>
  <c r="BB40" i="38"/>
  <c r="BC40" i="38"/>
  <c r="BD40" i="38"/>
  <c r="BE40" i="38"/>
  <c r="BF40" i="38"/>
  <c r="BH40" i="38"/>
  <c r="AA41" i="38"/>
  <c r="AB41" i="38"/>
  <c r="BH41" i="38" s="1"/>
  <c r="AI41" i="38"/>
  <c r="AJ41" i="38"/>
  <c r="AK41" i="38"/>
  <c r="AL41" i="38"/>
  <c r="AM41" i="38"/>
  <c r="AN41" i="38"/>
  <c r="AO41" i="38"/>
  <c r="AP41" i="38"/>
  <c r="AQ41" i="38"/>
  <c r="AR41" i="38"/>
  <c r="AS41" i="38"/>
  <c r="AT41" i="38"/>
  <c r="AU41" i="38"/>
  <c r="AV41" i="38"/>
  <c r="AW41" i="38"/>
  <c r="AX41" i="38"/>
  <c r="AY41" i="38"/>
  <c r="AZ41" i="38"/>
  <c r="BA41" i="38"/>
  <c r="BB41" i="38"/>
  <c r="BC41" i="38"/>
  <c r="BD41" i="38"/>
  <c r="BE41" i="38"/>
  <c r="BF41" i="38"/>
  <c r="AA42" i="38"/>
  <c r="AB42" i="38"/>
  <c r="C43" i="38"/>
  <c r="D43" i="38"/>
  <c r="E43" i="38"/>
  <c r="F43" i="38"/>
  <c r="G43" i="38"/>
  <c r="H43" i="38"/>
  <c r="I43" i="38"/>
  <c r="J43" i="38"/>
  <c r="K43" i="38"/>
  <c r="L43" i="38"/>
  <c r="M43" i="38"/>
  <c r="N43" i="38"/>
  <c r="O43" i="38"/>
  <c r="P43" i="38"/>
  <c r="Q43" i="38"/>
  <c r="R43" i="38"/>
  <c r="S43" i="38"/>
  <c r="T43" i="38"/>
  <c r="U43" i="38"/>
  <c r="V43" i="38"/>
  <c r="W43" i="38"/>
  <c r="X43" i="38"/>
  <c r="Y43" i="38"/>
  <c r="Z43" i="38"/>
  <c r="AI54" i="38"/>
  <c r="AL54" i="38"/>
  <c r="AO54" i="38"/>
  <c r="AR54" i="38"/>
  <c r="AU54" i="38"/>
  <c r="AX54" i="38"/>
  <c r="BA54" i="38"/>
  <c r="BD54" i="38"/>
  <c r="BG54" i="38"/>
  <c r="BO54" i="38"/>
  <c r="BR54" i="38"/>
  <c r="BU54" i="38"/>
  <c r="BX54" i="38"/>
  <c r="CA54" i="38"/>
  <c r="CD54" i="38"/>
  <c r="CG54" i="38"/>
  <c r="CJ54" i="38"/>
  <c r="CM54" i="38"/>
  <c r="AA57" i="38"/>
  <c r="BG57" i="38" s="1"/>
  <c r="AB57" i="38"/>
  <c r="CN57" i="38" s="1"/>
  <c r="AC57" i="38"/>
  <c r="CO57" i="38" s="1"/>
  <c r="AI57" i="38"/>
  <c r="AJ57" i="38"/>
  <c r="AK57" i="38"/>
  <c r="AL57" i="38"/>
  <c r="AM57" i="38"/>
  <c r="AN57" i="38"/>
  <c r="AO57" i="38"/>
  <c r="AP57" i="38"/>
  <c r="AQ57" i="38"/>
  <c r="AR57" i="38"/>
  <c r="AS57" i="38"/>
  <c r="AT57" i="38"/>
  <c r="AU57" i="38"/>
  <c r="AV57" i="38"/>
  <c r="AW57" i="38"/>
  <c r="AX57" i="38"/>
  <c r="AY57" i="38"/>
  <c r="AZ57" i="38"/>
  <c r="BA57" i="38"/>
  <c r="BB57" i="38"/>
  <c r="BC57" i="38"/>
  <c r="BD57" i="38"/>
  <c r="BE57" i="38"/>
  <c r="BF57" i="38"/>
  <c r="BO57" i="38"/>
  <c r="BP57" i="38"/>
  <c r="BQ57" i="38"/>
  <c r="BR57" i="38"/>
  <c r="BS57" i="38"/>
  <c r="BT57" i="38"/>
  <c r="BU57" i="38"/>
  <c r="BV57" i="38"/>
  <c r="BW57" i="38"/>
  <c r="BX57" i="38"/>
  <c r="BY57" i="38"/>
  <c r="BZ57" i="38"/>
  <c r="CA57" i="38"/>
  <c r="CB57" i="38"/>
  <c r="CC57" i="38"/>
  <c r="CD57" i="38"/>
  <c r="CE57" i="38"/>
  <c r="CF57" i="38"/>
  <c r="CG57" i="38"/>
  <c r="CH57" i="38"/>
  <c r="CI57" i="38"/>
  <c r="CJ57" i="38"/>
  <c r="CK57" i="38"/>
  <c r="CL57" i="38"/>
  <c r="AA58" i="38"/>
  <c r="AB58" i="38"/>
  <c r="BH58" i="38" s="1"/>
  <c r="AC58" i="38"/>
  <c r="BI58" i="38" s="1"/>
  <c r="AI58" i="38"/>
  <c r="AJ58" i="38"/>
  <c r="AK58" i="38"/>
  <c r="AL58" i="38"/>
  <c r="AM58" i="38"/>
  <c r="AN58" i="38"/>
  <c r="AO58" i="38"/>
  <c r="AP58" i="38"/>
  <c r="AQ58" i="38"/>
  <c r="AR58" i="38"/>
  <c r="AS58" i="38"/>
  <c r="AT58" i="38"/>
  <c r="AU58" i="38"/>
  <c r="AV58" i="38"/>
  <c r="AW58" i="38"/>
  <c r="AX58" i="38"/>
  <c r="AY58" i="38"/>
  <c r="AZ58" i="38"/>
  <c r="BA58" i="38"/>
  <c r="BB58" i="38"/>
  <c r="BC58" i="38"/>
  <c r="BD58" i="38"/>
  <c r="BE58" i="38"/>
  <c r="BF58" i="38"/>
  <c r="BG58" i="38"/>
  <c r="BO58" i="38"/>
  <c r="BP58" i="38"/>
  <c r="BQ58" i="38"/>
  <c r="BR58" i="38"/>
  <c r="BS58" i="38"/>
  <c r="BT58" i="38"/>
  <c r="BU58" i="38"/>
  <c r="BV58" i="38"/>
  <c r="BW58" i="38"/>
  <c r="BX58" i="38"/>
  <c r="BY58" i="38"/>
  <c r="BZ58" i="38"/>
  <c r="CA58" i="38"/>
  <c r="CB58" i="38"/>
  <c r="CC58" i="38"/>
  <c r="CD58" i="38"/>
  <c r="CE58" i="38"/>
  <c r="CF58" i="38"/>
  <c r="CG58" i="38"/>
  <c r="CH58" i="38"/>
  <c r="CI58" i="38"/>
  <c r="CJ58" i="38"/>
  <c r="CK58" i="38"/>
  <c r="CL58" i="38"/>
  <c r="CM58" i="38"/>
  <c r="CO58" i="38"/>
  <c r="AA59" i="38"/>
  <c r="CM59" i="38" s="1"/>
  <c r="AB59" i="38"/>
  <c r="BH59" i="38" s="1"/>
  <c r="AC59" i="38"/>
  <c r="BI59" i="38" s="1"/>
  <c r="AI59" i="38"/>
  <c r="AJ59" i="38"/>
  <c r="AK59" i="38"/>
  <c r="AL59" i="38"/>
  <c r="AM59" i="38"/>
  <c r="AN59" i="38"/>
  <c r="AO59" i="38"/>
  <c r="AP59" i="38"/>
  <c r="AQ59" i="38"/>
  <c r="AR59" i="38"/>
  <c r="AS59" i="38"/>
  <c r="AT59" i="38"/>
  <c r="AU59" i="38"/>
  <c r="AV59" i="38"/>
  <c r="AW59" i="38"/>
  <c r="AX59" i="38"/>
  <c r="AY59" i="38"/>
  <c r="AZ59" i="38"/>
  <c r="BA59" i="38"/>
  <c r="BB59" i="38"/>
  <c r="BC59" i="38"/>
  <c r="BD59" i="38"/>
  <c r="BE59" i="38"/>
  <c r="BF59" i="38"/>
  <c r="BO59" i="38"/>
  <c r="BP59" i="38"/>
  <c r="BQ59" i="38"/>
  <c r="BR59" i="38"/>
  <c r="BS59" i="38"/>
  <c r="BT59" i="38"/>
  <c r="BU59" i="38"/>
  <c r="BV59" i="38"/>
  <c r="BW59" i="38"/>
  <c r="BX59" i="38"/>
  <c r="BY59" i="38"/>
  <c r="BZ59" i="38"/>
  <c r="CA59" i="38"/>
  <c r="CB59" i="38"/>
  <c r="CC59" i="38"/>
  <c r="CD59" i="38"/>
  <c r="CE59" i="38"/>
  <c r="CF59" i="38"/>
  <c r="CG59" i="38"/>
  <c r="CH59" i="38"/>
  <c r="CI59" i="38"/>
  <c r="CJ59" i="38"/>
  <c r="CK59" i="38"/>
  <c r="CL59" i="38"/>
  <c r="CN59" i="38"/>
  <c r="CO59" i="38"/>
  <c r="AA60" i="38"/>
  <c r="BG60" i="38" s="1"/>
  <c r="AB60" i="38"/>
  <c r="AC60" i="38"/>
  <c r="BI60" i="38" s="1"/>
  <c r="AI60" i="38"/>
  <c r="AJ60" i="38"/>
  <c r="AK60" i="38"/>
  <c r="AL60" i="38"/>
  <c r="AM60" i="38"/>
  <c r="AN60" i="38"/>
  <c r="AO60" i="38"/>
  <c r="AP60" i="38"/>
  <c r="AQ60" i="38"/>
  <c r="AR60" i="38"/>
  <c r="AS60" i="38"/>
  <c r="AT60" i="38"/>
  <c r="AU60" i="38"/>
  <c r="AV60" i="38"/>
  <c r="AW60" i="38"/>
  <c r="AX60" i="38"/>
  <c r="AY60" i="38"/>
  <c r="AZ60" i="38"/>
  <c r="BA60" i="38"/>
  <c r="BB60" i="38"/>
  <c r="BC60" i="38"/>
  <c r="BD60" i="38"/>
  <c r="BE60" i="38"/>
  <c r="BF60" i="38"/>
  <c r="BO60" i="38"/>
  <c r="BP60" i="38"/>
  <c r="BQ60" i="38"/>
  <c r="BR60" i="38"/>
  <c r="BS60" i="38"/>
  <c r="BT60" i="38"/>
  <c r="BU60" i="38"/>
  <c r="BV60" i="38"/>
  <c r="BW60" i="38"/>
  <c r="BX60" i="38"/>
  <c r="BY60" i="38"/>
  <c r="BZ60" i="38"/>
  <c r="CA60" i="38"/>
  <c r="CB60" i="38"/>
  <c r="CC60" i="38"/>
  <c r="CD60" i="38"/>
  <c r="CE60" i="38"/>
  <c r="CF60" i="38"/>
  <c r="CG60" i="38"/>
  <c r="CH60" i="38"/>
  <c r="CI60" i="38"/>
  <c r="CJ60" i="38"/>
  <c r="CK60" i="38"/>
  <c r="CL60" i="38"/>
  <c r="AA61" i="38"/>
  <c r="BG61" i="38" s="1"/>
  <c r="AB61" i="38"/>
  <c r="BH61" i="38" s="1"/>
  <c r="AC61" i="38"/>
  <c r="AI61" i="38"/>
  <c r="AJ61" i="38"/>
  <c r="AK61" i="38"/>
  <c r="AL61" i="38"/>
  <c r="AM61" i="38"/>
  <c r="AN61" i="38"/>
  <c r="AO61" i="38"/>
  <c r="AP61" i="38"/>
  <c r="AQ61" i="38"/>
  <c r="AR61" i="38"/>
  <c r="AS61" i="38"/>
  <c r="AT61" i="38"/>
  <c r="AU61" i="38"/>
  <c r="AV61" i="38"/>
  <c r="AW61" i="38"/>
  <c r="AX61" i="38"/>
  <c r="AY61" i="38"/>
  <c r="AZ61" i="38"/>
  <c r="BA61" i="38"/>
  <c r="BB61" i="38"/>
  <c r="BC61" i="38"/>
  <c r="BD61" i="38"/>
  <c r="BE61" i="38"/>
  <c r="BF61" i="38"/>
  <c r="BI61" i="38"/>
  <c r="BO61" i="38"/>
  <c r="BP61" i="38"/>
  <c r="BQ61" i="38"/>
  <c r="BR61" i="38"/>
  <c r="BS61" i="38"/>
  <c r="BT61" i="38"/>
  <c r="BU61" i="38"/>
  <c r="BV61" i="38"/>
  <c r="BW61" i="38"/>
  <c r="BX61" i="38"/>
  <c r="BY61" i="38"/>
  <c r="BZ61" i="38"/>
  <c r="CA61" i="38"/>
  <c r="CB61" i="38"/>
  <c r="CC61" i="38"/>
  <c r="CD61" i="38"/>
  <c r="CE61" i="38"/>
  <c r="CF61" i="38"/>
  <c r="CG61" i="38"/>
  <c r="CH61" i="38"/>
  <c r="CI61" i="38"/>
  <c r="CJ61" i="38"/>
  <c r="CK61" i="38"/>
  <c r="CL61" i="38"/>
  <c r="CN61" i="38"/>
  <c r="CO61" i="38"/>
  <c r="AA62" i="38"/>
  <c r="CM62" i="38" s="1"/>
  <c r="AB62" i="38"/>
  <c r="AC62" i="38"/>
  <c r="AI62" i="38"/>
  <c r="AJ62" i="38"/>
  <c r="AK62" i="38"/>
  <c r="AL62" i="38"/>
  <c r="AM62" i="38"/>
  <c r="AN62" i="38"/>
  <c r="AO62" i="38"/>
  <c r="AP62" i="38"/>
  <c r="AQ62" i="38"/>
  <c r="AR62" i="38"/>
  <c r="AS62" i="38"/>
  <c r="AT62" i="38"/>
  <c r="AU62" i="38"/>
  <c r="AV62" i="38"/>
  <c r="AW62" i="38"/>
  <c r="AX62" i="38"/>
  <c r="AY62" i="38"/>
  <c r="AZ62" i="38"/>
  <c r="BA62" i="38"/>
  <c r="BB62" i="38"/>
  <c r="BC62" i="38"/>
  <c r="BD62" i="38"/>
  <c r="BE62" i="38"/>
  <c r="BF62" i="38"/>
  <c r="BH62" i="38"/>
  <c r="BI62" i="38"/>
  <c r="BO62" i="38"/>
  <c r="BP62" i="38"/>
  <c r="BQ62" i="38"/>
  <c r="BR62" i="38"/>
  <c r="BS62" i="38"/>
  <c r="BT62" i="38"/>
  <c r="BU62" i="38"/>
  <c r="BV62" i="38"/>
  <c r="BW62" i="38"/>
  <c r="BX62" i="38"/>
  <c r="BY62" i="38"/>
  <c r="BZ62" i="38"/>
  <c r="CA62" i="38"/>
  <c r="CB62" i="38"/>
  <c r="CC62" i="38"/>
  <c r="CD62" i="38"/>
  <c r="CE62" i="38"/>
  <c r="CF62" i="38"/>
  <c r="CG62" i="38"/>
  <c r="CH62" i="38"/>
  <c r="CI62" i="38"/>
  <c r="CJ62" i="38"/>
  <c r="CK62" i="38"/>
  <c r="CL62" i="38"/>
  <c r="CN62" i="38"/>
  <c r="CO62" i="38"/>
  <c r="AA63" i="38"/>
  <c r="BG63" i="38" s="1"/>
  <c r="AB63" i="38"/>
  <c r="CN63" i="38" s="1"/>
  <c r="AC63" i="38"/>
  <c r="BI63" i="38" s="1"/>
  <c r="AI63" i="38"/>
  <c r="AJ63" i="38"/>
  <c r="AK63" i="38"/>
  <c r="AL63" i="38"/>
  <c r="AM63" i="38"/>
  <c r="AN63" i="38"/>
  <c r="AO63" i="38"/>
  <c r="AP63" i="38"/>
  <c r="AQ63" i="38"/>
  <c r="AR63" i="38"/>
  <c r="AS63" i="38"/>
  <c r="AT63" i="38"/>
  <c r="AU63" i="38"/>
  <c r="AV63" i="38"/>
  <c r="AW63" i="38"/>
  <c r="AX63" i="38"/>
  <c r="AY63" i="38"/>
  <c r="AZ63" i="38"/>
  <c r="BA63" i="38"/>
  <c r="BB63" i="38"/>
  <c r="BC63" i="38"/>
  <c r="BD63" i="38"/>
  <c r="BE63" i="38"/>
  <c r="BF63" i="38"/>
  <c r="BH63" i="38"/>
  <c r="BO63" i="38"/>
  <c r="BP63" i="38"/>
  <c r="BQ63" i="38"/>
  <c r="BR63" i="38"/>
  <c r="BS63" i="38"/>
  <c r="BT63" i="38"/>
  <c r="BU63" i="38"/>
  <c r="BV63" i="38"/>
  <c r="BW63" i="38"/>
  <c r="BX63" i="38"/>
  <c r="BY63" i="38"/>
  <c r="BZ63" i="38"/>
  <c r="CA63" i="38"/>
  <c r="CB63" i="38"/>
  <c r="CC63" i="38"/>
  <c r="CD63" i="38"/>
  <c r="CE63" i="38"/>
  <c r="CF63" i="38"/>
  <c r="CG63" i="38"/>
  <c r="CH63" i="38"/>
  <c r="CI63" i="38"/>
  <c r="CJ63" i="38"/>
  <c r="CK63" i="38"/>
  <c r="CL63" i="38"/>
  <c r="CM63" i="38"/>
  <c r="CO63" i="38"/>
  <c r="AA64" i="38"/>
  <c r="BG64" i="38" s="1"/>
  <c r="AB64" i="38"/>
  <c r="CN64" i="38" s="1"/>
  <c r="AC64" i="38"/>
  <c r="AI64" i="38"/>
  <c r="AJ64" i="38"/>
  <c r="AK64" i="38"/>
  <c r="AL64" i="38"/>
  <c r="AM64" i="38"/>
  <c r="AN64" i="38"/>
  <c r="AO64" i="38"/>
  <c r="AP64" i="38"/>
  <c r="AQ64" i="38"/>
  <c r="AR64" i="38"/>
  <c r="AS64" i="38"/>
  <c r="AT64" i="38"/>
  <c r="AU64" i="38"/>
  <c r="AV64" i="38"/>
  <c r="AW64" i="38"/>
  <c r="AX64" i="38"/>
  <c r="AY64" i="38"/>
  <c r="AZ64" i="38"/>
  <c r="BA64" i="38"/>
  <c r="BB64" i="38"/>
  <c r="BC64" i="38"/>
  <c r="BD64" i="38"/>
  <c r="BE64" i="38"/>
  <c r="BF64" i="38"/>
  <c r="BH64" i="38"/>
  <c r="BO64" i="38"/>
  <c r="BP64" i="38"/>
  <c r="BQ64" i="38"/>
  <c r="BR64" i="38"/>
  <c r="BS64" i="38"/>
  <c r="BT64" i="38"/>
  <c r="BU64" i="38"/>
  <c r="BV64" i="38"/>
  <c r="BW64" i="38"/>
  <c r="BX64" i="38"/>
  <c r="BY64" i="38"/>
  <c r="BZ64" i="38"/>
  <c r="CA64" i="38"/>
  <c r="CB64" i="38"/>
  <c r="CC64" i="38"/>
  <c r="CD64" i="38"/>
  <c r="CE64" i="38"/>
  <c r="CF64" i="38"/>
  <c r="CG64" i="38"/>
  <c r="CH64" i="38"/>
  <c r="CI64" i="38"/>
  <c r="CJ64" i="38"/>
  <c r="CK64" i="38"/>
  <c r="CL64" i="38"/>
  <c r="AA65" i="38"/>
  <c r="BG65" i="38" s="1"/>
  <c r="AB65" i="38"/>
  <c r="CN65" i="38" s="1"/>
  <c r="AC65" i="38"/>
  <c r="CO65" i="38" s="1"/>
  <c r="AI65" i="38"/>
  <c r="AJ65" i="38"/>
  <c r="AK65" i="38"/>
  <c r="AL65" i="38"/>
  <c r="AM65" i="38"/>
  <c r="AN65" i="38"/>
  <c r="AO65" i="38"/>
  <c r="AP65" i="38"/>
  <c r="AQ65" i="38"/>
  <c r="AR65" i="38"/>
  <c r="AS65" i="38"/>
  <c r="AT65" i="38"/>
  <c r="AU65" i="38"/>
  <c r="AV65" i="38"/>
  <c r="AW65" i="38"/>
  <c r="AX65" i="38"/>
  <c r="AY65" i="38"/>
  <c r="AZ65" i="38"/>
  <c r="BA65" i="38"/>
  <c r="BB65" i="38"/>
  <c r="BC65" i="38"/>
  <c r="BD65" i="38"/>
  <c r="BE65" i="38"/>
  <c r="BF65" i="38"/>
  <c r="BO65" i="38"/>
  <c r="BP65" i="38"/>
  <c r="BQ65" i="38"/>
  <c r="BR65" i="38"/>
  <c r="BS65" i="38"/>
  <c r="BT65" i="38"/>
  <c r="BU65" i="38"/>
  <c r="BV65" i="38"/>
  <c r="BW65" i="38"/>
  <c r="BX65" i="38"/>
  <c r="BY65" i="38"/>
  <c r="BZ65" i="38"/>
  <c r="CA65" i="38"/>
  <c r="CB65" i="38"/>
  <c r="CC65" i="38"/>
  <c r="CD65" i="38"/>
  <c r="CE65" i="38"/>
  <c r="CF65" i="38"/>
  <c r="CG65" i="38"/>
  <c r="CH65" i="38"/>
  <c r="CI65" i="38"/>
  <c r="CJ65" i="38"/>
  <c r="CK65" i="38"/>
  <c r="CL65" i="38"/>
  <c r="AA66" i="38"/>
  <c r="BG66" i="38" s="1"/>
  <c r="AB66" i="38"/>
  <c r="BH66" i="38" s="1"/>
  <c r="AC66" i="38"/>
  <c r="BI66" i="38" s="1"/>
  <c r="AI66" i="38"/>
  <c r="AJ66" i="38"/>
  <c r="AK66" i="38"/>
  <c r="AL66" i="38"/>
  <c r="AM66" i="38"/>
  <c r="AN66" i="38"/>
  <c r="AO66" i="38"/>
  <c r="AP66" i="38"/>
  <c r="AQ66" i="38"/>
  <c r="AR66" i="38"/>
  <c r="AS66" i="38"/>
  <c r="AT66" i="38"/>
  <c r="AU66" i="38"/>
  <c r="AV66" i="38"/>
  <c r="AW66" i="38"/>
  <c r="AX66" i="38"/>
  <c r="AY66" i="38"/>
  <c r="AZ66" i="38"/>
  <c r="BA66" i="38"/>
  <c r="BB66" i="38"/>
  <c r="BC66" i="38"/>
  <c r="BD66" i="38"/>
  <c r="BE66" i="38"/>
  <c r="BF66" i="38"/>
  <c r="BO66" i="38"/>
  <c r="BP66" i="38"/>
  <c r="BQ66" i="38"/>
  <c r="BR66" i="38"/>
  <c r="BS66" i="38"/>
  <c r="BT66" i="38"/>
  <c r="BU66" i="38"/>
  <c r="BV66" i="38"/>
  <c r="BW66" i="38"/>
  <c r="BX66" i="38"/>
  <c r="BY66" i="38"/>
  <c r="BZ66" i="38"/>
  <c r="CA66" i="38"/>
  <c r="CB66" i="38"/>
  <c r="CC66" i="38"/>
  <c r="CD66" i="38"/>
  <c r="CE66" i="38"/>
  <c r="CF66" i="38"/>
  <c r="CG66" i="38"/>
  <c r="CH66" i="38"/>
  <c r="CI66" i="38"/>
  <c r="CJ66" i="38"/>
  <c r="CK66" i="38"/>
  <c r="CL66" i="38"/>
  <c r="CM66" i="38"/>
  <c r="CO66" i="38"/>
  <c r="AA67" i="38"/>
  <c r="BG67" i="38" s="1"/>
  <c r="AB67" i="38"/>
  <c r="BH67" i="38" s="1"/>
  <c r="AC67" i="38"/>
  <c r="BI67" i="38" s="1"/>
  <c r="AI67" i="38"/>
  <c r="AJ67" i="38"/>
  <c r="AK67" i="38"/>
  <c r="AL67" i="38"/>
  <c r="AM67" i="38"/>
  <c r="AN67" i="38"/>
  <c r="AO67" i="38"/>
  <c r="AP67" i="38"/>
  <c r="AQ67" i="38"/>
  <c r="AR67" i="38"/>
  <c r="AS67" i="38"/>
  <c r="AT67" i="38"/>
  <c r="AU67" i="38"/>
  <c r="AV67" i="38"/>
  <c r="AW67" i="38"/>
  <c r="AX67" i="38"/>
  <c r="AY67" i="38"/>
  <c r="AZ67" i="38"/>
  <c r="BA67" i="38"/>
  <c r="BB67" i="38"/>
  <c r="BC67" i="38"/>
  <c r="BD67" i="38"/>
  <c r="BE67" i="38"/>
  <c r="BF67" i="38"/>
  <c r="BO67" i="38"/>
  <c r="BP67" i="38"/>
  <c r="BQ67" i="38"/>
  <c r="BR67" i="38"/>
  <c r="BS67" i="38"/>
  <c r="BT67" i="38"/>
  <c r="BU67" i="38"/>
  <c r="BV67" i="38"/>
  <c r="BW67" i="38"/>
  <c r="BX67" i="38"/>
  <c r="BY67" i="38"/>
  <c r="BZ67" i="38"/>
  <c r="CA67" i="38"/>
  <c r="CB67" i="38"/>
  <c r="CC67" i="38"/>
  <c r="CD67" i="38"/>
  <c r="CE67" i="38"/>
  <c r="CF67" i="38"/>
  <c r="CG67" i="38"/>
  <c r="CH67" i="38"/>
  <c r="CI67" i="38"/>
  <c r="CJ67" i="38"/>
  <c r="CK67" i="38"/>
  <c r="CL67" i="38"/>
  <c r="CO67" i="38"/>
  <c r="AA68" i="38"/>
  <c r="BG68" i="38" s="1"/>
  <c r="AB68" i="38"/>
  <c r="AC68" i="38"/>
  <c r="BI68" i="38" s="1"/>
  <c r="AI68" i="38"/>
  <c r="AJ68" i="38"/>
  <c r="AK68" i="38"/>
  <c r="AL68" i="38"/>
  <c r="AM68" i="38"/>
  <c r="AN68" i="38"/>
  <c r="AO68" i="38"/>
  <c r="AP68" i="38"/>
  <c r="AQ68" i="38"/>
  <c r="AR68" i="38"/>
  <c r="AS68" i="38"/>
  <c r="AT68" i="38"/>
  <c r="AU68" i="38"/>
  <c r="AV68" i="38"/>
  <c r="AW68" i="38"/>
  <c r="AX68" i="38"/>
  <c r="AY68" i="38"/>
  <c r="AZ68" i="38"/>
  <c r="BA68" i="38"/>
  <c r="BB68" i="38"/>
  <c r="BC68" i="38"/>
  <c r="BD68" i="38"/>
  <c r="BE68" i="38"/>
  <c r="BF68" i="38"/>
  <c r="BO68" i="38"/>
  <c r="BP68" i="38"/>
  <c r="BQ68" i="38"/>
  <c r="BR68" i="38"/>
  <c r="BS68" i="38"/>
  <c r="BT68" i="38"/>
  <c r="BU68" i="38"/>
  <c r="BV68" i="38"/>
  <c r="BW68" i="38"/>
  <c r="BX68" i="38"/>
  <c r="BY68" i="38"/>
  <c r="BZ68" i="38"/>
  <c r="CA68" i="38"/>
  <c r="CB68" i="38"/>
  <c r="CC68" i="38"/>
  <c r="CD68" i="38"/>
  <c r="CE68" i="38"/>
  <c r="CF68" i="38"/>
  <c r="CG68" i="38"/>
  <c r="CH68" i="38"/>
  <c r="CI68" i="38"/>
  <c r="CJ68" i="38"/>
  <c r="CK68" i="38"/>
  <c r="CL68" i="38"/>
  <c r="AA69" i="38"/>
  <c r="AB69" i="38"/>
  <c r="BH69" i="38" s="1"/>
  <c r="AC69" i="38"/>
  <c r="BI69" i="38" s="1"/>
  <c r="AI69" i="38"/>
  <c r="AJ69" i="38"/>
  <c r="AK69" i="38"/>
  <c r="AL69" i="38"/>
  <c r="AM69" i="38"/>
  <c r="AN69" i="38"/>
  <c r="AO69" i="38"/>
  <c r="AP69" i="38"/>
  <c r="AQ69" i="38"/>
  <c r="AR69" i="38"/>
  <c r="AS69" i="38"/>
  <c r="AT69" i="38"/>
  <c r="AU69" i="38"/>
  <c r="AV69" i="38"/>
  <c r="AW69" i="38"/>
  <c r="AX69" i="38"/>
  <c r="AY69" i="38"/>
  <c r="AZ69" i="38"/>
  <c r="BA69" i="38"/>
  <c r="BB69" i="38"/>
  <c r="BC69" i="38"/>
  <c r="BD69" i="38"/>
  <c r="BE69" i="38"/>
  <c r="BF69" i="38"/>
  <c r="BO69" i="38"/>
  <c r="BP69" i="38"/>
  <c r="BQ69" i="38"/>
  <c r="BR69" i="38"/>
  <c r="BS69" i="38"/>
  <c r="BT69" i="38"/>
  <c r="BU69" i="38"/>
  <c r="BV69" i="38"/>
  <c r="BW69" i="38"/>
  <c r="BX69" i="38"/>
  <c r="BY69" i="38"/>
  <c r="BZ69" i="38"/>
  <c r="CA69" i="38"/>
  <c r="CB69" i="38"/>
  <c r="CC69" i="38"/>
  <c r="CD69" i="38"/>
  <c r="CE69" i="38"/>
  <c r="CF69" i="38"/>
  <c r="CG69" i="38"/>
  <c r="CH69" i="38"/>
  <c r="CI69" i="38"/>
  <c r="CJ69" i="38"/>
  <c r="CK69" i="38"/>
  <c r="CL69" i="38"/>
  <c r="CN69" i="38"/>
  <c r="CO69" i="38"/>
  <c r="AA70" i="38"/>
  <c r="CM70" i="38" s="1"/>
  <c r="AB70" i="38"/>
  <c r="BH70" i="38" s="1"/>
  <c r="AC70" i="38"/>
  <c r="BI70" i="38" s="1"/>
  <c r="AI70" i="38"/>
  <c r="AJ70" i="38"/>
  <c r="AK70" i="38"/>
  <c r="AL70" i="38"/>
  <c r="AM70" i="38"/>
  <c r="AN70" i="38"/>
  <c r="AO70" i="38"/>
  <c r="AP70" i="38"/>
  <c r="AQ70" i="38"/>
  <c r="AR70" i="38"/>
  <c r="AS70" i="38"/>
  <c r="AT70" i="38"/>
  <c r="AU70" i="38"/>
  <c r="AV70" i="38"/>
  <c r="AW70" i="38"/>
  <c r="AX70" i="38"/>
  <c r="AY70" i="38"/>
  <c r="AZ70" i="38"/>
  <c r="BA70" i="38"/>
  <c r="BB70" i="38"/>
  <c r="BC70" i="38"/>
  <c r="BD70" i="38"/>
  <c r="BE70" i="38"/>
  <c r="BF70" i="38"/>
  <c r="BO70" i="38"/>
  <c r="BP70" i="38"/>
  <c r="BQ70" i="38"/>
  <c r="BR70" i="38"/>
  <c r="BS70" i="38"/>
  <c r="BT70" i="38"/>
  <c r="BU70" i="38"/>
  <c r="BV70" i="38"/>
  <c r="BW70" i="38"/>
  <c r="BX70" i="38"/>
  <c r="BY70" i="38"/>
  <c r="BZ70" i="38"/>
  <c r="CA70" i="38"/>
  <c r="CB70" i="38"/>
  <c r="CC70" i="38"/>
  <c r="CD70" i="38"/>
  <c r="CE70" i="38"/>
  <c r="CF70" i="38"/>
  <c r="CG70" i="38"/>
  <c r="CH70" i="38"/>
  <c r="CI70" i="38"/>
  <c r="CJ70" i="38"/>
  <c r="CK70" i="38"/>
  <c r="CL70" i="38"/>
  <c r="CN70" i="38"/>
  <c r="CO70" i="38"/>
  <c r="AA71" i="38"/>
  <c r="BG71" i="38" s="1"/>
  <c r="AB71" i="38"/>
  <c r="CN71" i="38" s="1"/>
  <c r="AC71" i="38"/>
  <c r="BI71" i="38" s="1"/>
  <c r="AI71" i="38"/>
  <c r="AJ71" i="38"/>
  <c r="AK71" i="38"/>
  <c r="AL71" i="38"/>
  <c r="AM71" i="38"/>
  <c r="AN71" i="38"/>
  <c r="AO71" i="38"/>
  <c r="AP71" i="38"/>
  <c r="AQ71" i="38"/>
  <c r="AR71" i="38"/>
  <c r="AS71" i="38"/>
  <c r="AT71" i="38"/>
  <c r="AU71" i="38"/>
  <c r="AV71" i="38"/>
  <c r="AW71" i="38"/>
  <c r="AX71" i="38"/>
  <c r="AY71" i="38"/>
  <c r="AZ71" i="38"/>
  <c r="BA71" i="38"/>
  <c r="BB71" i="38"/>
  <c r="BC71" i="38"/>
  <c r="BD71" i="38"/>
  <c r="BE71" i="38"/>
  <c r="BF71" i="38"/>
  <c r="BH71" i="38"/>
  <c r="BO71" i="38"/>
  <c r="BP71" i="38"/>
  <c r="BQ71" i="38"/>
  <c r="BR71" i="38"/>
  <c r="BS71" i="38"/>
  <c r="BT71" i="38"/>
  <c r="BU71" i="38"/>
  <c r="BV71" i="38"/>
  <c r="BW71" i="38"/>
  <c r="BX71" i="38"/>
  <c r="BY71" i="38"/>
  <c r="BZ71" i="38"/>
  <c r="CA71" i="38"/>
  <c r="CB71" i="38"/>
  <c r="CC71" i="38"/>
  <c r="CD71" i="38"/>
  <c r="CE71" i="38"/>
  <c r="CF71" i="38"/>
  <c r="CG71" i="38"/>
  <c r="CH71" i="38"/>
  <c r="CI71" i="38"/>
  <c r="CJ71" i="38"/>
  <c r="CK71" i="38"/>
  <c r="CL71" i="38"/>
  <c r="CO71" i="38"/>
  <c r="AA72" i="38"/>
  <c r="BG72" i="38" s="1"/>
  <c r="AB72" i="38"/>
  <c r="BH72" i="38" s="1"/>
  <c r="AC72" i="38"/>
  <c r="AI72" i="38"/>
  <c r="AJ72" i="38"/>
  <c r="AK72" i="38"/>
  <c r="AL72" i="38"/>
  <c r="AM72" i="38"/>
  <c r="AN72" i="38"/>
  <c r="AO72" i="38"/>
  <c r="AP72" i="38"/>
  <c r="AQ72" i="38"/>
  <c r="AR72" i="38"/>
  <c r="AS72" i="38"/>
  <c r="AT72" i="38"/>
  <c r="AU72" i="38"/>
  <c r="AV72" i="38"/>
  <c r="AW72" i="38"/>
  <c r="AX72" i="38"/>
  <c r="AY72" i="38"/>
  <c r="AZ72" i="38"/>
  <c r="BA72" i="38"/>
  <c r="BB72" i="38"/>
  <c r="BC72" i="38"/>
  <c r="BD72" i="38"/>
  <c r="BE72" i="38"/>
  <c r="BF72" i="38"/>
  <c r="BO72" i="38"/>
  <c r="BP72" i="38"/>
  <c r="BQ72" i="38"/>
  <c r="BR72" i="38"/>
  <c r="BS72" i="38"/>
  <c r="BT72" i="38"/>
  <c r="BU72" i="38"/>
  <c r="BV72" i="38"/>
  <c r="BW72" i="38"/>
  <c r="BX72" i="38"/>
  <c r="BY72" i="38"/>
  <c r="BZ72" i="38"/>
  <c r="CA72" i="38"/>
  <c r="CB72" i="38"/>
  <c r="CC72" i="38"/>
  <c r="CD72" i="38"/>
  <c r="CE72" i="38"/>
  <c r="CF72" i="38"/>
  <c r="CG72" i="38"/>
  <c r="CH72" i="38"/>
  <c r="CI72" i="38"/>
  <c r="CJ72" i="38"/>
  <c r="CK72" i="38"/>
  <c r="CL72" i="38"/>
  <c r="AA73" i="38"/>
  <c r="BG73" i="38" s="1"/>
  <c r="AB73" i="38"/>
  <c r="CN73" i="38" s="1"/>
  <c r="AC73" i="38"/>
  <c r="CO73" i="38" s="1"/>
  <c r="AI73" i="38"/>
  <c r="AJ73" i="38"/>
  <c r="AK73" i="38"/>
  <c r="AL73" i="38"/>
  <c r="AM73" i="38"/>
  <c r="AN73" i="38"/>
  <c r="AO73" i="38"/>
  <c r="AP73" i="38"/>
  <c r="AQ73" i="38"/>
  <c r="AR73" i="38"/>
  <c r="AS73" i="38"/>
  <c r="AT73" i="38"/>
  <c r="AU73" i="38"/>
  <c r="AV73" i="38"/>
  <c r="AW73" i="38"/>
  <c r="AX73" i="38"/>
  <c r="AY73" i="38"/>
  <c r="AZ73" i="38"/>
  <c r="BA73" i="38"/>
  <c r="BB73" i="38"/>
  <c r="BC73" i="38"/>
  <c r="BD73" i="38"/>
  <c r="BE73" i="38"/>
  <c r="BF73" i="38"/>
  <c r="BO73" i="38"/>
  <c r="BP73" i="38"/>
  <c r="BQ73" i="38"/>
  <c r="BR73" i="38"/>
  <c r="BS73" i="38"/>
  <c r="BT73" i="38"/>
  <c r="BU73" i="38"/>
  <c r="BV73" i="38"/>
  <c r="BW73" i="38"/>
  <c r="BX73" i="38"/>
  <c r="BY73" i="38"/>
  <c r="BZ73" i="38"/>
  <c r="CA73" i="38"/>
  <c r="CB73" i="38"/>
  <c r="CC73" i="38"/>
  <c r="CD73" i="38"/>
  <c r="CE73" i="38"/>
  <c r="CF73" i="38"/>
  <c r="CG73" i="38"/>
  <c r="CH73" i="38"/>
  <c r="CI73" i="38"/>
  <c r="CJ73" i="38"/>
  <c r="CK73" i="38"/>
  <c r="CL73" i="38"/>
  <c r="AA74" i="38"/>
  <c r="CM74" i="38" s="1"/>
  <c r="AB74" i="38"/>
  <c r="BH74" i="38" s="1"/>
  <c r="AC74" i="38"/>
  <c r="BI74" i="38" s="1"/>
  <c r="AI74" i="38"/>
  <c r="AJ74" i="38"/>
  <c r="AK74" i="38"/>
  <c r="AL74" i="38"/>
  <c r="AM74" i="38"/>
  <c r="AN74" i="38"/>
  <c r="AO74" i="38"/>
  <c r="AP74" i="38"/>
  <c r="AQ74" i="38"/>
  <c r="AR74" i="38"/>
  <c r="AS74" i="38"/>
  <c r="AT74" i="38"/>
  <c r="AU74" i="38"/>
  <c r="AV74" i="38"/>
  <c r="AW74" i="38"/>
  <c r="AX74" i="38"/>
  <c r="AY74" i="38"/>
  <c r="AZ74" i="38"/>
  <c r="BA74" i="38"/>
  <c r="BB74" i="38"/>
  <c r="BC74" i="38"/>
  <c r="BD74" i="38"/>
  <c r="BE74" i="38"/>
  <c r="BF74" i="38"/>
  <c r="BO74" i="38"/>
  <c r="BP74" i="38"/>
  <c r="BQ74" i="38"/>
  <c r="BR74" i="38"/>
  <c r="BS74" i="38"/>
  <c r="BT74" i="38"/>
  <c r="BU74" i="38"/>
  <c r="BV74" i="38"/>
  <c r="BW74" i="38"/>
  <c r="BX74" i="38"/>
  <c r="BY74" i="38"/>
  <c r="BZ74" i="38"/>
  <c r="CA74" i="38"/>
  <c r="CB74" i="38"/>
  <c r="CC74" i="38"/>
  <c r="CD74" i="38"/>
  <c r="CE74" i="38"/>
  <c r="CF74" i="38"/>
  <c r="CG74" i="38"/>
  <c r="CH74" i="38"/>
  <c r="CI74" i="38"/>
  <c r="CJ74" i="38"/>
  <c r="CK74" i="38"/>
  <c r="CL74" i="38"/>
  <c r="CO74" i="38"/>
  <c r="AA75" i="38"/>
  <c r="BG75" i="38" s="1"/>
  <c r="AB75" i="38"/>
  <c r="BH75" i="38" s="1"/>
  <c r="AC75" i="38"/>
  <c r="BI75" i="38" s="1"/>
  <c r="AI75" i="38"/>
  <c r="AJ75" i="38"/>
  <c r="AK75" i="38"/>
  <c r="AL75" i="38"/>
  <c r="AM75" i="38"/>
  <c r="AN75" i="38"/>
  <c r="AO75" i="38"/>
  <c r="AP75" i="38"/>
  <c r="AQ75" i="38"/>
  <c r="AR75" i="38"/>
  <c r="AS75" i="38"/>
  <c r="AT75" i="38"/>
  <c r="AU75" i="38"/>
  <c r="AV75" i="38"/>
  <c r="AW75" i="38"/>
  <c r="AX75" i="38"/>
  <c r="AY75" i="38"/>
  <c r="AZ75" i="38"/>
  <c r="BA75" i="38"/>
  <c r="BB75" i="38"/>
  <c r="BC75" i="38"/>
  <c r="BD75" i="38"/>
  <c r="BE75" i="38"/>
  <c r="BF75" i="38"/>
  <c r="BO75" i="38"/>
  <c r="BP75" i="38"/>
  <c r="BQ75" i="38"/>
  <c r="BR75" i="38"/>
  <c r="BS75" i="38"/>
  <c r="BT75" i="38"/>
  <c r="BU75" i="38"/>
  <c r="BV75" i="38"/>
  <c r="BW75" i="38"/>
  <c r="BX75" i="38"/>
  <c r="BY75" i="38"/>
  <c r="BZ75" i="38"/>
  <c r="CA75" i="38"/>
  <c r="CB75" i="38"/>
  <c r="CC75" i="38"/>
  <c r="CD75" i="38"/>
  <c r="CE75" i="38"/>
  <c r="CF75" i="38"/>
  <c r="CG75" i="38"/>
  <c r="CH75" i="38"/>
  <c r="CI75" i="38"/>
  <c r="CJ75" i="38"/>
  <c r="CK75" i="38"/>
  <c r="CL75" i="38"/>
  <c r="AA76" i="38"/>
  <c r="AB76" i="38"/>
  <c r="AC76" i="38"/>
  <c r="AA77" i="38"/>
  <c r="BG77" i="38" s="1"/>
  <c r="AB77" i="38"/>
  <c r="CN77" i="38" s="1"/>
  <c r="AC77" i="38"/>
  <c r="CO77" i="38" s="1"/>
  <c r="AI77" i="38"/>
  <c r="AJ77" i="38"/>
  <c r="AK77" i="38"/>
  <c r="AL77" i="38"/>
  <c r="AM77" i="38"/>
  <c r="AN77" i="38"/>
  <c r="AO77" i="38"/>
  <c r="AP77" i="38"/>
  <c r="AQ77" i="38"/>
  <c r="AR77" i="38"/>
  <c r="AS77" i="38"/>
  <c r="AT77" i="38"/>
  <c r="AU77" i="38"/>
  <c r="AV77" i="38"/>
  <c r="AW77" i="38"/>
  <c r="AX77" i="38"/>
  <c r="AY77" i="38"/>
  <c r="AZ77" i="38"/>
  <c r="BA77" i="38"/>
  <c r="BB77" i="38"/>
  <c r="BC77" i="38"/>
  <c r="BD77" i="38"/>
  <c r="BE77" i="38"/>
  <c r="BF77" i="38"/>
  <c r="BO77" i="38"/>
  <c r="BP77" i="38"/>
  <c r="BQ77" i="38"/>
  <c r="BR77" i="38"/>
  <c r="BS77" i="38"/>
  <c r="BT77" i="38"/>
  <c r="BU77" i="38"/>
  <c r="BV77" i="38"/>
  <c r="BW77" i="38"/>
  <c r="BX77" i="38"/>
  <c r="BY77" i="38"/>
  <c r="BZ77" i="38"/>
  <c r="CA77" i="38"/>
  <c r="CB77" i="38"/>
  <c r="CC77" i="38"/>
  <c r="CD77" i="38"/>
  <c r="CE77" i="38"/>
  <c r="CF77" i="38"/>
  <c r="CG77" i="38"/>
  <c r="CH77" i="38"/>
  <c r="CI77" i="38"/>
  <c r="CJ77" i="38"/>
  <c r="CK77" i="38"/>
  <c r="CL77" i="38"/>
  <c r="CM77" i="38"/>
  <c r="AA78" i="38"/>
  <c r="AB78" i="38"/>
  <c r="AC78" i="38"/>
  <c r="C79" i="38"/>
  <c r="D79" i="38"/>
  <c r="E79" i="38"/>
  <c r="F79" i="38"/>
  <c r="G79" i="38"/>
  <c r="H79" i="38"/>
  <c r="I79" i="38"/>
  <c r="J79" i="38"/>
  <c r="K79" i="38"/>
  <c r="L79" i="38"/>
  <c r="M79" i="38"/>
  <c r="N79" i="38"/>
  <c r="O79" i="38"/>
  <c r="P79" i="38"/>
  <c r="Q79" i="38"/>
  <c r="R79" i="38"/>
  <c r="S79" i="38"/>
  <c r="T79" i="38"/>
  <c r="U79" i="38"/>
  <c r="V79" i="38"/>
  <c r="W79" i="38"/>
  <c r="X79" i="38"/>
  <c r="Y79" i="38"/>
  <c r="Z79" i="38"/>
  <c r="AI90" i="38"/>
  <c r="AL90" i="38"/>
  <c r="AO90" i="38"/>
  <c r="AR90" i="38"/>
  <c r="AU90" i="38"/>
  <c r="AX90" i="38"/>
  <c r="BO90" i="38"/>
  <c r="BR90" i="38"/>
  <c r="BU90" i="38"/>
  <c r="BX90" i="38"/>
  <c r="CA90" i="38"/>
  <c r="CD90" i="38"/>
  <c r="U93" i="38"/>
  <c r="CG93" i="38" s="1"/>
  <c r="V93" i="38"/>
  <c r="CH93" i="38" s="1"/>
  <c r="W93" i="38"/>
  <c r="BC93" i="38" s="1"/>
  <c r="AI93" i="38"/>
  <c r="AJ93" i="38"/>
  <c r="AK93" i="38"/>
  <c r="AL93" i="38"/>
  <c r="AM93" i="38"/>
  <c r="AN93" i="38"/>
  <c r="AO93" i="38"/>
  <c r="AP93" i="38"/>
  <c r="AQ93" i="38"/>
  <c r="AR93" i="38"/>
  <c r="AS93" i="38"/>
  <c r="AT93" i="38"/>
  <c r="AU93" i="38"/>
  <c r="AV93" i="38"/>
  <c r="AW93" i="38"/>
  <c r="AX93" i="38"/>
  <c r="AY93" i="38"/>
  <c r="AZ93" i="38"/>
  <c r="BO93" i="38"/>
  <c r="BP93" i="38"/>
  <c r="BQ93" i="38"/>
  <c r="BR93" i="38"/>
  <c r="BS93" i="38"/>
  <c r="BT93" i="38"/>
  <c r="BU93" i="38"/>
  <c r="BV93" i="38"/>
  <c r="BW93" i="38"/>
  <c r="BX93" i="38"/>
  <c r="BY93" i="38"/>
  <c r="BZ93" i="38"/>
  <c r="CA93" i="38"/>
  <c r="CB93" i="38"/>
  <c r="CC93" i="38"/>
  <c r="CD93" i="38"/>
  <c r="CE93" i="38"/>
  <c r="CF93" i="38"/>
  <c r="U94" i="38"/>
  <c r="CG94" i="38" s="1"/>
  <c r="V94" i="38"/>
  <c r="CH94" i="38" s="1"/>
  <c r="W94" i="38"/>
  <c r="AI94" i="38"/>
  <c r="AJ94" i="38"/>
  <c r="AK94" i="38"/>
  <c r="AL94" i="38"/>
  <c r="AM94" i="38"/>
  <c r="AN94" i="38"/>
  <c r="AO94" i="38"/>
  <c r="AP94" i="38"/>
  <c r="AQ94" i="38"/>
  <c r="AR94" i="38"/>
  <c r="AS94" i="38"/>
  <c r="AT94" i="38"/>
  <c r="AU94" i="38"/>
  <c r="AV94" i="38"/>
  <c r="AW94" i="38"/>
  <c r="AX94" i="38"/>
  <c r="AY94" i="38"/>
  <c r="AZ94" i="38"/>
  <c r="BA94" i="38"/>
  <c r="BB94" i="38"/>
  <c r="BO94" i="38"/>
  <c r="BP94" i="38"/>
  <c r="BQ94" i="38"/>
  <c r="BR94" i="38"/>
  <c r="BS94" i="38"/>
  <c r="BT94" i="38"/>
  <c r="BU94" i="38"/>
  <c r="BV94" i="38"/>
  <c r="BW94" i="38"/>
  <c r="BX94" i="38"/>
  <c r="BY94" i="38"/>
  <c r="BZ94" i="38"/>
  <c r="CA94" i="38"/>
  <c r="CB94" i="38"/>
  <c r="CC94" i="38"/>
  <c r="CD94" i="38"/>
  <c r="CE94" i="38"/>
  <c r="CF94" i="38"/>
  <c r="U95" i="38"/>
  <c r="V95" i="38"/>
  <c r="W95" i="38"/>
  <c r="BC95" i="38" s="1"/>
  <c r="AI95" i="38"/>
  <c r="AJ95" i="38"/>
  <c r="AK95" i="38"/>
  <c r="AL95" i="38"/>
  <c r="AM95" i="38"/>
  <c r="AN95" i="38"/>
  <c r="AO95" i="38"/>
  <c r="AP95" i="38"/>
  <c r="AQ95" i="38"/>
  <c r="AR95" i="38"/>
  <c r="AS95" i="38"/>
  <c r="AT95" i="38"/>
  <c r="AU95" i="38"/>
  <c r="AV95" i="38"/>
  <c r="AW95" i="38"/>
  <c r="AX95" i="38"/>
  <c r="AY95" i="38"/>
  <c r="AZ95" i="38"/>
  <c r="BO95" i="38"/>
  <c r="BP95" i="38"/>
  <c r="BQ95" i="38"/>
  <c r="BR95" i="38"/>
  <c r="BS95" i="38"/>
  <c r="BT95" i="38"/>
  <c r="BU95" i="38"/>
  <c r="BV95" i="38"/>
  <c r="BW95" i="38"/>
  <c r="BX95" i="38"/>
  <c r="BY95" i="38"/>
  <c r="BZ95" i="38"/>
  <c r="CA95" i="38"/>
  <c r="CB95" i="38"/>
  <c r="CC95" i="38"/>
  <c r="CD95" i="38"/>
  <c r="CE95" i="38"/>
  <c r="CF95" i="38"/>
  <c r="U96" i="38"/>
  <c r="CG96" i="38" s="1"/>
  <c r="V96" i="38"/>
  <c r="CH96" i="38" s="1"/>
  <c r="W96" i="38"/>
  <c r="CI96" i="38" s="1"/>
  <c r="AI96" i="38"/>
  <c r="AJ96" i="38"/>
  <c r="AK96" i="38"/>
  <c r="AL96" i="38"/>
  <c r="AM96" i="38"/>
  <c r="AN96" i="38"/>
  <c r="AO96" i="38"/>
  <c r="AP96" i="38"/>
  <c r="AQ96" i="38"/>
  <c r="AR96" i="38"/>
  <c r="AS96" i="38"/>
  <c r="AT96" i="38"/>
  <c r="AU96" i="38"/>
  <c r="AV96" i="38"/>
  <c r="AW96" i="38"/>
  <c r="AX96" i="38"/>
  <c r="AY96" i="38"/>
  <c r="AZ96" i="38"/>
  <c r="BB96" i="38"/>
  <c r="BO96" i="38"/>
  <c r="BP96" i="38"/>
  <c r="BQ96" i="38"/>
  <c r="BR96" i="38"/>
  <c r="BS96" i="38"/>
  <c r="BT96" i="38"/>
  <c r="BU96" i="38"/>
  <c r="BV96" i="38"/>
  <c r="BW96" i="38"/>
  <c r="BX96" i="38"/>
  <c r="BY96" i="38"/>
  <c r="BZ96" i="38"/>
  <c r="CA96" i="38"/>
  <c r="CB96" i="38"/>
  <c r="CC96" i="38"/>
  <c r="CD96" i="38"/>
  <c r="CE96" i="38"/>
  <c r="CF96" i="38"/>
  <c r="U97" i="38"/>
  <c r="BA97" i="38" s="1"/>
  <c r="V97" i="38"/>
  <c r="CH97" i="38" s="1"/>
  <c r="W97" i="38"/>
  <c r="CI97" i="38" s="1"/>
  <c r="AI97" i="38"/>
  <c r="AJ97" i="38"/>
  <c r="AK97" i="38"/>
  <c r="AL97" i="38"/>
  <c r="AM97" i="38"/>
  <c r="AN97" i="38"/>
  <c r="AO97" i="38"/>
  <c r="AP97" i="38"/>
  <c r="AQ97" i="38"/>
  <c r="AR97" i="38"/>
  <c r="AS97" i="38"/>
  <c r="AT97" i="38"/>
  <c r="AU97" i="38"/>
  <c r="AV97" i="38"/>
  <c r="AW97" i="38"/>
  <c r="AX97" i="38"/>
  <c r="AY97" i="38"/>
  <c r="AZ97" i="38"/>
  <c r="BO97" i="38"/>
  <c r="BP97" i="38"/>
  <c r="BQ97" i="38"/>
  <c r="BR97" i="38"/>
  <c r="BS97" i="38"/>
  <c r="BT97" i="38"/>
  <c r="BU97" i="38"/>
  <c r="BV97" i="38"/>
  <c r="BW97" i="38"/>
  <c r="BX97" i="38"/>
  <c r="BY97" i="38"/>
  <c r="BZ97" i="38"/>
  <c r="CA97" i="38"/>
  <c r="CB97" i="38"/>
  <c r="CC97" i="38"/>
  <c r="CD97" i="38"/>
  <c r="CE97" i="38"/>
  <c r="CF97" i="38"/>
  <c r="CG97" i="38"/>
  <c r="U98" i="38"/>
  <c r="CG98" i="38" s="1"/>
  <c r="V98" i="38"/>
  <c r="W98" i="38"/>
  <c r="AI98" i="38"/>
  <c r="AJ98" i="38"/>
  <c r="AK98" i="38"/>
  <c r="AL98" i="38"/>
  <c r="AM98" i="38"/>
  <c r="AN98" i="38"/>
  <c r="AO98" i="38"/>
  <c r="AP98" i="38"/>
  <c r="AQ98" i="38"/>
  <c r="AR98" i="38"/>
  <c r="AS98" i="38"/>
  <c r="AT98" i="38"/>
  <c r="AU98" i="38"/>
  <c r="AV98" i="38"/>
  <c r="AW98" i="38"/>
  <c r="AX98" i="38"/>
  <c r="AY98" i="38"/>
  <c r="AZ98" i="38"/>
  <c r="BB98" i="38"/>
  <c r="BO98" i="38"/>
  <c r="BP98" i="38"/>
  <c r="BQ98" i="38"/>
  <c r="BR98" i="38"/>
  <c r="BS98" i="38"/>
  <c r="BT98" i="38"/>
  <c r="BU98" i="38"/>
  <c r="BV98" i="38"/>
  <c r="BW98" i="38"/>
  <c r="BX98" i="38"/>
  <c r="BY98" i="38"/>
  <c r="BZ98" i="38"/>
  <c r="CA98" i="38"/>
  <c r="CB98" i="38"/>
  <c r="CC98" i="38"/>
  <c r="CD98" i="38"/>
  <c r="CE98" i="38"/>
  <c r="CF98" i="38"/>
  <c r="CH98" i="38"/>
  <c r="U99" i="38"/>
  <c r="V99" i="38"/>
  <c r="W99" i="38"/>
  <c r="CI99" i="38" s="1"/>
  <c r="AI99" i="38"/>
  <c r="AJ99" i="38"/>
  <c r="AK99" i="38"/>
  <c r="AL99" i="38"/>
  <c r="AM99" i="38"/>
  <c r="AN99" i="38"/>
  <c r="AO99" i="38"/>
  <c r="AP99" i="38"/>
  <c r="AQ99" i="38"/>
  <c r="AR99" i="38"/>
  <c r="AS99" i="38"/>
  <c r="AT99" i="38"/>
  <c r="AU99" i="38"/>
  <c r="AV99" i="38"/>
  <c r="AW99" i="38"/>
  <c r="AX99" i="38"/>
  <c r="AY99" i="38"/>
  <c r="AZ99" i="38"/>
  <c r="BB99" i="38"/>
  <c r="BC99" i="38"/>
  <c r="BO99" i="38"/>
  <c r="BP99" i="38"/>
  <c r="BQ99" i="38"/>
  <c r="BR99" i="38"/>
  <c r="BS99" i="38"/>
  <c r="BT99" i="38"/>
  <c r="BU99" i="38"/>
  <c r="BV99" i="38"/>
  <c r="BW99" i="38"/>
  <c r="BX99" i="38"/>
  <c r="BY99" i="38"/>
  <c r="BZ99" i="38"/>
  <c r="CA99" i="38"/>
  <c r="CB99" i="38"/>
  <c r="CC99" i="38"/>
  <c r="CD99" i="38"/>
  <c r="CE99" i="38"/>
  <c r="CF99" i="38"/>
  <c r="CH99" i="38"/>
  <c r="U100" i="38"/>
  <c r="V100" i="38"/>
  <c r="BB100" i="38" s="1"/>
  <c r="W100" i="38"/>
  <c r="BC100" i="38" s="1"/>
  <c r="AI100" i="38"/>
  <c r="AJ100" i="38"/>
  <c r="AK100" i="38"/>
  <c r="AL100" i="38"/>
  <c r="AM100" i="38"/>
  <c r="AN100" i="38"/>
  <c r="AO100" i="38"/>
  <c r="AP100" i="38"/>
  <c r="AQ100" i="38"/>
  <c r="AR100" i="38"/>
  <c r="AS100" i="38"/>
  <c r="AT100" i="38"/>
  <c r="AU100" i="38"/>
  <c r="AV100" i="38"/>
  <c r="AW100" i="38"/>
  <c r="AX100" i="38"/>
  <c r="AY100" i="38"/>
  <c r="AZ100" i="38"/>
  <c r="BA100" i="38"/>
  <c r="BO100" i="38"/>
  <c r="BP100" i="38"/>
  <c r="BQ100" i="38"/>
  <c r="BR100" i="38"/>
  <c r="BS100" i="38"/>
  <c r="BT100" i="38"/>
  <c r="BU100" i="38"/>
  <c r="BV100" i="38"/>
  <c r="BW100" i="38"/>
  <c r="BX100" i="38"/>
  <c r="BY100" i="38"/>
  <c r="BZ100" i="38"/>
  <c r="CA100" i="38"/>
  <c r="CB100" i="38"/>
  <c r="CC100" i="38"/>
  <c r="CD100" i="38"/>
  <c r="CE100" i="38"/>
  <c r="CF100" i="38"/>
  <c r="CG100" i="38"/>
  <c r="CH100" i="38"/>
  <c r="CI100" i="38"/>
  <c r="U101" i="38"/>
  <c r="CG101" i="38" s="1"/>
  <c r="V101" i="38"/>
  <c r="BB101" i="38" s="1"/>
  <c r="W101" i="38"/>
  <c r="AI101" i="38"/>
  <c r="AJ101" i="38"/>
  <c r="AK101" i="38"/>
  <c r="AL101" i="38"/>
  <c r="AM101" i="38"/>
  <c r="AN101" i="38"/>
  <c r="AO101" i="38"/>
  <c r="AP101" i="38"/>
  <c r="AQ101" i="38"/>
  <c r="AR101" i="38"/>
  <c r="AS101" i="38"/>
  <c r="AT101" i="38"/>
  <c r="AU101" i="38"/>
  <c r="AV101" i="38"/>
  <c r="AW101" i="38"/>
  <c r="AX101" i="38"/>
  <c r="AY101" i="38"/>
  <c r="AZ101" i="38"/>
  <c r="BC101" i="38"/>
  <c r="BO101" i="38"/>
  <c r="BP101" i="38"/>
  <c r="BQ101" i="38"/>
  <c r="BR101" i="38"/>
  <c r="BS101" i="38"/>
  <c r="BT101" i="38"/>
  <c r="BU101" i="38"/>
  <c r="BV101" i="38"/>
  <c r="BW101" i="38"/>
  <c r="BX101" i="38"/>
  <c r="BY101" i="38"/>
  <c r="BZ101" i="38"/>
  <c r="CA101" i="38"/>
  <c r="CB101" i="38"/>
  <c r="CC101" i="38"/>
  <c r="CD101" i="38"/>
  <c r="CE101" i="38"/>
  <c r="CF101" i="38"/>
  <c r="CI101" i="38"/>
  <c r="U102" i="38"/>
  <c r="V102" i="38"/>
  <c r="CH102" i="38" s="1"/>
  <c r="W102" i="38"/>
  <c r="AI102" i="38"/>
  <c r="AJ102" i="38"/>
  <c r="AK102" i="38"/>
  <c r="AL102" i="38"/>
  <c r="AM102" i="38"/>
  <c r="AN102" i="38"/>
  <c r="AO102" i="38"/>
  <c r="AP102" i="38"/>
  <c r="AQ102" i="38"/>
  <c r="AR102" i="38"/>
  <c r="AS102" i="38"/>
  <c r="AT102" i="38"/>
  <c r="AU102" i="38"/>
  <c r="AV102" i="38"/>
  <c r="AW102" i="38"/>
  <c r="AX102" i="38"/>
  <c r="AY102" i="38"/>
  <c r="AZ102" i="38"/>
  <c r="BA102" i="38"/>
  <c r="BO102" i="38"/>
  <c r="BP102" i="38"/>
  <c r="BQ102" i="38"/>
  <c r="BR102" i="38"/>
  <c r="BS102" i="38"/>
  <c r="BT102" i="38"/>
  <c r="BU102" i="38"/>
  <c r="BV102" i="38"/>
  <c r="BW102" i="38"/>
  <c r="BX102" i="38"/>
  <c r="BY102" i="38"/>
  <c r="BZ102" i="38"/>
  <c r="CA102" i="38"/>
  <c r="CB102" i="38"/>
  <c r="CC102" i="38"/>
  <c r="CD102" i="38"/>
  <c r="CE102" i="38"/>
  <c r="CF102" i="38"/>
  <c r="CG102" i="38"/>
  <c r="U103" i="38"/>
  <c r="V103" i="38"/>
  <c r="W103" i="38"/>
  <c r="BC103" i="38" s="1"/>
  <c r="AI103" i="38"/>
  <c r="AJ103" i="38"/>
  <c r="AK103" i="38"/>
  <c r="AL103" i="38"/>
  <c r="AM103" i="38"/>
  <c r="AN103" i="38"/>
  <c r="AO103" i="38"/>
  <c r="AP103" i="38"/>
  <c r="AQ103" i="38"/>
  <c r="AR103" i="38"/>
  <c r="AS103" i="38"/>
  <c r="AT103" i="38"/>
  <c r="AU103" i="38"/>
  <c r="AV103" i="38"/>
  <c r="AW103" i="38"/>
  <c r="AX103" i="38"/>
  <c r="AY103" i="38"/>
  <c r="AZ103" i="38"/>
  <c r="BO103" i="38"/>
  <c r="BP103" i="38"/>
  <c r="BQ103" i="38"/>
  <c r="BR103" i="38"/>
  <c r="BS103" i="38"/>
  <c r="BT103" i="38"/>
  <c r="BU103" i="38"/>
  <c r="BV103" i="38"/>
  <c r="BW103" i="38"/>
  <c r="BX103" i="38"/>
  <c r="BY103" i="38"/>
  <c r="BZ103" i="38"/>
  <c r="CA103" i="38"/>
  <c r="CB103" i="38"/>
  <c r="CC103" i="38"/>
  <c r="CD103" i="38"/>
  <c r="CE103" i="38"/>
  <c r="CF103" i="38"/>
  <c r="U104" i="38"/>
  <c r="CG104" i="38" s="1"/>
  <c r="V104" i="38"/>
  <c r="CH104" i="38" s="1"/>
  <c r="W104" i="38"/>
  <c r="CI104" i="38" s="1"/>
  <c r="AI104" i="38"/>
  <c r="AJ104" i="38"/>
  <c r="AK104" i="38"/>
  <c r="AL104" i="38"/>
  <c r="AM104" i="38"/>
  <c r="AN104" i="38"/>
  <c r="AO104" i="38"/>
  <c r="AP104" i="38"/>
  <c r="AQ104" i="38"/>
  <c r="AR104" i="38"/>
  <c r="AS104" i="38"/>
  <c r="AT104" i="38"/>
  <c r="AU104" i="38"/>
  <c r="AV104" i="38"/>
  <c r="AW104" i="38"/>
  <c r="AX104" i="38"/>
  <c r="AY104" i="38"/>
  <c r="AZ104" i="38"/>
  <c r="BB104" i="38"/>
  <c r="BO104" i="38"/>
  <c r="BP104" i="38"/>
  <c r="BQ104" i="38"/>
  <c r="BR104" i="38"/>
  <c r="BS104" i="38"/>
  <c r="BT104" i="38"/>
  <c r="BU104" i="38"/>
  <c r="BV104" i="38"/>
  <c r="BW104" i="38"/>
  <c r="BX104" i="38"/>
  <c r="BY104" i="38"/>
  <c r="BZ104" i="38"/>
  <c r="CA104" i="38"/>
  <c r="CB104" i="38"/>
  <c r="CC104" i="38"/>
  <c r="CD104" i="38"/>
  <c r="CE104" i="38"/>
  <c r="CF104" i="38"/>
  <c r="U105" i="38"/>
  <c r="BA105" i="38" s="1"/>
  <c r="V105" i="38"/>
  <c r="CH105" i="38" s="1"/>
  <c r="W105" i="38"/>
  <c r="CI105" i="38" s="1"/>
  <c r="AI105" i="38"/>
  <c r="AJ105" i="38"/>
  <c r="AK105" i="38"/>
  <c r="AL105" i="38"/>
  <c r="AM105" i="38"/>
  <c r="AN105" i="38"/>
  <c r="AO105" i="38"/>
  <c r="AP105" i="38"/>
  <c r="AQ105" i="38"/>
  <c r="AR105" i="38"/>
  <c r="AS105" i="38"/>
  <c r="AT105" i="38"/>
  <c r="AU105" i="38"/>
  <c r="AV105" i="38"/>
  <c r="AW105" i="38"/>
  <c r="AX105" i="38"/>
  <c r="AY105" i="38"/>
  <c r="AZ105" i="38"/>
  <c r="BO105" i="38"/>
  <c r="BP105" i="38"/>
  <c r="BQ105" i="38"/>
  <c r="BR105" i="38"/>
  <c r="BS105" i="38"/>
  <c r="BT105" i="38"/>
  <c r="BU105" i="38"/>
  <c r="BV105" i="38"/>
  <c r="BW105" i="38"/>
  <c r="BX105" i="38"/>
  <c r="BY105" i="38"/>
  <c r="BZ105" i="38"/>
  <c r="CA105" i="38"/>
  <c r="CB105" i="38"/>
  <c r="CC105" i="38"/>
  <c r="CD105" i="38"/>
  <c r="CE105" i="38"/>
  <c r="CF105" i="38"/>
  <c r="CG105" i="38"/>
  <c r="U106" i="38"/>
  <c r="CG106" i="38" s="1"/>
  <c r="V106" i="38"/>
  <c r="W106" i="38"/>
  <c r="AI106" i="38"/>
  <c r="AJ106" i="38"/>
  <c r="AK106" i="38"/>
  <c r="AL106" i="38"/>
  <c r="AM106" i="38"/>
  <c r="AN106" i="38"/>
  <c r="AO106" i="38"/>
  <c r="AP106" i="38"/>
  <c r="AQ106" i="38"/>
  <c r="AR106" i="38"/>
  <c r="AS106" i="38"/>
  <c r="AT106" i="38"/>
  <c r="AU106" i="38"/>
  <c r="AV106" i="38"/>
  <c r="AW106" i="38"/>
  <c r="AX106" i="38"/>
  <c r="AY106" i="38"/>
  <c r="AZ106" i="38"/>
  <c r="BB106" i="38"/>
  <c r="BO106" i="38"/>
  <c r="BP106" i="38"/>
  <c r="BQ106" i="38"/>
  <c r="BR106" i="38"/>
  <c r="BS106" i="38"/>
  <c r="BT106" i="38"/>
  <c r="BU106" i="38"/>
  <c r="BV106" i="38"/>
  <c r="BW106" i="38"/>
  <c r="BX106" i="38"/>
  <c r="BY106" i="38"/>
  <c r="BZ106" i="38"/>
  <c r="CA106" i="38"/>
  <c r="CB106" i="38"/>
  <c r="CC106" i="38"/>
  <c r="CD106" i="38"/>
  <c r="CE106" i="38"/>
  <c r="CF106" i="38"/>
  <c r="CH106" i="38"/>
  <c r="U107" i="38"/>
  <c r="V107" i="38"/>
  <c r="W107" i="38"/>
  <c r="CI107" i="38" s="1"/>
  <c r="AI107" i="38"/>
  <c r="AJ107" i="38"/>
  <c r="AK107" i="38"/>
  <c r="AL107" i="38"/>
  <c r="AM107" i="38"/>
  <c r="AN107" i="38"/>
  <c r="AO107" i="38"/>
  <c r="AP107" i="38"/>
  <c r="AQ107" i="38"/>
  <c r="AR107" i="38"/>
  <c r="AS107" i="38"/>
  <c r="AT107" i="38"/>
  <c r="AU107" i="38"/>
  <c r="AV107" i="38"/>
  <c r="AW107" i="38"/>
  <c r="AX107" i="38"/>
  <c r="AY107" i="38"/>
  <c r="AZ107" i="38"/>
  <c r="BB107" i="38"/>
  <c r="BC107" i="38"/>
  <c r="BO107" i="38"/>
  <c r="BP107" i="38"/>
  <c r="BQ107" i="38"/>
  <c r="BR107" i="38"/>
  <c r="BS107" i="38"/>
  <c r="BT107" i="38"/>
  <c r="BU107" i="38"/>
  <c r="BV107" i="38"/>
  <c r="BW107" i="38"/>
  <c r="BX107" i="38"/>
  <c r="BY107" i="38"/>
  <c r="BZ107" i="38"/>
  <c r="CA107" i="38"/>
  <c r="CB107" i="38"/>
  <c r="CC107" i="38"/>
  <c r="CD107" i="38"/>
  <c r="CE107" i="38"/>
  <c r="CF107" i="38"/>
  <c r="CH107" i="38"/>
  <c r="U108" i="38"/>
  <c r="V108" i="38"/>
  <c r="BB108" i="38" s="1"/>
  <c r="W108" i="38"/>
  <c r="BC108" i="38" s="1"/>
  <c r="AI108" i="38"/>
  <c r="AJ108" i="38"/>
  <c r="AK108" i="38"/>
  <c r="AL108" i="38"/>
  <c r="AM108" i="38"/>
  <c r="AN108" i="38"/>
  <c r="AO108" i="38"/>
  <c r="AP108" i="38"/>
  <c r="AQ108" i="38"/>
  <c r="AR108" i="38"/>
  <c r="AS108" i="38"/>
  <c r="AT108" i="38"/>
  <c r="AU108" i="38"/>
  <c r="AV108" i="38"/>
  <c r="AW108" i="38"/>
  <c r="AX108" i="38"/>
  <c r="AY108" i="38"/>
  <c r="AZ108" i="38"/>
  <c r="BA108" i="38"/>
  <c r="BO108" i="38"/>
  <c r="BP108" i="38"/>
  <c r="BQ108" i="38"/>
  <c r="BR108" i="38"/>
  <c r="BS108" i="38"/>
  <c r="BT108" i="38"/>
  <c r="BU108" i="38"/>
  <c r="BV108" i="38"/>
  <c r="BW108" i="38"/>
  <c r="BX108" i="38"/>
  <c r="BY108" i="38"/>
  <c r="BZ108" i="38"/>
  <c r="CA108" i="38"/>
  <c r="CB108" i="38"/>
  <c r="CC108" i="38"/>
  <c r="CD108" i="38"/>
  <c r="CE108" i="38"/>
  <c r="CF108" i="38"/>
  <c r="CG108" i="38"/>
  <c r="CH108" i="38"/>
  <c r="CI108" i="38"/>
  <c r="U109" i="38"/>
  <c r="CG109" i="38" s="1"/>
  <c r="V109" i="38"/>
  <c r="BB109" i="38" s="1"/>
  <c r="W109" i="38"/>
  <c r="AI109" i="38"/>
  <c r="AJ109" i="38"/>
  <c r="AK109" i="38"/>
  <c r="AL109" i="38"/>
  <c r="AM109" i="38"/>
  <c r="AN109" i="38"/>
  <c r="AO109" i="38"/>
  <c r="AP109" i="38"/>
  <c r="AQ109" i="38"/>
  <c r="AR109" i="38"/>
  <c r="AS109" i="38"/>
  <c r="AT109" i="38"/>
  <c r="AU109" i="38"/>
  <c r="AV109" i="38"/>
  <c r="AW109" i="38"/>
  <c r="AX109" i="38"/>
  <c r="AY109" i="38"/>
  <c r="AZ109" i="38"/>
  <c r="BC109" i="38"/>
  <c r="BO109" i="38"/>
  <c r="BP109" i="38"/>
  <c r="BQ109" i="38"/>
  <c r="BR109" i="38"/>
  <c r="BS109" i="38"/>
  <c r="BT109" i="38"/>
  <c r="BU109" i="38"/>
  <c r="BV109" i="38"/>
  <c r="BW109" i="38"/>
  <c r="BX109" i="38"/>
  <c r="BY109" i="38"/>
  <c r="BZ109" i="38"/>
  <c r="CA109" i="38"/>
  <c r="CB109" i="38"/>
  <c r="CC109" i="38"/>
  <c r="CD109" i="38"/>
  <c r="CE109" i="38"/>
  <c r="CF109" i="38"/>
  <c r="CI109" i="38"/>
  <c r="U110" i="38"/>
  <c r="V110" i="38"/>
  <c r="CH110" i="38" s="1"/>
  <c r="W110" i="38"/>
  <c r="AI110" i="38"/>
  <c r="AJ110" i="38"/>
  <c r="AK110" i="38"/>
  <c r="AL110" i="38"/>
  <c r="AM110" i="38"/>
  <c r="AN110" i="38"/>
  <c r="AO110" i="38"/>
  <c r="AP110" i="38"/>
  <c r="AQ110" i="38"/>
  <c r="AR110" i="38"/>
  <c r="AS110" i="38"/>
  <c r="AT110" i="38"/>
  <c r="AU110" i="38"/>
  <c r="AV110" i="38"/>
  <c r="AW110" i="38"/>
  <c r="AX110" i="38"/>
  <c r="AY110" i="38"/>
  <c r="AZ110" i="38"/>
  <c r="BA110" i="38"/>
  <c r="BO110" i="38"/>
  <c r="BP110" i="38"/>
  <c r="BQ110" i="38"/>
  <c r="BR110" i="38"/>
  <c r="BS110" i="38"/>
  <c r="BT110" i="38"/>
  <c r="BU110" i="38"/>
  <c r="BV110" i="38"/>
  <c r="BW110" i="38"/>
  <c r="BX110" i="38"/>
  <c r="BY110" i="38"/>
  <c r="BZ110" i="38"/>
  <c r="CA110" i="38"/>
  <c r="CB110" i="38"/>
  <c r="CC110" i="38"/>
  <c r="CD110" i="38"/>
  <c r="CE110" i="38"/>
  <c r="CF110" i="38"/>
  <c r="CG110" i="38"/>
  <c r="U111" i="38"/>
  <c r="V111" i="38"/>
  <c r="W111" i="38"/>
  <c r="BC111" i="38" s="1"/>
  <c r="AI111" i="38"/>
  <c r="AJ111" i="38"/>
  <c r="AK111" i="38"/>
  <c r="AL111" i="38"/>
  <c r="AM111" i="38"/>
  <c r="AN111" i="38"/>
  <c r="AO111" i="38"/>
  <c r="AP111" i="38"/>
  <c r="AQ111" i="38"/>
  <c r="AR111" i="38"/>
  <c r="AS111" i="38"/>
  <c r="AT111" i="38"/>
  <c r="AU111" i="38"/>
  <c r="AV111" i="38"/>
  <c r="AW111" i="38"/>
  <c r="AX111" i="38"/>
  <c r="AY111" i="38"/>
  <c r="AZ111" i="38"/>
  <c r="BO111" i="38"/>
  <c r="BP111" i="38"/>
  <c r="BQ111" i="38"/>
  <c r="BR111" i="38"/>
  <c r="BS111" i="38"/>
  <c r="BT111" i="38"/>
  <c r="BU111" i="38"/>
  <c r="BV111" i="38"/>
  <c r="BW111" i="38"/>
  <c r="BX111" i="38"/>
  <c r="BY111" i="38"/>
  <c r="BZ111" i="38"/>
  <c r="CA111" i="38"/>
  <c r="CB111" i="38"/>
  <c r="CC111" i="38"/>
  <c r="CD111" i="38"/>
  <c r="CE111" i="38"/>
  <c r="CF111" i="38"/>
  <c r="U112" i="38"/>
  <c r="CG113" i="38" s="1"/>
  <c r="V112" i="38"/>
  <c r="W112" i="38"/>
  <c r="CI113" i="38" s="1"/>
  <c r="U113" i="38"/>
  <c r="V113" i="38"/>
  <c r="W113" i="38"/>
  <c r="AI113" i="38"/>
  <c r="AJ113" i="38"/>
  <c r="AK113" i="38"/>
  <c r="AL113" i="38"/>
  <c r="AM113" i="38"/>
  <c r="AN113" i="38"/>
  <c r="AO113" i="38"/>
  <c r="AP113" i="38"/>
  <c r="AQ113" i="38"/>
  <c r="AR113" i="38"/>
  <c r="AS113" i="38"/>
  <c r="AT113" i="38"/>
  <c r="AU113" i="38"/>
  <c r="AV113" i="38"/>
  <c r="AW113" i="38"/>
  <c r="AX113" i="38"/>
  <c r="AY113" i="38"/>
  <c r="AZ113" i="38"/>
  <c r="BA113" i="38"/>
  <c r="BB113" i="38"/>
  <c r="BC113" i="38"/>
  <c r="BO113" i="38"/>
  <c r="BP113" i="38"/>
  <c r="BQ113" i="38"/>
  <c r="BR113" i="38"/>
  <c r="BS113" i="38"/>
  <c r="BT113" i="38"/>
  <c r="BU113" i="38"/>
  <c r="BV113" i="38"/>
  <c r="BW113" i="38"/>
  <c r="BX113" i="38"/>
  <c r="BY113" i="38"/>
  <c r="BZ113" i="38"/>
  <c r="CA113" i="38"/>
  <c r="CB113" i="38"/>
  <c r="CC113" i="38"/>
  <c r="CD113" i="38"/>
  <c r="CE113" i="38"/>
  <c r="CF113" i="38"/>
  <c r="CH113" i="38"/>
  <c r="U114" i="38"/>
  <c r="V114" i="38"/>
  <c r="W114" i="38"/>
  <c r="C115" i="38"/>
  <c r="D115" i="38"/>
  <c r="E115" i="38"/>
  <c r="F115" i="38"/>
  <c r="G115" i="38"/>
  <c r="H115" i="38"/>
  <c r="I115" i="38"/>
  <c r="J115" i="38"/>
  <c r="K115" i="38"/>
  <c r="L115" i="38"/>
  <c r="M115" i="38"/>
  <c r="N115" i="38"/>
  <c r="O115" i="38"/>
  <c r="P115" i="38"/>
  <c r="Q115" i="38"/>
  <c r="R115" i="38"/>
  <c r="S115" i="38"/>
  <c r="T115" i="38"/>
  <c r="AI127" i="38"/>
  <c r="AM127" i="38"/>
  <c r="AQ127" i="38"/>
  <c r="AU127" i="38"/>
  <c r="BO127" i="38"/>
  <c r="BS127" i="38"/>
  <c r="BW127" i="38"/>
  <c r="CA127" i="38"/>
  <c r="C130" i="38"/>
  <c r="S130" i="38" s="1"/>
  <c r="G130" i="38"/>
  <c r="BS131" i="38" s="1"/>
  <c r="K130" i="38"/>
  <c r="O130" i="38"/>
  <c r="T130" i="38"/>
  <c r="AZ131" i="38" s="1"/>
  <c r="U130" i="38"/>
  <c r="BA131" i="38" s="1"/>
  <c r="V130" i="38"/>
  <c r="CH131" i="38" s="1"/>
  <c r="C131" i="38"/>
  <c r="S131" i="38" s="1"/>
  <c r="G131" i="38"/>
  <c r="AM132" i="38" s="1"/>
  <c r="K131" i="38"/>
  <c r="O131" i="38"/>
  <c r="T131" i="38"/>
  <c r="CF132" i="38" s="1"/>
  <c r="U131" i="38"/>
  <c r="CG132" i="38" s="1"/>
  <c r="V131" i="38"/>
  <c r="AJ131" i="38"/>
  <c r="AK131" i="38"/>
  <c r="AL131" i="38"/>
  <c r="AN131" i="38"/>
  <c r="AO131" i="38"/>
  <c r="AP131" i="38"/>
  <c r="AR131" i="38"/>
  <c r="AS131" i="38"/>
  <c r="AT131" i="38"/>
  <c r="AV131" i="38"/>
  <c r="AW131" i="38"/>
  <c r="AX131" i="38"/>
  <c r="BP131" i="38"/>
  <c r="BQ131" i="38"/>
  <c r="BR131" i="38"/>
  <c r="BT131" i="38"/>
  <c r="BU131" i="38"/>
  <c r="BV131" i="38"/>
  <c r="BX131" i="38"/>
  <c r="BY131" i="38"/>
  <c r="BZ131" i="38"/>
  <c r="CB131" i="38"/>
  <c r="CC131" i="38"/>
  <c r="CD131" i="38"/>
  <c r="CF131" i="38"/>
  <c r="CG131" i="38"/>
  <c r="C132" i="38"/>
  <c r="G132" i="38"/>
  <c r="K132" i="38"/>
  <c r="O132" i="38"/>
  <c r="AU133" i="38" s="1"/>
  <c r="T132" i="38"/>
  <c r="CF133" i="38" s="1"/>
  <c r="U132" i="38"/>
  <c r="CG133" i="38" s="1"/>
  <c r="V132" i="38"/>
  <c r="AJ132" i="38"/>
  <c r="AK132" i="38"/>
  <c r="AL132" i="38"/>
  <c r="AN132" i="38"/>
  <c r="AO132" i="38"/>
  <c r="AP132" i="38"/>
  <c r="AR132" i="38"/>
  <c r="AS132" i="38"/>
  <c r="AT132" i="38"/>
  <c r="AU132" i="38"/>
  <c r="AV132" i="38"/>
  <c r="AW132" i="38"/>
  <c r="AX132" i="38"/>
  <c r="BA132" i="38"/>
  <c r="BP132" i="38"/>
  <c r="BQ132" i="38"/>
  <c r="BR132" i="38"/>
  <c r="BT132" i="38"/>
  <c r="BU132" i="38"/>
  <c r="BV132" i="38"/>
  <c r="BX132" i="38"/>
  <c r="BY132" i="38"/>
  <c r="BZ132" i="38"/>
  <c r="CA132" i="38"/>
  <c r="CB132" i="38"/>
  <c r="CC132" i="38"/>
  <c r="CD132" i="38"/>
  <c r="C133" i="38"/>
  <c r="S133" i="38" s="1"/>
  <c r="G133" i="38"/>
  <c r="AM134" i="38" s="1"/>
  <c r="K133" i="38"/>
  <c r="O133" i="38"/>
  <c r="T133" i="38"/>
  <c r="CF134" i="38" s="1"/>
  <c r="U133" i="38"/>
  <c r="CG134" i="38" s="1"/>
  <c r="V133" i="38"/>
  <c r="AJ133" i="38"/>
  <c r="AK133" i="38"/>
  <c r="AL133" i="38"/>
  <c r="AM133" i="38"/>
  <c r="AN133" i="38"/>
  <c r="AO133" i="38"/>
  <c r="AP133" i="38"/>
  <c r="AR133" i="38"/>
  <c r="AS133" i="38"/>
  <c r="AT133" i="38"/>
  <c r="AV133" i="38"/>
  <c r="AW133" i="38"/>
  <c r="AX133" i="38"/>
  <c r="BP133" i="38"/>
  <c r="BQ133" i="38"/>
  <c r="BR133" i="38"/>
  <c r="BS133" i="38"/>
  <c r="BT133" i="38"/>
  <c r="BU133" i="38"/>
  <c r="BV133" i="38"/>
  <c r="BX133" i="38"/>
  <c r="BY133" i="38"/>
  <c r="BZ133" i="38"/>
  <c r="CA133" i="38"/>
  <c r="CB133" i="38"/>
  <c r="CC133" i="38"/>
  <c r="CD133" i="38"/>
  <c r="C134" i="38"/>
  <c r="G134" i="38"/>
  <c r="K134" i="38"/>
  <c r="BW135" i="38" s="1"/>
  <c r="O134" i="38"/>
  <c r="CA135" i="38" s="1"/>
  <c r="T134" i="38"/>
  <c r="CF135" i="38" s="1"/>
  <c r="U134" i="38"/>
  <c r="CG135" i="38" s="1"/>
  <c r="V134" i="38"/>
  <c r="AJ134" i="38"/>
  <c r="AK134" i="38"/>
  <c r="AL134" i="38"/>
  <c r="AN134" i="38"/>
  <c r="AO134" i="38"/>
  <c r="AP134" i="38"/>
  <c r="AR134" i="38"/>
  <c r="AS134" i="38"/>
  <c r="AT134" i="38"/>
  <c r="AU134" i="38"/>
  <c r="AV134" i="38"/>
  <c r="AW134" i="38"/>
  <c r="AX134" i="38"/>
  <c r="BA134" i="38"/>
  <c r="BP134" i="38"/>
  <c r="BQ134" i="38"/>
  <c r="BR134" i="38"/>
  <c r="BT134" i="38"/>
  <c r="BU134" i="38"/>
  <c r="BV134" i="38"/>
  <c r="BX134" i="38"/>
  <c r="BY134" i="38"/>
  <c r="BZ134" i="38"/>
  <c r="CA134" i="38"/>
  <c r="CB134" i="38"/>
  <c r="CC134" i="38"/>
  <c r="CD134" i="38"/>
  <c r="C135" i="38"/>
  <c r="S135" i="38" s="1"/>
  <c r="G135" i="38"/>
  <c r="K135" i="38"/>
  <c r="BW136" i="38" s="1"/>
  <c r="O135" i="38"/>
  <c r="T135" i="38"/>
  <c r="CF136" i="38" s="1"/>
  <c r="U135" i="38"/>
  <c r="CG136" i="38" s="1"/>
  <c r="V135" i="38"/>
  <c r="AJ135" i="38"/>
  <c r="AK135" i="38"/>
  <c r="AL135" i="38"/>
  <c r="AM135" i="38"/>
  <c r="AN135" i="38"/>
  <c r="AO135" i="38"/>
  <c r="AP135" i="38"/>
  <c r="AQ135" i="38"/>
  <c r="AR135" i="38"/>
  <c r="AS135" i="38"/>
  <c r="AT135" i="38"/>
  <c r="AV135" i="38"/>
  <c r="AW135" i="38"/>
  <c r="AX135" i="38"/>
  <c r="BP135" i="38"/>
  <c r="BQ135" i="38"/>
  <c r="BR135" i="38"/>
  <c r="BS135" i="38"/>
  <c r="BT135" i="38"/>
  <c r="BU135" i="38"/>
  <c r="BV135" i="38"/>
  <c r="BX135" i="38"/>
  <c r="BY135" i="38"/>
  <c r="BZ135" i="38"/>
  <c r="CB135" i="38"/>
  <c r="CC135" i="38"/>
  <c r="CD135" i="38"/>
  <c r="C136" i="38"/>
  <c r="G136" i="38"/>
  <c r="K136" i="38"/>
  <c r="BW137" i="38" s="1"/>
  <c r="O136" i="38"/>
  <c r="CA137" i="38" s="1"/>
  <c r="T136" i="38"/>
  <c r="CF137" i="38" s="1"/>
  <c r="U136" i="38"/>
  <c r="CG137" i="38" s="1"/>
  <c r="V136" i="38"/>
  <c r="AJ136" i="38"/>
  <c r="AK136" i="38"/>
  <c r="AL136" i="38"/>
  <c r="AM136" i="38"/>
  <c r="AN136" i="38"/>
  <c r="AO136" i="38"/>
  <c r="AP136" i="38"/>
  <c r="AQ136" i="38"/>
  <c r="AR136" i="38"/>
  <c r="AS136" i="38"/>
  <c r="AT136" i="38"/>
  <c r="AU136" i="38"/>
  <c r="AV136" i="38"/>
  <c r="AW136" i="38"/>
  <c r="AX136" i="38"/>
  <c r="BA136" i="38"/>
  <c r="BP136" i="38"/>
  <c r="BQ136" i="38"/>
  <c r="BR136" i="38"/>
  <c r="BS136" i="38"/>
  <c r="BT136" i="38"/>
  <c r="BU136" i="38"/>
  <c r="BV136" i="38"/>
  <c r="BX136" i="38"/>
  <c r="BY136" i="38"/>
  <c r="BZ136" i="38"/>
  <c r="CA136" i="38"/>
  <c r="CB136" i="38"/>
  <c r="CC136" i="38"/>
  <c r="CD136" i="38"/>
  <c r="C137" i="38"/>
  <c r="G137" i="38"/>
  <c r="K137" i="38"/>
  <c r="BW138" i="38" s="1"/>
  <c r="O137" i="38"/>
  <c r="T137" i="38"/>
  <c r="CF138" i="38" s="1"/>
  <c r="U137" i="38"/>
  <c r="CG138" i="38" s="1"/>
  <c r="V137" i="38"/>
  <c r="AJ137" i="38"/>
  <c r="AK137" i="38"/>
  <c r="AL137" i="38"/>
  <c r="AM137" i="38"/>
  <c r="AN137" i="38"/>
  <c r="AO137" i="38"/>
  <c r="AP137" i="38"/>
  <c r="AQ137" i="38"/>
  <c r="AR137" i="38"/>
  <c r="AS137" i="38"/>
  <c r="AT137" i="38"/>
  <c r="AV137" i="38"/>
  <c r="AW137" i="38"/>
  <c r="AX137" i="38"/>
  <c r="BA137" i="38"/>
  <c r="BP137" i="38"/>
  <c r="BQ137" i="38"/>
  <c r="BR137" i="38"/>
  <c r="BS137" i="38"/>
  <c r="BT137" i="38"/>
  <c r="BU137" i="38"/>
  <c r="BV137" i="38"/>
  <c r="BX137" i="38"/>
  <c r="BY137" i="38"/>
  <c r="BZ137" i="38"/>
  <c r="CB137" i="38"/>
  <c r="CC137" i="38"/>
  <c r="CD137" i="38"/>
  <c r="C138" i="38"/>
  <c r="G138" i="38"/>
  <c r="AM139" i="38" s="1"/>
  <c r="K138" i="38"/>
  <c r="BW139" i="38" s="1"/>
  <c r="O138" i="38"/>
  <c r="T138" i="38"/>
  <c r="CF139" i="38" s="1"/>
  <c r="U138" i="38"/>
  <c r="CG139" i="38" s="1"/>
  <c r="V138" i="38"/>
  <c r="AJ138" i="38"/>
  <c r="AK138" i="38"/>
  <c r="AL138" i="38"/>
  <c r="AM138" i="38"/>
  <c r="AN138" i="38"/>
  <c r="AO138" i="38"/>
  <c r="AP138" i="38"/>
  <c r="AQ138" i="38"/>
  <c r="AR138" i="38"/>
  <c r="AS138" i="38"/>
  <c r="AT138" i="38"/>
  <c r="AU138" i="38"/>
  <c r="AV138" i="38"/>
  <c r="AW138" i="38"/>
  <c r="AX138" i="38"/>
  <c r="BP138" i="38"/>
  <c r="BQ138" i="38"/>
  <c r="BR138" i="38"/>
  <c r="BS138" i="38"/>
  <c r="BT138" i="38"/>
  <c r="BU138" i="38"/>
  <c r="BV138" i="38"/>
  <c r="BX138" i="38"/>
  <c r="BY138" i="38"/>
  <c r="BZ138" i="38"/>
  <c r="CA138" i="38"/>
  <c r="CB138" i="38"/>
  <c r="CC138" i="38"/>
  <c r="CD138" i="38"/>
  <c r="C139" i="38"/>
  <c r="G139" i="38"/>
  <c r="AM140" i="38" s="1"/>
  <c r="K139" i="38"/>
  <c r="BW140" i="38" s="1"/>
  <c r="O139" i="38"/>
  <c r="CA140" i="38" s="1"/>
  <c r="T139" i="38"/>
  <c r="CF140" i="38" s="1"/>
  <c r="U139" i="38"/>
  <c r="CG140" i="38" s="1"/>
  <c r="V139" i="38"/>
  <c r="AJ139" i="38"/>
  <c r="AK139" i="38"/>
  <c r="AL139" i="38"/>
  <c r="AN139" i="38"/>
  <c r="AO139" i="38"/>
  <c r="AP139" i="38"/>
  <c r="AR139" i="38"/>
  <c r="AS139" i="38"/>
  <c r="AT139" i="38"/>
  <c r="AU139" i="38"/>
  <c r="AV139" i="38"/>
  <c r="AW139" i="38"/>
  <c r="AX139" i="38"/>
  <c r="BP139" i="38"/>
  <c r="BQ139" i="38"/>
  <c r="BR139" i="38"/>
  <c r="BT139" i="38"/>
  <c r="BU139" i="38"/>
  <c r="BV139" i="38"/>
  <c r="BX139" i="38"/>
  <c r="BY139" i="38"/>
  <c r="BZ139" i="38"/>
  <c r="CA139" i="38"/>
  <c r="CB139" i="38"/>
  <c r="CC139" i="38"/>
  <c r="CD139" i="38"/>
  <c r="C140" i="38"/>
  <c r="S140" i="38" s="1"/>
  <c r="G140" i="38"/>
  <c r="K140" i="38"/>
  <c r="BW141" i="38" s="1"/>
  <c r="O140" i="38"/>
  <c r="T140" i="38"/>
  <c r="CF141" i="38" s="1"/>
  <c r="U140" i="38"/>
  <c r="CG141" i="38" s="1"/>
  <c r="V140" i="38"/>
  <c r="AJ140" i="38"/>
  <c r="AK140" i="38"/>
  <c r="AL140" i="38"/>
  <c r="AN140" i="38"/>
  <c r="AO140" i="38"/>
  <c r="AP140" i="38"/>
  <c r="AR140" i="38"/>
  <c r="AS140" i="38"/>
  <c r="AT140" i="38"/>
  <c r="AV140" i="38"/>
  <c r="AW140" i="38"/>
  <c r="AX140" i="38"/>
  <c r="BP140" i="38"/>
  <c r="BQ140" i="38"/>
  <c r="BR140" i="38"/>
  <c r="BS140" i="38"/>
  <c r="BT140" i="38"/>
  <c r="BU140" i="38"/>
  <c r="BV140" i="38"/>
  <c r="BX140" i="38"/>
  <c r="BY140" i="38"/>
  <c r="BZ140" i="38"/>
  <c r="CB140" i="38"/>
  <c r="CC140" i="38"/>
  <c r="CD140" i="38"/>
  <c r="C141" i="38"/>
  <c r="G141" i="38"/>
  <c r="K141" i="38"/>
  <c r="BW142" i="38" s="1"/>
  <c r="O141" i="38"/>
  <c r="CA142" i="38" s="1"/>
  <c r="T141" i="38"/>
  <c r="CF142" i="38" s="1"/>
  <c r="U141" i="38"/>
  <c r="CG142" i="38" s="1"/>
  <c r="V141" i="38"/>
  <c r="AJ141" i="38"/>
  <c r="AK141" i="38"/>
  <c r="AL141" i="38"/>
  <c r="AM141" i="38"/>
  <c r="AN141" i="38"/>
  <c r="AO141" i="38"/>
  <c r="AP141" i="38"/>
  <c r="AQ141" i="38"/>
  <c r="AR141" i="38"/>
  <c r="AS141" i="38"/>
  <c r="AT141" i="38"/>
  <c r="AU141" i="38"/>
  <c r="AV141" i="38"/>
  <c r="AW141" i="38"/>
  <c r="AX141" i="38"/>
  <c r="BA141" i="38"/>
  <c r="BP141" i="38"/>
  <c r="BQ141" i="38"/>
  <c r="BR141" i="38"/>
  <c r="BS141" i="38"/>
  <c r="BT141" i="38"/>
  <c r="BU141" i="38"/>
  <c r="BV141" i="38"/>
  <c r="BX141" i="38"/>
  <c r="BY141" i="38"/>
  <c r="BZ141" i="38"/>
  <c r="CA141" i="38"/>
  <c r="CB141" i="38"/>
  <c r="CC141" i="38"/>
  <c r="CD141" i="38"/>
  <c r="C142" i="38"/>
  <c r="G142" i="38"/>
  <c r="K142" i="38"/>
  <c r="BW143" i="38" s="1"/>
  <c r="O142" i="38"/>
  <c r="T142" i="38"/>
  <c r="CF143" i="38" s="1"/>
  <c r="U142" i="38"/>
  <c r="CG143" i="38" s="1"/>
  <c r="V142" i="38"/>
  <c r="AJ142" i="38"/>
  <c r="AK142" i="38"/>
  <c r="AL142" i="38"/>
  <c r="AM142" i="38"/>
  <c r="AN142" i="38"/>
  <c r="AO142" i="38"/>
  <c r="AP142" i="38"/>
  <c r="AR142" i="38"/>
  <c r="AS142" i="38"/>
  <c r="AT142" i="38"/>
  <c r="AV142" i="38"/>
  <c r="AW142" i="38"/>
  <c r="AX142" i="38"/>
  <c r="BA142" i="38"/>
  <c r="BP142" i="38"/>
  <c r="BQ142" i="38"/>
  <c r="BR142" i="38"/>
  <c r="BS142" i="38"/>
  <c r="BT142" i="38"/>
  <c r="BU142" i="38"/>
  <c r="BV142" i="38"/>
  <c r="BX142" i="38"/>
  <c r="BY142" i="38"/>
  <c r="BZ142" i="38"/>
  <c r="CB142" i="38"/>
  <c r="CC142" i="38"/>
  <c r="CD142" i="38"/>
  <c r="C143" i="38"/>
  <c r="G143" i="38"/>
  <c r="AM144" i="38" s="1"/>
  <c r="K143" i="38"/>
  <c r="BW144" i="38" s="1"/>
  <c r="O143" i="38"/>
  <c r="CA144" i="38" s="1"/>
  <c r="T143" i="38"/>
  <c r="CF144" i="38" s="1"/>
  <c r="U143" i="38"/>
  <c r="CG144" i="38" s="1"/>
  <c r="V143" i="38"/>
  <c r="AJ143" i="38"/>
  <c r="AK143" i="38"/>
  <c r="AL143" i="38"/>
  <c r="AM143" i="38"/>
  <c r="AN143" i="38"/>
  <c r="AO143" i="38"/>
  <c r="AP143" i="38"/>
  <c r="AR143" i="38"/>
  <c r="AS143" i="38"/>
  <c r="AT143" i="38"/>
  <c r="AU143" i="38"/>
  <c r="AV143" i="38"/>
  <c r="AW143" i="38"/>
  <c r="AX143" i="38"/>
  <c r="BP143" i="38"/>
  <c r="BQ143" i="38"/>
  <c r="BR143" i="38"/>
  <c r="BS143" i="38"/>
  <c r="BT143" i="38"/>
  <c r="BU143" i="38"/>
  <c r="BV143" i="38"/>
  <c r="BX143" i="38"/>
  <c r="BY143" i="38"/>
  <c r="BZ143" i="38"/>
  <c r="CA143" i="38"/>
  <c r="CB143" i="38"/>
  <c r="CC143" i="38"/>
  <c r="CD143" i="38"/>
  <c r="C144" i="38"/>
  <c r="G144" i="38"/>
  <c r="K144" i="38"/>
  <c r="BW145" i="38" s="1"/>
  <c r="O144" i="38"/>
  <c r="T144" i="38"/>
  <c r="CF145" i="38" s="1"/>
  <c r="U144" i="38"/>
  <c r="CG145" i="38" s="1"/>
  <c r="V144" i="38"/>
  <c r="AJ144" i="38"/>
  <c r="AK144" i="38"/>
  <c r="AL144" i="38"/>
  <c r="AN144" i="38"/>
  <c r="AO144" i="38"/>
  <c r="AP144" i="38"/>
  <c r="AQ144" i="38"/>
  <c r="AR144" i="38"/>
  <c r="AS144" i="38"/>
  <c r="AT144" i="38"/>
  <c r="AV144" i="38"/>
  <c r="AW144" i="38"/>
  <c r="AX144" i="38"/>
  <c r="BA144" i="38"/>
  <c r="BP144" i="38"/>
  <c r="BQ144" i="38"/>
  <c r="BR144" i="38"/>
  <c r="BT144" i="38"/>
  <c r="BU144" i="38"/>
  <c r="BV144" i="38"/>
  <c r="BX144" i="38"/>
  <c r="BY144" i="38"/>
  <c r="BZ144" i="38"/>
  <c r="CB144" i="38"/>
  <c r="CC144" i="38"/>
  <c r="CD144" i="38"/>
  <c r="C145" i="38"/>
  <c r="G145" i="38"/>
  <c r="AM146" i="38" s="1"/>
  <c r="K145" i="38"/>
  <c r="BW146" i="38" s="1"/>
  <c r="O145" i="38"/>
  <c r="T145" i="38"/>
  <c r="CF146" i="38" s="1"/>
  <c r="U145" i="38"/>
  <c r="CG146" i="38" s="1"/>
  <c r="V145" i="38"/>
  <c r="AJ145" i="38"/>
  <c r="AK145" i="38"/>
  <c r="AL145" i="38"/>
  <c r="AM145" i="38"/>
  <c r="AN145" i="38"/>
  <c r="AO145" i="38"/>
  <c r="AP145" i="38"/>
  <c r="AQ145" i="38"/>
  <c r="AR145" i="38"/>
  <c r="AS145" i="38"/>
  <c r="AT145" i="38"/>
  <c r="AU145" i="38"/>
  <c r="AV145" i="38"/>
  <c r="AW145" i="38"/>
  <c r="AX145" i="38"/>
  <c r="BP145" i="38"/>
  <c r="BQ145" i="38"/>
  <c r="BR145" i="38"/>
  <c r="BS145" i="38"/>
  <c r="BT145" i="38"/>
  <c r="BU145" i="38"/>
  <c r="BV145" i="38"/>
  <c r="BX145" i="38"/>
  <c r="BY145" i="38"/>
  <c r="BZ145" i="38"/>
  <c r="CA145" i="38"/>
  <c r="CB145" i="38"/>
  <c r="CC145" i="38"/>
  <c r="CD145" i="38"/>
  <c r="C146" i="38"/>
  <c r="G146" i="38"/>
  <c r="BS147" i="38" s="1"/>
  <c r="K146" i="38"/>
  <c r="O146" i="38"/>
  <c r="CA147" i="38" s="1"/>
  <c r="T146" i="38"/>
  <c r="CF147" i="38" s="1"/>
  <c r="U146" i="38"/>
  <c r="BA147" i="38" s="1"/>
  <c r="V146" i="38"/>
  <c r="BB147" i="38" s="1"/>
  <c r="AJ146" i="38"/>
  <c r="AK146" i="38"/>
  <c r="AL146" i="38"/>
  <c r="AN146" i="38"/>
  <c r="AO146" i="38"/>
  <c r="AP146" i="38"/>
  <c r="AR146" i="38"/>
  <c r="AS146" i="38"/>
  <c r="AT146" i="38"/>
  <c r="AU146" i="38"/>
  <c r="AV146" i="38"/>
  <c r="AW146" i="38"/>
  <c r="AX146" i="38"/>
  <c r="BA146" i="38"/>
  <c r="BP146" i="38"/>
  <c r="BQ146" i="38"/>
  <c r="BR146" i="38"/>
  <c r="BT146" i="38"/>
  <c r="BU146" i="38"/>
  <c r="BV146" i="38"/>
  <c r="BX146" i="38"/>
  <c r="BY146" i="38"/>
  <c r="BZ146" i="38"/>
  <c r="CA146" i="38"/>
  <c r="CB146" i="38"/>
  <c r="CC146" i="38"/>
  <c r="CD146" i="38"/>
  <c r="S147" i="38"/>
  <c r="T147" i="38"/>
  <c r="U147" i="38"/>
  <c r="BA148" i="38" s="1"/>
  <c r="V147" i="38"/>
  <c r="BB148" i="38" s="1"/>
  <c r="AJ147" i="38"/>
  <c r="AK147" i="38"/>
  <c r="AL147" i="38"/>
  <c r="AM147" i="38"/>
  <c r="AN147" i="38"/>
  <c r="AO147" i="38"/>
  <c r="AP147" i="38"/>
  <c r="AR147" i="38"/>
  <c r="AS147" i="38"/>
  <c r="AT147" i="38"/>
  <c r="AU147" i="38"/>
  <c r="AV147" i="38"/>
  <c r="AW147" i="38"/>
  <c r="AX147" i="38"/>
  <c r="BP147" i="38"/>
  <c r="BQ147" i="38"/>
  <c r="BR147" i="38"/>
  <c r="BT147" i="38"/>
  <c r="BU147" i="38"/>
  <c r="BV147" i="38"/>
  <c r="BX147" i="38"/>
  <c r="BY147" i="38"/>
  <c r="BZ147" i="38"/>
  <c r="CB147" i="38"/>
  <c r="CC147" i="38"/>
  <c r="CD147" i="38"/>
  <c r="C148" i="38"/>
  <c r="AI149" i="38" s="1"/>
  <c r="G148" i="38"/>
  <c r="BS149" i="38" s="1"/>
  <c r="K148" i="38"/>
  <c r="O148" i="38"/>
  <c r="S148" i="38"/>
  <c r="CE149" i="38" s="1"/>
  <c r="T148" i="38"/>
  <c r="CF149" i="38" s="1"/>
  <c r="U148" i="38"/>
  <c r="BA149" i="38" s="1"/>
  <c r="V148" i="38"/>
  <c r="BB149" i="38" s="1"/>
  <c r="AI148" i="38"/>
  <c r="AJ148" i="38"/>
  <c r="AK148" i="38"/>
  <c r="AL148" i="38"/>
  <c r="AM148" i="38"/>
  <c r="AN148" i="38"/>
  <c r="AO148" i="38"/>
  <c r="AP148" i="38"/>
  <c r="AQ148" i="38"/>
  <c r="AR148" i="38"/>
  <c r="AS148" i="38"/>
  <c r="AT148" i="38"/>
  <c r="AU148" i="38"/>
  <c r="AV148" i="38"/>
  <c r="AW148" i="38"/>
  <c r="AX148" i="38"/>
  <c r="AZ148" i="38"/>
  <c r="BO148" i="38"/>
  <c r="BP148" i="38"/>
  <c r="BQ148" i="38"/>
  <c r="BR148" i="38"/>
  <c r="BS148" i="38"/>
  <c r="BT148" i="38"/>
  <c r="BU148" i="38"/>
  <c r="BV148" i="38"/>
  <c r="BW148" i="38"/>
  <c r="BX148" i="38"/>
  <c r="BY148" i="38"/>
  <c r="BZ148" i="38"/>
  <c r="CA148" i="38"/>
  <c r="CB148" i="38"/>
  <c r="CC148" i="38"/>
  <c r="CD148" i="38"/>
  <c r="CF148" i="38"/>
  <c r="C149" i="38"/>
  <c r="AI150" i="38" s="1"/>
  <c r="G149" i="38"/>
  <c r="BS150" i="38" s="1"/>
  <c r="K149" i="38"/>
  <c r="AQ150" i="38" s="1"/>
  <c r="O149" i="38"/>
  <c r="O152" i="38" s="1"/>
  <c r="T149" i="38"/>
  <c r="U149" i="38"/>
  <c r="BA150" i="38" s="1"/>
  <c r="V149" i="38"/>
  <c r="BB150" i="38" s="1"/>
  <c r="AJ149" i="38"/>
  <c r="AK149" i="38"/>
  <c r="AL149" i="38"/>
  <c r="AM149" i="38"/>
  <c r="AN149" i="38"/>
  <c r="AO149" i="38"/>
  <c r="AP149" i="38"/>
  <c r="AQ149" i="38"/>
  <c r="AR149" i="38"/>
  <c r="AS149" i="38"/>
  <c r="AT149" i="38"/>
  <c r="AU149" i="38"/>
  <c r="AV149" i="38"/>
  <c r="AW149" i="38"/>
  <c r="AX149" i="38"/>
  <c r="BO149" i="38"/>
  <c r="BP149" i="38"/>
  <c r="BQ149" i="38"/>
  <c r="BR149" i="38"/>
  <c r="BT149" i="38"/>
  <c r="BU149" i="38"/>
  <c r="BV149" i="38"/>
  <c r="BW149" i="38"/>
  <c r="BX149" i="38"/>
  <c r="BY149" i="38"/>
  <c r="BZ149" i="38"/>
  <c r="CA149" i="38"/>
  <c r="CB149" i="38"/>
  <c r="CC149" i="38"/>
  <c r="CD149" i="38"/>
  <c r="CH149" i="38"/>
  <c r="C150" i="38"/>
  <c r="AI151" i="38" s="1"/>
  <c r="G150" i="38"/>
  <c r="AM151" i="38" s="1"/>
  <c r="K150" i="38"/>
  <c r="BW151" i="38" s="1"/>
  <c r="O150" i="38"/>
  <c r="T150" i="38"/>
  <c r="CF151" i="38" s="1"/>
  <c r="U150" i="38"/>
  <c r="CG151" i="38" s="1"/>
  <c r="V150" i="38"/>
  <c r="AJ150" i="38"/>
  <c r="AK150" i="38"/>
  <c r="AL150" i="38"/>
  <c r="AN150" i="38"/>
  <c r="AO150" i="38"/>
  <c r="AP150" i="38"/>
  <c r="AR150" i="38"/>
  <c r="AS150" i="38"/>
  <c r="AT150" i="38"/>
  <c r="AV150" i="38"/>
  <c r="AW150" i="38"/>
  <c r="AX150" i="38"/>
  <c r="AZ150" i="38"/>
  <c r="BO150" i="38"/>
  <c r="BP150" i="38"/>
  <c r="BQ150" i="38"/>
  <c r="BR150" i="38"/>
  <c r="BT150" i="38"/>
  <c r="BU150" i="38"/>
  <c r="BV150" i="38"/>
  <c r="BX150" i="38"/>
  <c r="BY150" i="38"/>
  <c r="BZ150" i="38"/>
  <c r="CB150" i="38"/>
  <c r="CC150" i="38"/>
  <c r="CD150" i="38"/>
  <c r="CF150" i="38"/>
  <c r="CH150" i="38"/>
  <c r="S151" i="38"/>
  <c r="T151" i="38"/>
  <c r="U151" i="38"/>
  <c r="V151" i="38"/>
  <c r="AJ151" i="38"/>
  <c r="AK151" i="38"/>
  <c r="AL151" i="38"/>
  <c r="AN151" i="38"/>
  <c r="AO151" i="38"/>
  <c r="AP151" i="38"/>
  <c r="AQ151" i="38"/>
  <c r="AR151" i="38"/>
  <c r="AS151" i="38"/>
  <c r="AT151" i="38"/>
  <c r="AU151" i="38"/>
  <c r="AV151" i="38"/>
  <c r="AW151" i="38"/>
  <c r="AX151" i="38"/>
  <c r="AZ151" i="38"/>
  <c r="BA151" i="38"/>
  <c r="BB151" i="38"/>
  <c r="BP151" i="38"/>
  <c r="BQ151" i="38"/>
  <c r="BR151" i="38"/>
  <c r="BT151" i="38"/>
  <c r="BU151" i="38"/>
  <c r="BV151" i="38"/>
  <c r="BX151" i="38"/>
  <c r="BY151" i="38"/>
  <c r="BZ151" i="38"/>
  <c r="CA151" i="38"/>
  <c r="CB151" i="38"/>
  <c r="CC151" i="38"/>
  <c r="CD151" i="38"/>
  <c r="CH151" i="38"/>
  <c r="C152" i="38"/>
  <c r="D152" i="38"/>
  <c r="E152" i="38"/>
  <c r="F152" i="38"/>
  <c r="H152" i="38"/>
  <c r="I152" i="38"/>
  <c r="J152" i="38"/>
  <c r="L152" i="38"/>
  <c r="M152" i="38"/>
  <c r="N152" i="38"/>
  <c r="P152" i="38"/>
  <c r="Q152" i="38"/>
  <c r="R152" i="38"/>
  <c r="AI164" i="38"/>
  <c r="AL164" i="38"/>
  <c r="AO164" i="38"/>
  <c r="AR164" i="38"/>
  <c r="AU164" i="38"/>
  <c r="AX164" i="38"/>
  <c r="BO164" i="38"/>
  <c r="BR164" i="38"/>
  <c r="BU164" i="38"/>
  <c r="BX164" i="38"/>
  <c r="CA164" i="38"/>
  <c r="CD164" i="38"/>
  <c r="U166" i="38"/>
  <c r="CG167" i="38" s="1"/>
  <c r="V166" i="38"/>
  <c r="W166" i="38"/>
  <c r="CI167" i="38" s="1"/>
  <c r="U167" i="38"/>
  <c r="BA168" i="38" s="1"/>
  <c r="V167" i="38"/>
  <c r="CH168" i="38" s="1"/>
  <c r="W167" i="38"/>
  <c r="CI168" i="38" s="1"/>
  <c r="AI167" i="38"/>
  <c r="AJ167" i="38"/>
  <c r="AK167" i="38"/>
  <c r="AL167" i="38"/>
  <c r="AM167" i="38"/>
  <c r="AN167" i="38"/>
  <c r="AO167" i="38"/>
  <c r="AP167" i="38"/>
  <c r="AQ167" i="38"/>
  <c r="AR167" i="38"/>
  <c r="AS167" i="38"/>
  <c r="AT167" i="38"/>
  <c r="AU167" i="38"/>
  <c r="AV167" i="38"/>
  <c r="AW167" i="38"/>
  <c r="AX167" i="38"/>
  <c r="AY167" i="38"/>
  <c r="AZ167" i="38"/>
  <c r="BA167" i="38"/>
  <c r="BB167" i="38"/>
  <c r="BC167" i="38"/>
  <c r="BO167" i="38"/>
  <c r="BP167" i="38"/>
  <c r="BQ167" i="38"/>
  <c r="BR167" i="38"/>
  <c r="BS167" i="38"/>
  <c r="BT167" i="38"/>
  <c r="BU167" i="38"/>
  <c r="BV167" i="38"/>
  <c r="BW167" i="38"/>
  <c r="BX167" i="38"/>
  <c r="BY167" i="38"/>
  <c r="BZ167" i="38"/>
  <c r="CA167" i="38"/>
  <c r="CB167" i="38"/>
  <c r="CC167" i="38"/>
  <c r="CD167" i="38"/>
  <c r="CE167" i="38"/>
  <c r="CF167" i="38"/>
  <c r="CH167" i="38"/>
  <c r="U168" i="38"/>
  <c r="CG169" i="38" s="1"/>
  <c r="V168" i="38"/>
  <c r="CH169" i="38" s="1"/>
  <c r="W168" i="38"/>
  <c r="AI168" i="38"/>
  <c r="AJ168" i="38"/>
  <c r="AK168" i="38"/>
  <c r="AL168" i="38"/>
  <c r="AM168" i="38"/>
  <c r="AN168" i="38"/>
  <c r="AO168" i="38"/>
  <c r="AP168" i="38"/>
  <c r="AQ168" i="38"/>
  <c r="AR168" i="38"/>
  <c r="AS168" i="38"/>
  <c r="AT168" i="38"/>
  <c r="AU168" i="38"/>
  <c r="AV168" i="38"/>
  <c r="AW168" i="38"/>
  <c r="AX168" i="38"/>
  <c r="AY168" i="38"/>
  <c r="AZ168" i="38"/>
  <c r="BO168" i="38"/>
  <c r="BP168" i="38"/>
  <c r="BQ168" i="38"/>
  <c r="BR168" i="38"/>
  <c r="BS168" i="38"/>
  <c r="BT168" i="38"/>
  <c r="BU168" i="38"/>
  <c r="BV168" i="38"/>
  <c r="BW168" i="38"/>
  <c r="BX168" i="38"/>
  <c r="BY168" i="38"/>
  <c r="BZ168" i="38"/>
  <c r="CA168" i="38"/>
  <c r="CB168" i="38"/>
  <c r="CC168" i="38"/>
  <c r="CD168" i="38"/>
  <c r="CE168" i="38"/>
  <c r="CF168" i="38"/>
  <c r="U169" i="38"/>
  <c r="CG170" i="38" s="1"/>
  <c r="V169" i="38"/>
  <c r="W169" i="38"/>
  <c r="AI169" i="38"/>
  <c r="AJ169" i="38"/>
  <c r="AK169" i="38"/>
  <c r="AL169" i="38"/>
  <c r="AM169" i="38"/>
  <c r="AN169" i="38"/>
  <c r="AO169" i="38"/>
  <c r="AP169" i="38"/>
  <c r="AQ169" i="38"/>
  <c r="AR169" i="38"/>
  <c r="AS169" i="38"/>
  <c r="AT169" i="38"/>
  <c r="AU169" i="38"/>
  <c r="AV169" i="38"/>
  <c r="AW169" i="38"/>
  <c r="AX169" i="38"/>
  <c r="AY169" i="38"/>
  <c r="AZ169" i="38"/>
  <c r="BA169" i="38"/>
  <c r="BB169" i="38"/>
  <c r="BC169" i="38"/>
  <c r="BO169" i="38"/>
  <c r="BP169" i="38"/>
  <c r="BQ169" i="38"/>
  <c r="BR169" i="38"/>
  <c r="BS169" i="38"/>
  <c r="BT169" i="38"/>
  <c r="BU169" i="38"/>
  <c r="BV169" i="38"/>
  <c r="BW169" i="38"/>
  <c r="BX169" i="38"/>
  <c r="BY169" i="38"/>
  <c r="BZ169" i="38"/>
  <c r="CA169" i="38"/>
  <c r="CB169" i="38"/>
  <c r="CC169" i="38"/>
  <c r="CD169" i="38"/>
  <c r="CE169" i="38"/>
  <c r="CF169" i="38"/>
  <c r="CI169" i="38"/>
  <c r="U170" i="38"/>
  <c r="BA171" i="38" s="1"/>
  <c r="V170" i="38"/>
  <c r="W170" i="38"/>
  <c r="BC171" i="38" s="1"/>
  <c r="AI170" i="38"/>
  <c r="AJ170" i="38"/>
  <c r="AK170" i="38"/>
  <c r="AL170" i="38"/>
  <c r="AM170" i="38"/>
  <c r="AN170" i="38"/>
  <c r="AO170" i="38"/>
  <c r="AP170" i="38"/>
  <c r="AQ170" i="38"/>
  <c r="AR170" i="38"/>
  <c r="AS170" i="38"/>
  <c r="AT170" i="38"/>
  <c r="AU170" i="38"/>
  <c r="AV170" i="38"/>
  <c r="AW170" i="38"/>
  <c r="AX170" i="38"/>
  <c r="AY170" i="38"/>
  <c r="AZ170" i="38"/>
  <c r="BA170" i="38"/>
  <c r="BO170" i="38"/>
  <c r="BP170" i="38"/>
  <c r="BQ170" i="38"/>
  <c r="BR170" i="38"/>
  <c r="BS170" i="38"/>
  <c r="BT170" i="38"/>
  <c r="BU170" i="38"/>
  <c r="BV170" i="38"/>
  <c r="BW170" i="38"/>
  <c r="BX170" i="38"/>
  <c r="BY170" i="38"/>
  <c r="BZ170" i="38"/>
  <c r="CA170" i="38"/>
  <c r="CB170" i="38"/>
  <c r="CC170" i="38"/>
  <c r="CD170" i="38"/>
  <c r="CE170" i="38"/>
  <c r="CF170" i="38"/>
  <c r="U171" i="38"/>
  <c r="CG172" i="38" s="1"/>
  <c r="V171" i="38"/>
  <c r="CH172" i="38" s="1"/>
  <c r="W171" i="38"/>
  <c r="CI172" i="38" s="1"/>
  <c r="AI171" i="38"/>
  <c r="AJ171" i="38"/>
  <c r="AK171" i="38"/>
  <c r="AL171" i="38"/>
  <c r="AM171" i="38"/>
  <c r="AN171" i="38"/>
  <c r="AO171" i="38"/>
  <c r="AP171" i="38"/>
  <c r="AQ171" i="38"/>
  <c r="AR171" i="38"/>
  <c r="AS171" i="38"/>
  <c r="AT171" i="38"/>
  <c r="AU171" i="38"/>
  <c r="AV171" i="38"/>
  <c r="AW171" i="38"/>
  <c r="AX171" i="38"/>
  <c r="AY171" i="38"/>
  <c r="AZ171" i="38"/>
  <c r="BO171" i="38"/>
  <c r="BP171" i="38"/>
  <c r="BQ171" i="38"/>
  <c r="BR171" i="38"/>
  <c r="BS171" i="38"/>
  <c r="BT171" i="38"/>
  <c r="BU171" i="38"/>
  <c r="BV171" i="38"/>
  <c r="BW171" i="38"/>
  <c r="BX171" i="38"/>
  <c r="BY171" i="38"/>
  <c r="BZ171" i="38"/>
  <c r="CA171" i="38"/>
  <c r="CB171" i="38"/>
  <c r="CC171" i="38"/>
  <c r="CD171" i="38"/>
  <c r="CE171" i="38"/>
  <c r="CF171" i="38"/>
  <c r="CG171" i="38"/>
  <c r="CI171" i="38"/>
  <c r="U172" i="38"/>
  <c r="CG173" i="38" s="1"/>
  <c r="V172" i="38"/>
  <c r="BB173" i="38" s="1"/>
  <c r="W172" i="38"/>
  <c r="CI173" i="38" s="1"/>
  <c r="AI172" i="38"/>
  <c r="AJ172" i="38"/>
  <c r="AK172" i="38"/>
  <c r="AL172" i="38"/>
  <c r="AM172" i="38"/>
  <c r="AN172" i="38"/>
  <c r="AO172" i="38"/>
  <c r="AP172" i="38"/>
  <c r="AQ172" i="38"/>
  <c r="AR172" i="38"/>
  <c r="AS172" i="38"/>
  <c r="AT172" i="38"/>
  <c r="AU172" i="38"/>
  <c r="AV172" i="38"/>
  <c r="AW172" i="38"/>
  <c r="AX172" i="38"/>
  <c r="AY172" i="38"/>
  <c r="AZ172" i="38"/>
  <c r="BA172" i="38"/>
  <c r="BC172" i="38"/>
  <c r="BO172" i="38"/>
  <c r="BP172" i="38"/>
  <c r="BQ172" i="38"/>
  <c r="BR172" i="38"/>
  <c r="BS172" i="38"/>
  <c r="BT172" i="38"/>
  <c r="BU172" i="38"/>
  <c r="BV172" i="38"/>
  <c r="BW172" i="38"/>
  <c r="BX172" i="38"/>
  <c r="BY172" i="38"/>
  <c r="BZ172" i="38"/>
  <c r="CA172" i="38"/>
  <c r="CB172" i="38"/>
  <c r="CC172" i="38"/>
  <c r="CD172" i="38"/>
  <c r="CE172" i="38"/>
  <c r="CF172" i="38"/>
  <c r="U173" i="38"/>
  <c r="V173" i="38"/>
  <c r="W173" i="38"/>
  <c r="AI173" i="38"/>
  <c r="AJ173" i="38"/>
  <c r="AK173" i="38"/>
  <c r="AL173" i="38"/>
  <c r="AM173" i="38"/>
  <c r="AN173" i="38"/>
  <c r="AO173" i="38"/>
  <c r="AP173" i="38"/>
  <c r="AQ173" i="38"/>
  <c r="AR173" i="38"/>
  <c r="AS173" i="38"/>
  <c r="AT173" i="38"/>
  <c r="AU173" i="38"/>
  <c r="AV173" i="38"/>
  <c r="AW173" i="38"/>
  <c r="AX173" i="38"/>
  <c r="AY173" i="38"/>
  <c r="AZ173" i="38"/>
  <c r="BO173" i="38"/>
  <c r="BP173" i="38"/>
  <c r="BQ173" i="38"/>
  <c r="BR173" i="38"/>
  <c r="BS173" i="38"/>
  <c r="BT173" i="38"/>
  <c r="BU173" i="38"/>
  <c r="BV173" i="38"/>
  <c r="BW173" i="38"/>
  <c r="BX173" i="38"/>
  <c r="BY173" i="38"/>
  <c r="BZ173" i="38"/>
  <c r="CA173" i="38"/>
  <c r="CB173" i="38"/>
  <c r="CC173" i="38"/>
  <c r="CD173" i="38"/>
  <c r="CE173" i="38"/>
  <c r="CF173" i="38"/>
  <c r="CH173" i="38"/>
  <c r="U174" i="38"/>
  <c r="V174" i="38"/>
  <c r="W174" i="38"/>
  <c r="CI175" i="38" s="1"/>
  <c r="AI174" i="38"/>
  <c r="AJ174" i="38"/>
  <c r="AK174" i="38"/>
  <c r="AL174" i="38"/>
  <c r="AM174" i="38"/>
  <c r="AN174" i="38"/>
  <c r="AO174" i="38"/>
  <c r="AP174" i="38"/>
  <c r="AQ174" i="38"/>
  <c r="AR174" i="38"/>
  <c r="AS174" i="38"/>
  <c r="AT174" i="38"/>
  <c r="AU174" i="38"/>
  <c r="AV174" i="38"/>
  <c r="AW174" i="38"/>
  <c r="AX174" i="38"/>
  <c r="AY174" i="38"/>
  <c r="AZ174" i="38"/>
  <c r="BB174" i="38"/>
  <c r="BO174" i="38"/>
  <c r="BP174" i="38"/>
  <c r="BQ174" i="38"/>
  <c r="BR174" i="38"/>
  <c r="BS174" i="38"/>
  <c r="BT174" i="38"/>
  <c r="BU174" i="38"/>
  <c r="BV174" i="38"/>
  <c r="BW174" i="38"/>
  <c r="BX174" i="38"/>
  <c r="BY174" i="38"/>
  <c r="BZ174" i="38"/>
  <c r="CA174" i="38"/>
  <c r="CB174" i="38"/>
  <c r="CC174" i="38"/>
  <c r="CD174" i="38"/>
  <c r="CE174" i="38"/>
  <c r="CF174" i="38"/>
  <c r="CH174" i="38"/>
  <c r="U175" i="38"/>
  <c r="CG176" i="38" s="1"/>
  <c r="V175" i="38"/>
  <c r="W175" i="38"/>
  <c r="CI176" i="38" s="1"/>
  <c r="AI175" i="38"/>
  <c r="AJ175" i="38"/>
  <c r="AK175" i="38"/>
  <c r="AL175" i="38"/>
  <c r="AM175" i="38"/>
  <c r="AN175" i="38"/>
  <c r="AO175" i="38"/>
  <c r="AP175" i="38"/>
  <c r="AQ175" i="38"/>
  <c r="AR175" i="38"/>
  <c r="AS175" i="38"/>
  <c r="AT175" i="38"/>
  <c r="AU175" i="38"/>
  <c r="AV175" i="38"/>
  <c r="AW175" i="38"/>
  <c r="AX175" i="38"/>
  <c r="AY175" i="38"/>
  <c r="AZ175" i="38"/>
  <c r="BB175" i="38"/>
  <c r="BO175" i="38"/>
  <c r="BP175" i="38"/>
  <c r="BQ175" i="38"/>
  <c r="BR175" i="38"/>
  <c r="BS175" i="38"/>
  <c r="BT175" i="38"/>
  <c r="BU175" i="38"/>
  <c r="BV175" i="38"/>
  <c r="BW175" i="38"/>
  <c r="BX175" i="38"/>
  <c r="BY175" i="38"/>
  <c r="BZ175" i="38"/>
  <c r="CA175" i="38"/>
  <c r="CB175" i="38"/>
  <c r="CC175" i="38"/>
  <c r="CD175" i="38"/>
  <c r="CE175" i="38"/>
  <c r="CF175" i="38"/>
  <c r="CH175" i="38"/>
  <c r="U176" i="38"/>
  <c r="V176" i="38"/>
  <c r="CH177" i="38" s="1"/>
  <c r="W176" i="38"/>
  <c r="AI176" i="38"/>
  <c r="AJ176" i="38"/>
  <c r="AK176" i="38"/>
  <c r="AL176" i="38"/>
  <c r="AM176" i="38"/>
  <c r="AN176" i="38"/>
  <c r="AO176" i="38"/>
  <c r="AP176" i="38"/>
  <c r="AQ176" i="38"/>
  <c r="AR176" i="38"/>
  <c r="AS176" i="38"/>
  <c r="AT176" i="38"/>
  <c r="AU176" i="38"/>
  <c r="AV176" i="38"/>
  <c r="AW176" i="38"/>
  <c r="AX176" i="38"/>
  <c r="AY176" i="38"/>
  <c r="AZ176" i="38"/>
  <c r="BA176" i="38"/>
  <c r="BC176" i="38"/>
  <c r="BO176" i="38"/>
  <c r="BP176" i="38"/>
  <c r="BQ176" i="38"/>
  <c r="BR176" i="38"/>
  <c r="BS176" i="38"/>
  <c r="BT176" i="38"/>
  <c r="BU176" i="38"/>
  <c r="BV176" i="38"/>
  <c r="BW176" i="38"/>
  <c r="BX176" i="38"/>
  <c r="BY176" i="38"/>
  <c r="BZ176" i="38"/>
  <c r="CA176" i="38"/>
  <c r="CB176" i="38"/>
  <c r="CC176" i="38"/>
  <c r="CD176" i="38"/>
  <c r="CE176" i="38"/>
  <c r="CF176" i="38"/>
  <c r="U177" i="38"/>
  <c r="CG178" i="38" s="1"/>
  <c r="V177" i="38"/>
  <c r="W177" i="38"/>
  <c r="AI177" i="38"/>
  <c r="AJ177" i="38"/>
  <c r="AK177" i="38"/>
  <c r="AL177" i="38"/>
  <c r="AM177" i="38"/>
  <c r="AN177" i="38"/>
  <c r="AO177" i="38"/>
  <c r="AP177" i="38"/>
  <c r="AQ177" i="38"/>
  <c r="AR177" i="38"/>
  <c r="AS177" i="38"/>
  <c r="AT177" i="38"/>
  <c r="AU177" i="38"/>
  <c r="AV177" i="38"/>
  <c r="AW177" i="38"/>
  <c r="AX177" i="38"/>
  <c r="AY177" i="38"/>
  <c r="AZ177" i="38"/>
  <c r="BA177" i="38"/>
  <c r="BB177" i="38"/>
  <c r="BC177" i="38"/>
  <c r="BO177" i="38"/>
  <c r="BP177" i="38"/>
  <c r="BQ177" i="38"/>
  <c r="BR177" i="38"/>
  <c r="BS177" i="38"/>
  <c r="BT177" i="38"/>
  <c r="BU177" i="38"/>
  <c r="BV177" i="38"/>
  <c r="BW177" i="38"/>
  <c r="BX177" i="38"/>
  <c r="BY177" i="38"/>
  <c r="BZ177" i="38"/>
  <c r="CA177" i="38"/>
  <c r="CB177" i="38"/>
  <c r="CC177" i="38"/>
  <c r="CD177" i="38"/>
  <c r="CE177" i="38"/>
  <c r="CF177" i="38"/>
  <c r="CG177" i="38"/>
  <c r="CI177" i="38"/>
  <c r="U178" i="38"/>
  <c r="BA179" i="38" s="1"/>
  <c r="V178" i="38"/>
  <c r="W178" i="38"/>
  <c r="BC179" i="38" s="1"/>
  <c r="AI178" i="38"/>
  <c r="AJ178" i="38"/>
  <c r="AK178" i="38"/>
  <c r="AL178" i="38"/>
  <c r="AM178" i="38"/>
  <c r="AN178" i="38"/>
  <c r="AO178" i="38"/>
  <c r="AP178" i="38"/>
  <c r="AQ178" i="38"/>
  <c r="AR178" i="38"/>
  <c r="AS178" i="38"/>
  <c r="AT178" i="38"/>
  <c r="AU178" i="38"/>
  <c r="AV178" i="38"/>
  <c r="AW178" i="38"/>
  <c r="AX178" i="38"/>
  <c r="AY178" i="38"/>
  <c r="AZ178" i="38"/>
  <c r="BA178" i="38"/>
  <c r="BO178" i="38"/>
  <c r="BP178" i="38"/>
  <c r="BQ178" i="38"/>
  <c r="BR178" i="38"/>
  <c r="BS178" i="38"/>
  <c r="BT178" i="38"/>
  <c r="BU178" i="38"/>
  <c r="BV178" i="38"/>
  <c r="BW178" i="38"/>
  <c r="BX178" i="38"/>
  <c r="BY178" i="38"/>
  <c r="BZ178" i="38"/>
  <c r="CA178" i="38"/>
  <c r="CB178" i="38"/>
  <c r="CC178" i="38"/>
  <c r="CD178" i="38"/>
  <c r="CE178" i="38"/>
  <c r="CF178" i="38"/>
  <c r="U179" i="38"/>
  <c r="CG180" i="38" s="1"/>
  <c r="V179" i="38"/>
  <c r="BB180" i="38" s="1"/>
  <c r="W179" i="38"/>
  <c r="CI180" i="38" s="1"/>
  <c r="AI179" i="38"/>
  <c r="AJ179" i="38"/>
  <c r="AK179" i="38"/>
  <c r="AL179" i="38"/>
  <c r="AM179" i="38"/>
  <c r="AN179" i="38"/>
  <c r="AO179" i="38"/>
  <c r="AP179" i="38"/>
  <c r="AQ179" i="38"/>
  <c r="AR179" i="38"/>
  <c r="AS179" i="38"/>
  <c r="AT179" i="38"/>
  <c r="AU179" i="38"/>
  <c r="AV179" i="38"/>
  <c r="AW179" i="38"/>
  <c r="AX179" i="38"/>
  <c r="AY179" i="38"/>
  <c r="AZ179" i="38"/>
  <c r="BO179" i="38"/>
  <c r="BP179" i="38"/>
  <c r="BQ179" i="38"/>
  <c r="BR179" i="38"/>
  <c r="BS179" i="38"/>
  <c r="BT179" i="38"/>
  <c r="BU179" i="38"/>
  <c r="BV179" i="38"/>
  <c r="BW179" i="38"/>
  <c r="BX179" i="38"/>
  <c r="BY179" i="38"/>
  <c r="BZ179" i="38"/>
  <c r="CA179" i="38"/>
  <c r="CB179" i="38"/>
  <c r="CC179" i="38"/>
  <c r="CD179" i="38"/>
  <c r="CE179" i="38"/>
  <c r="CF179" i="38"/>
  <c r="CI179" i="38"/>
  <c r="U180" i="38"/>
  <c r="CG181" i="38" s="1"/>
  <c r="V180" i="38"/>
  <c r="BB181" i="38" s="1"/>
  <c r="W180" i="38"/>
  <c r="CI181" i="38" s="1"/>
  <c r="AI180" i="38"/>
  <c r="AJ180" i="38"/>
  <c r="AK180" i="38"/>
  <c r="AL180" i="38"/>
  <c r="AM180" i="38"/>
  <c r="AN180" i="38"/>
  <c r="AO180" i="38"/>
  <c r="AP180" i="38"/>
  <c r="AQ180" i="38"/>
  <c r="AR180" i="38"/>
  <c r="AS180" i="38"/>
  <c r="AT180" i="38"/>
  <c r="AU180" i="38"/>
  <c r="AV180" i="38"/>
  <c r="AW180" i="38"/>
  <c r="AX180" i="38"/>
  <c r="AY180" i="38"/>
  <c r="AZ180" i="38"/>
  <c r="BC180" i="38"/>
  <c r="BO180" i="38"/>
  <c r="BP180" i="38"/>
  <c r="BQ180" i="38"/>
  <c r="BR180" i="38"/>
  <c r="BS180" i="38"/>
  <c r="BT180" i="38"/>
  <c r="BU180" i="38"/>
  <c r="BV180" i="38"/>
  <c r="BW180" i="38"/>
  <c r="BX180" i="38"/>
  <c r="BY180" i="38"/>
  <c r="BZ180" i="38"/>
  <c r="CA180" i="38"/>
  <c r="CB180" i="38"/>
  <c r="CC180" i="38"/>
  <c r="CD180" i="38"/>
  <c r="CE180" i="38"/>
  <c r="CF180" i="38"/>
  <c r="CH180" i="38"/>
  <c r="U181" i="38"/>
  <c r="V181" i="38"/>
  <c r="W181" i="38"/>
  <c r="AI181" i="38"/>
  <c r="AJ181" i="38"/>
  <c r="AK181" i="38"/>
  <c r="AL181" i="38"/>
  <c r="AM181" i="38"/>
  <c r="AN181" i="38"/>
  <c r="AO181" i="38"/>
  <c r="AP181" i="38"/>
  <c r="AQ181" i="38"/>
  <c r="AR181" i="38"/>
  <c r="AS181" i="38"/>
  <c r="AT181" i="38"/>
  <c r="AU181" i="38"/>
  <c r="AV181" i="38"/>
  <c r="AW181" i="38"/>
  <c r="AX181" i="38"/>
  <c r="AY181" i="38"/>
  <c r="AZ181" i="38"/>
  <c r="BA181" i="38"/>
  <c r="BO181" i="38"/>
  <c r="BP181" i="38"/>
  <c r="BQ181" i="38"/>
  <c r="BR181" i="38"/>
  <c r="BS181" i="38"/>
  <c r="BT181" i="38"/>
  <c r="BU181" i="38"/>
  <c r="BV181" i="38"/>
  <c r="BW181" i="38"/>
  <c r="BX181" i="38"/>
  <c r="BY181" i="38"/>
  <c r="BZ181" i="38"/>
  <c r="CA181" i="38"/>
  <c r="CB181" i="38"/>
  <c r="CC181" i="38"/>
  <c r="CD181" i="38"/>
  <c r="CE181" i="38"/>
  <c r="CF181" i="38"/>
  <c r="CH181" i="38"/>
  <c r="U182" i="38"/>
  <c r="V182" i="38"/>
  <c r="BB183" i="38" s="1"/>
  <c r="W182" i="38"/>
  <c r="BC183" i="38" s="1"/>
  <c r="AI182" i="38"/>
  <c r="AJ182" i="38"/>
  <c r="AK182" i="38"/>
  <c r="AL182" i="38"/>
  <c r="AM182" i="38"/>
  <c r="AN182" i="38"/>
  <c r="AO182" i="38"/>
  <c r="AP182" i="38"/>
  <c r="AQ182" i="38"/>
  <c r="AR182" i="38"/>
  <c r="AS182" i="38"/>
  <c r="AT182" i="38"/>
  <c r="AU182" i="38"/>
  <c r="AV182" i="38"/>
  <c r="AW182" i="38"/>
  <c r="AX182" i="38"/>
  <c r="AY182" i="38"/>
  <c r="AZ182" i="38"/>
  <c r="BB182" i="38"/>
  <c r="BO182" i="38"/>
  <c r="BP182" i="38"/>
  <c r="BQ182" i="38"/>
  <c r="BR182" i="38"/>
  <c r="BS182" i="38"/>
  <c r="BT182" i="38"/>
  <c r="BU182" i="38"/>
  <c r="BV182" i="38"/>
  <c r="BW182" i="38"/>
  <c r="BX182" i="38"/>
  <c r="BY182" i="38"/>
  <c r="BZ182" i="38"/>
  <c r="CA182" i="38"/>
  <c r="CB182" i="38"/>
  <c r="CC182" i="38"/>
  <c r="CD182" i="38"/>
  <c r="CE182" i="38"/>
  <c r="CF182" i="38"/>
  <c r="CH182" i="38"/>
  <c r="U183" i="38"/>
  <c r="V183" i="38"/>
  <c r="CH184" i="38" s="1"/>
  <c r="W183" i="38"/>
  <c r="BC184" i="38" s="1"/>
  <c r="AI183" i="38"/>
  <c r="AJ183" i="38"/>
  <c r="AK183" i="38"/>
  <c r="AL183" i="38"/>
  <c r="AM183" i="38"/>
  <c r="AN183" i="38"/>
  <c r="AO183" i="38"/>
  <c r="AP183" i="38"/>
  <c r="AQ183" i="38"/>
  <c r="AR183" i="38"/>
  <c r="AS183" i="38"/>
  <c r="AT183" i="38"/>
  <c r="AU183" i="38"/>
  <c r="AV183" i="38"/>
  <c r="AW183" i="38"/>
  <c r="AX183" i="38"/>
  <c r="AY183" i="38"/>
  <c r="AZ183" i="38"/>
  <c r="BO183" i="38"/>
  <c r="BP183" i="38"/>
  <c r="BQ183" i="38"/>
  <c r="BR183" i="38"/>
  <c r="BS183" i="38"/>
  <c r="BT183" i="38"/>
  <c r="BU183" i="38"/>
  <c r="BV183" i="38"/>
  <c r="BW183" i="38"/>
  <c r="BX183" i="38"/>
  <c r="BY183" i="38"/>
  <c r="BZ183" i="38"/>
  <c r="CA183" i="38"/>
  <c r="CB183" i="38"/>
  <c r="CC183" i="38"/>
  <c r="CD183" i="38"/>
  <c r="CE183" i="38"/>
  <c r="CF183" i="38"/>
  <c r="CH183" i="38"/>
  <c r="CI183" i="38"/>
  <c r="U184" i="38"/>
  <c r="CG185" i="38" s="1"/>
  <c r="V184" i="38"/>
  <c r="CH185" i="38" s="1"/>
  <c r="W184" i="38"/>
  <c r="CI185" i="38" s="1"/>
  <c r="AI184" i="38"/>
  <c r="AJ184" i="38"/>
  <c r="AK184" i="38"/>
  <c r="AL184" i="38"/>
  <c r="AM184" i="38"/>
  <c r="AN184" i="38"/>
  <c r="AO184" i="38"/>
  <c r="AP184" i="38"/>
  <c r="AQ184" i="38"/>
  <c r="AR184" i="38"/>
  <c r="AS184" i="38"/>
  <c r="AT184" i="38"/>
  <c r="AU184" i="38"/>
  <c r="AV184" i="38"/>
  <c r="AW184" i="38"/>
  <c r="AX184" i="38"/>
  <c r="AY184" i="38"/>
  <c r="AZ184" i="38"/>
  <c r="BA184" i="38"/>
  <c r="BO184" i="38"/>
  <c r="BP184" i="38"/>
  <c r="BQ184" i="38"/>
  <c r="BR184" i="38"/>
  <c r="BS184" i="38"/>
  <c r="BT184" i="38"/>
  <c r="BU184" i="38"/>
  <c r="BV184" i="38"/>
  <c r="BW184" i="38"/>
  <c r="BX184" i="38"/>
  <c r="BY184" i="38"/>
  <c r="BZ184" i="38"/>
  <c r="CA184" i="38"/>
  <c r="CB184" i="38"/>
  <c r="CC184" i="38"/>
  <c r="CD184" i="38"/>
  <c r="CE184" i="38"/>
  <c r="CF184" i="38"/>
  <c r="CG184" i="38"/>
  <c r="U185" i="38"/>
  <c r="V185" i="38"/>
  <c r="W185" i="38"/>
  <c r="AI185" i="38"/>
  <c r="AJ185" i="38"/>
  <c r="AK185" i="38"/>
  <c r="AL185" i="38"/>
  <c r="AM185" i="38"/>
  <c r="AN185" i="38"/>
  <c r="AO185" i="38"/>
  <c r="AP185" i="38"/>
  <c r="AQ185" i="38"/>
  <c r="AR185" i="38"/>
  <c r="AS185" i="38"/>
  <c r="AT185" i="38"/>
  <c r="AU185" i="38"/>
  <c r="AV185" i="38"/>
  <c r="AW185" i="38"/>
  <c r="AX185" i="38"/>
  <c r="AY185" i="38"/>
  <c r="AZ185" i="38"/>
  <c r="BA185" i="38"/>
  <c r="BO185" i="38"/>
  <c r="BP185" i="38"/>
  <c r="BQ185" i="38"/>
  <c r="BR185" i="38"/>
  <c r="BS185" i="38"/>
  <c r="BT185" i="38"/>
  <c r="BU185" i="38"/>
  <c r="BV185" i="38"/>
  <c r="BW185" i="38"/>
  <c r="BX185" i="38"/>
  <c r="BY185" i="38"/>
  <c r="BZ185" i="38"/>
  <c r="CA185" i="38"/>
  <c r="CB185" i="38"/>
  <c r="CC185" i="38"/>
  <c r="CD185" i="38"/>
  <c r="CE185" i="38"/>
  <c r="CF185" i="38"/>
  <c r="U186" i="38"/>
  <c r="CG187" i="38" s="1"/>
  <c r="V186" i="38"/>
  <c r="CH187" i="38" s="1"/>
  <c r="W186" i="38"/>
  <c r="CI187" i="38" s="1"/>
  <c r="U187" i="38"/>
  <c r="V187" i="38"/>
  <c r="W187" i="38"/>
  <c r="AI187" i="38"/>
  <c r="AJ187" i="38"/>
  <c r="AK187" i="38"/>
  <c r="AL187" i="38"/>
  <c r="AM187" i="38"/>
  <c r="AN187" i="38"/>
  <c r="AO187" i="38"/>
  <c r="AP187" i="38"/>
  <c r="AQ187" i="38"/>
  <c r="AR187" i="38"/>
  <c r="AS187" i="38"/>
  <c r="AT187" i="38"/>
  <c r="AU187" i="38"/>
  <c r="AV187" i="38"/>
  <c r="AW187" i="38"/>
  <c r="AX187" i="38"/>
  <c r="AY187" i="38"/>
  <c r="AZ187" i="38"/>
  <c r="BA187" i="38"/>
  <c r="BB187" i="38"/>
  <c r="BC187" i="38"/>
  <c r="BO187" i="38"/>
  <c r="BP187" i="38"/>
  <c r="BQ187" i="38"/>
  <c r="BR187" i="38"/>
  <c r="BS187" i="38"/>
  <c r="BT187" i="38"/>
  <c r="BU187" i="38"/>
  <c r="BV187" i="38"/>
  <c r="BW187" i="38"/>
  <c r="BX187" i="38"/>
  <c r="BY187" i="38"/>
  <c r="BZ187" i="38"/>
  <c r="CA187" i="38"/>
  <c r="CB187" i="38"/>
  <c r="CC187" i="38"/>
  <c r="CD187" i="38"/>
  <c r="CE187" i="38"/>
  <c r="CF187" i="38"/>
  <c r="C188" i="38"/>
  <c r="D188" i="38"/>
  <c r="E188" i="38"/>
  <c r="F188" i="38"/>
  <c r="G188" i="38"/>
  <c r="H188" i="38"/>
  <c r="I188" i="38"/>
  <c r="J188" i="38"/>
  <c r="K188" i="38"/>
  <c r="L188" i="38"/>
  <c r="M188" i="38"/>
  <c r="N188" i="38"/>
  <c r="O188" i="38"/>
  <c r="P188" i="38"/>
  <c r="Q188" i="38"/>
  <c r="R188" i="38"/>
  <c r="S188" i="38"/>
  <c r="T188" i="38"/>
  <c r="AI200" i="38"/>
  <c r="AL200" i="38"/>
  <c r="AO200" i="38"/>
  <c r="AR200" i="38"/>
  <c r="AU200" i="38"/>
  <c r="AX200" i="38"/>
  <c r="BO200" i="38"/>
  <c r="BR200" i="38"/>
  <c r="BU200" i="38"/>
  <c r="BX200" i="38"/>
  <c r="CA200" i="38"/>
  <c r="CD200" i="38"/>
  <c r="U202" i="38"/>
  <c r="V202" i="38"/>
  <c r="W202" i="38"/>
  <c r="U203" i="38"/>
  <c r="CG204" i="38" s="1"/>
  <c r="V203" i="38"/>
  <c r="CH204" i="38" s="1"/>
  <c r="W203" i="38"/>
  <c r="BC204" i="38" s="1"/>
  <c r="AI203" i="38"/>
  <c r="AJ203" i="38"/>
  <c r="AK203" i="38"/>
  <c r="AL203" i="38"/>
  <c r="AM203" i="38"/>
  <c r="AN203" i="38"/>
  <c r="AO203" i="38"/>
  <c r="AP203" i="38"/>
  <c r="AQ203" i="38"/>
  <c r="AR203" i="38"/>
  <c r="AS203" i="38"/>
  <c r="AT203" i="38"/>
  <c r="AU203" i="38"/>
  <c r="AV203" i="38"/>
  <c r="AW203" i="38"/>
  <c r="AX203" i="38"/>
  <c r="AY203" i="38"/>
  <c r="AZ203" i="38"/>
  <c r="BA203" i="38"/>
  <c r="BB203" i="38"/>
  <c r="BC203" i="38"/>
  <c r="BO203" i="38"/>
  <c r="BP203" i="38"/>
  <c r="BQ203" i="38"/>
  <c r="BR203" i="38"/>
  <c r="BS203" i="38"/>
  <c r="BT203" i="38"/>
  <c r="BU203" i="38"/>
  <c r="BV203" i="38"/>
  <c r="BW203" i="38"/>
  <c r="BX203" i="38"/>
  <c r="BY203" i="38"/>
  <c r="BZ203" i="38"/>
  <c r="CA203" i="38"/>
  <c r="CB203" i="38"/>
  <c r="CC203" i="38"/>
  <c r="CD203" i="38"/>
  <c r="CE203" i="38"/>
  <c r="CF203" i="38"/>
  <c r="CG203" i="38"/>
  <c r="CH203" i="38"/>
  <c r="CI203" i="38"/>
  <c r="U204" i="38"/>
  <c r="BA205" i="38" s="1"/>
  <c r="V204" i="38"/>
  <c r="CH205" i="38" s="1"/>
  <c r="W204" i="38"/>
  <c r="AI204" i="38"/>
  <c r="AJ204" i="38"/>
  <c r="AK204" i="38"/>
  <c r="AL204" i="38"/>
  <c r="AM204" i="38"/>
  <c r="AN204" i="38"/>
  <c r="AO204" i="38"/>
  <c r="AP204" i="38"/>
  <c r="AQ204" i="38"/>
  <c r="AR204" i="38"/>
  <c r="AS204" i="38"/>
  <c r="AT204" i="38"/>
  <c r="AU204" i="38"/>
  <c r="AV204" i="38"/>
  <c r="AW204" i="38"/>
  <c r="AX204" i="38"/>
  <c r="AY204" i="38"/>
  <c r="AZ204" i="38"/>
  <c r="BA204" i="38"/>
  <c r="BO204" i="38"/>
  <c r="BP204" i="38"/>
  <c r="BQ204" i="38"/>
  <c r="BR204" i="38"/>
  <c r="BS204" i="38"/>
  <c r="BT204" i="38"/>
  <c r="BU204" i="38"/>
  <c r="BV204" i="38"/>
  <c r="BW204" i="38"/>
  <c r="BX204" i="38"/>
  <c r="BY204" i="38"/>
  <c r="BZ204" i="38"/>
  <c r="CA204" i="38"/>
  <c r="CB204" i="38"/>
  <c r="CC204" i="38"/>
  <c r="CD204" i="38"/>
  <c r="CE204" i="38"/>
  <c r="CF204" i="38"/>
  <c r="CI204" i="38"/>
  <c r="U205" i="38"/>
  <c r="CG206" i="38" s="1"/>
  <c r="V205" i="38"/>
  <c r="BB206" i="38" s="1"/>
  <c r="W205" i="38"/>
  <c r="AI205" i="38"/>
  <c r="AJ205" i="38"/>
  <c r="AK205" i="38"/>
  <c r="AL205" i="38"/>
  <c r="AM205" i="38"/>
  <c r="AN205" i="38"/>
  <c r="AO205" i="38"/>
  <c r="AP205" i="38"/>
  <c r="AQ205" i="38"/>
  <c r="AR205" i="38"/>
  <c r="AS205" i="38"/>
  <c r="AT205" i="38"/>
  <c r="AU205" i="38"/>
  <c r="AV205" i="38"/>
  <c r="AW205" i="38"/>
  <c r="AX205" i="38"/>
  <c r="AY205" i="38"/>
  <c r="AZ205" i="38"/>
  <c r="BB205" i="38"/>
  <c r="BC205" i="38"/>
  <c r="BO205" i="38"/>
  <c r="BP205" i="38"/>
  <c r="BQ205" i="38"/>
  <c r="BR205" i="38"/>
  <c r="BS205" i="38"/>
  <c r="BT205" i="38"/>
  <c r="BU205" i="38"/>
  <c r="BV205" i="38"/>
  <c r="BW205" i="38"/>
  <c r="BX205" i="38"/>
  <c r="BY205" i="38"/>
  <c r="BZ205" i="38"/>
  <c r="CA205" i="38"/>
  <c r="CB205" i="38"/>
  <c r="CC205" i="38"/>
  <c r="CD205" i="38"/>
  <c r="CE205" i="38"/>
  <c r="CF205" i="38"/>
  <c r="CI205" i="38"/>
  <c r="U206" i="38"/>
  <c r="BA207" i="38" s="1"/>
  <c r="V206" i="38"/>
  <c r="CH207" i="38" s="1"/>
  <c r="W206" i="38"/>
  <c r="BC207" i="38" s="1"/>
  <c r="AI206" i="38"/>
  <c r="AJ206" i="38"/>
  <c r="AK206" i="38"/>
  <c r="AL206" i="38"/>
  <c r="AM206" i="38"/>
  <c r="AN206" i="38"/>
  <c r="AO206" i="38"/>
  <c r="AP206" i="38"/>
  <c r="AQ206" i="38"/>
  <c r="AR206" i="38"/>
  <c r="AS206" i="38"/>
  <c r="AT206" i="38"/>
  <c r="AU206" i="38"/>
  <c r="AV206" i="38"/>
  <c r="AW206" i="38"/>
  <c r="AX206" i="38"/>
  <c r="AY206" i="38"/>
  <c r="AZ206" i="38"/>
  <c r="BO206" i="38"/>
  <c r="BP206" i="38"/>
  <c r="BQ206" i="38"/>
  <c r="BR206" i="38"/>
  <c r="BS206" i="38"/>
  <c r="BT206" i="38"/>
  <c r="BU206" i="38"/>
  <c r="BV206" i="38"/>
  <c r="BW206" i="38"/>
  <c r="BX206" i="38"/>
  <c r="BY206" i="38"/>
  <c r="BZ206" i="38"/>
  <c r="CA206" i="38"/>
  <c r="CB206" i="38"/>
  <c r="CC206" i="38"/>
  <c r="CD206" i="38"/>
  <c r="CE206" i="38"/>
  <c r="CF206" i="38"/>
  <c r="U207" i="38"/>
  <c r="V207" i="38"/>
  <c r="BB208" i="38" s="1"/>
  <c r="W207" i="38"/>
  <c r="CI208" i="38" s="1"/>
  <c r="AI207" i="38"/>
  <c r="AJ207" i="38"/>
  <c r="AK207" i="38"/>
  <c r="AL207" i="38"/>
  <c r="AM207" i="38"/>
  <c r="AN207" i="38"/>
  <c r="AO207" i="38"/>
  <c r="AP207" i="38"/>
  <c r="AQ207" i="38"/>
  <c r="AR207" i="38"/>
  <c r="AS207" i="38"/>
  <c r="AT207" i="38"/>
  <c r="AU207" i="38"/>
  <c r="AV207" i="38"/>
  <c r="AW207" i="38"/>
  <c r="AX207" i="38"/>
  <c r="AY207" i="38"/>
  <c r="AZ207" i="38"/>
  <c r="BO207" i="38"/>
  <c r="BP207" i="38"/>
  <c r="BQ207" i="38"/>
  <c r="BR207" i="38"/>
  <c r="BS207" i="38"/>
  <c r="BT207" i="38"/>
  <c r="BU207" i="38"/>
  <c r="BV207" i="38"/>
  <c r="BW207" i="38"/>
  <c r="BX207" i="38"/>
  <c r="BY207" i="38"/>
  <c r="BZ207" i="38"/>
  <c r="CA207" i="38"/>
  <c r="CB207" i="38"/>
  <c r="CC207" i="38"/>
  <c r="CD207" i="38"/>
  <c r="CE207" i="38"/>
  <c r="CF207" i="38"/>
  <c r="CG207" i="38"/>
  <c r="U208" i="38"/>
  <c r="CG209" i="38" s="1"/>
  <c r="V208" i="38"/>
  <c r="BB209" i="38" s="1"/>
  <c r="W208" i="38"/>
  <c r="CI209" i="38" s="1"/>
  <c r="AI208" i="38"/>
  <c r="AJ208" i="38"/>
  <c r="AK208" i="38"/>
  <c r="AL208" i="38"/>
  <c r="AM208" i="38"/>
  <c r="AN208" i="38"/>
  <c r="AO208" i="38"/>
  <c r="AP208" i="38"/>
  <c r="AQ208" i="38"/>
  <c r="AR208" i="38"/>
  <c r="AS208" i="38"/>
  <c r="AT208" i="38"/>
  <c r="AU208" i="38"/>
  <c r="AV208" i="38"/>
  <c r="AW208" i="38"/>
  <c r="AX208" i="38"/>
  <c r="AY208" i="38"/>
  <c r="AZ208" i="38"/>
  <c r="BA208" i="38"/>
  <c r="BC208" i="38"/>
  <c r="BO208" i="38"/>
  <c r="BP208" i="38"/>
  <c r="BQ208" i="38"/>
  <c r="BR208" i="38"/>
  <c r="BS208" i="38"/>
  <c r="BT208" i="38"/>
  <c r="BU208" i="38"/>
  <c r="BV208" i="38"/>
  <c r="BW208" i="38"/>
  <c r="BX208" i="38"/>
  <c r="BY208" i="38"/>
  <c r="BZ208" i="38"/>
  <c r="CA208" i="38"/>
  <c r="CB208" i="38"/>
  <c r="CC208" i="38"/>
  <c r="CD208" i="38"/>
  <c r="CE208" i="38"/>
  <c r="CF208" i="38"/>
  <c r="CG208" i="38"/>
  <c r="CH208" i="38"/>
  <c r="U209" i="38"/>
  <c r="V209" i="38"/>
  <c r="W209" i="38"/>
  <c r="AI209" i="38"/>
  <c r="AJ209" i="38"/>
  <c r="AK209" i="38"/>
  <c r="AL209" i="38"/>
  <c r="AM209" i="38"/>
  <c r="AN209" i="38"/>
  <c r="AO209" i="38"/>
  <c r="AP209" i="38"/>
  <c r="AQ209" i="38"/>
  <c r="AR209" i="38"/>
  <c r="AS209" i="38"/>
  <c r="AT209" i="38"/>
  <c r="AU209" i="38"/>
  <c r="AV209" i="38"/>
  <c r="AW209" i="38"/>
  <c r="AX209" i="38"/>
  <c r="AY209" i="38"/>
  <c r="AZ209" i="38"/>
  <c r="BA209" i="38"/>
  <c r="BO209" i="38"/>
  <c r="BP209" i="38"/>
  <c r="BQ209" i="38"/>
  <c r="BR209" i="38"/>
  <c r="BS209" i="38"/>
  <c r="BT209" i="38"/>
  <c r="BU209" i="38"/>
  <c r="BV209" i="38"/>
  <c r="BW209" i="38"/>
  <c r="BX209" i="38"/>
  <c r="BY209" i="38"/>
  <c r="BZ209" i="38"/>
  <c r="CA209" i="38"/>
  <c r="CB209" i="38"/>
  <c r="CC209" i="38"/>
  <c r="CD209" i="38"/>
  <c r="CE209" i="38"/>
  <c r="CF209" i="38"/>
  <c r="U210" i="38"/>
  <c r="V210" i="38"/>
  <c r="BB211" i="38" s="1"/>
  <c r="W210" i="38"/>
  <c r="AI210" i="38"/>
  <c r="AJ210" i="38"/>
  <c r="AK210" i="38"/>
  <c r="AL210" i="38"/>
  <c r="AM210" i="38"/>
  <c r="AN210" i="38"/>
  <c r="AO210" i="38"/>
  <c r="AP210" i="38"/>
  <c r="AQ210" i="38"/>
  <c r="AR210" i="38"/>
  <c r="AS210" i="38"/>
  <c r="AT210" i="38"/>
  <c r="AU210" i="38"/>
  <c r="AV210" i="38"/>
  <c r="AW210" i="38"/>
  <c r="AX210" i="38"/>
  <c r="AY210" i="38"/>
  <c r="AZ210" i="38"/>
  <c r="BB210" i="38"/>
  <c r="BO210" i="38"/>
  <c r="BP210" i="38"/>
  <c r="BQ210" i="38"/>
  <c r="BR210" i="38"/>
  <c r="BS210" i="38"/>
  <c r="BT210" i="38"/>
  <c r="BU210" i="38"/>
  <c r="BV210" i="38"/>
  <c r="BW210" i="38"/>
  <c r="BX210" i="38"/>
  <c r="BY210" i="38"/>
  <c r="BZ210" i="38"/>
  <c r="CA210" i="38"/>
  <c r="CB210" i="38"/>
  <c r="CC210" i="38"/>
  <c r="CD210" i="38"/>
  <c r="CE210" i="38"/>
  <c r="CF210" i="38"/>
  <c r="CH210" i="38"/>
  <c r="U211" i="38"/>
  <c r="V211" i="38"/>
  <c r="BB212" i="38" s="1"/>
  <c r="W211" i="38"/>
  <c r="BC212" i="38" s="1"/>
  <c r="AI211" i="38"/>
  <c r="AJ211" i="38"/>
  <c r="AK211" i="38"/>
  <c r="AL211" i="38"/>
  <c r="AM211" i="38"/>
  <c r="AN211" i="38"/>
  <c r="AO211" i="38"/>
  <c r="AP211" i="38"/>
  <c r="AQ211" i="38"/>
  <c r="AR211" i="38"/>
  <c r="AS211" i="38"/>
  <c r="AT211" i="38"/>
  <c r="AU211" i="38"/>
  <c r="AV211" i="38"/>
  <c r="AW211" i="38"/>
  <c r="AX211" i="38"/>
  <c r="AY211" i="38"/>
  <c r="AZ211" i="38"/>
  <c r="BC211" i="38"/>
  <c r="BO211" i="38"/>
  <c r="BP211" i="38"/>
  <c r="BQ211" i="38"/>
  <c r="BR211" i="38"/>
  <c r="BS211" i="38"/>
  <c r="BT211" i="38"/>
  <c r="BU211" i="38"/>
  <c r="BV211" i="38"/>
  <c r="BW211" i="38"/>
  <c r="BX211" i="38"/>
  <c r="BY211" i="38"/>
  <c r="BZ211" i="38"/>
  <c r="CA211" i="38"/>
  <c r="CB211" i="38"/>
  <c r="CC211" i="38"/>
  <c r="CD211" i="38"/>
  <c r="CE211" i="38"/>
  <c r="CF211" i="38"/>
  <c r="CH211" i="38"/>
  <c r="CI211" i="38"/>
  <c r="U212" i="38"/>
  <c r="BA213" i="38" s="1"/>
  <c r="V212" i="38"/>
  <c r="CH213" i="38" s="1"/>
  <c r="W212" i="38"/>
  <c r="AI212" i="38"/>
  <c r="AJ212" i="38"/>
  <c r="AK212" i="38"/>
  <c r="AL212" i="38"/>
  <c r="AM212" i="38"/>
  <c r="AN212" i="38"/>
  <c r="AO212" i="38"/>
  <c r="AP212" i="38"/>
  <c r="AQ212" i="38"/>
  <c r="AR212" i="38"/>
  <c r="AS212" i="38"/>
  <c r="AT212" i="38"/>
  <c r="AU212" i="38"/>
  <c r="AV212" i="38"/>
  <c r="AW212" i="38"/>
  <c r="AX212" i="38"/>
  <c r="AY212" i="38"/>
  <c r="AZ212" i="38"/>
  <c r="BA212" i="38"/>
  <c r="BO212" i="38"/>
  <c r="BP212" i="38"/>
  <c r="BQ212" i="38"/>
  <c r="BR212" i="38"/>
  <c r="BS212" i="38"/>
  <c r="BT212" i="38"/>
  <c r="BU212" i="38"/>
  <c r="BV212" i="38"/>
  <c r="BW212" i="38"/>
  <c r="BX212" i="38"/>
  <c r="BY212" i="38"/>
  <c r="BZ212" i="38"/>
  <c r="CA212" i="38"/>
  <c r="CB212" i="38"/>
  <c r="CC212" i="38"/>
  <c r="CD212" i="38"/>
  <c r="CE212" i="38"/>
  <c r="CF212" i="38"/>
  <c r="CG212" i="38"/>
  <c r="CH212" i="38"/>
  <c r="CI212" i="38"/>
  <c r="U213" i="38"/>
  <c r="CG214" i="38" s="1"/>
  <c r="V213" i="38"/>
  <c r="BB214" i="38" s="1"/>
  <c r="W213" i="38"/>
  <c r="AI213" i="38"/>
  <c r="AJ213" i="38"/>
  <c r="AK213" i="38"/>
  <c r="AL213" i="38"/>
  <c r="AM213" i="38"/>
  <c r="AN213" i="38"/>
  <c r="AO213" i="38"/>
  <c r="AP213" i="38"/>
  <c r="AQ213" i="38"/>
  <c r="AR213" i="38"/>
  <c r="AS213" i="38"/>
  <c r="AT213" i="38"/>
  <c r="AU213" i="38"/>
  <c r="AV213" i="38"/>
  <c r="AW213" i="38"/>
  <c r="AX213" i="38"/>
  <c r="AY213" i="38"/>
  <c r="AZ213" i="38"/>
  <c r="BB213" i="38"/>
  <c r="BC213" i="38"/>
  <c r="BO213" i="38"/>
  <c r="BP213" i="38"/>
  <c r="BQ213" i="38"/>
  <c r="BR213" i="38"/>
  <c r="BS213" i="38"/>
  <c r="BT213" i="38"/>
  <c r="BU213" i="38"/>
  <c r="BV213" i="38"/>
  <c r="BW213" i="38"/>
  <c r="BX213" i="38"/>
  <c r="BY213" i="38"/>
  <c r="BZ213" i="38"/>
  <c r="CA213" i="38"/>
  <c r="CB213" i="38"/>
  <c r="CC213" i="38"/>
  <c r="CD213" i="38"/>
  <c r="CE213" i="38"/>
  <c r="CF213" i="38"/>
  <c r="CI213" i="38"/>
  <c r="U214" i="38"/>
  <c r="BA215" i="38" s="1"/>
  <c r="V214" i="38"/>
  <c r="CH215" i="38" s="1"/>
  <c r="W214" i="38"/>
  <c r="BC215" i="38" s="1"/>
  <c r="AI214" i="38"/>
  <c r="AJ214" i="38"/>
  <c r="AK214" i="38"/>
  <c r="AL214" i="38"/>
  <c r="AM214" i="38"/>
  <c r="AN214" i="38"/>
  <c r="AO214" i="38"/>
  <c r="AP214" i="38"/>
  <c r="AQ214" i="38"/>
  <c r="AR214" i="38"/>
  <c r="AS214" i="38"/>
  <c r="AT214" i="38"/>
  <c r="AU214" i="38"/>
  <c r="AV214" i="38"/>
  <c r="AW214" i="38"/>
  <c r="AX214" i="38"/>
  <c r="AY214" i="38"/>
  <c r="AZ214" i="38"/>
  <c r="BO214" i="38"/>
  <c r="BP214" i="38"/>
  <c r="BQ214" i="38"/>
  <c r="BR214" i="38"/>
  <c r="BS214" i="38"/>
  <c r="BT214" i="38"/>
  <c r="BU214" i="38"/>
  <c r="BV214" i="38"/>
  <c r="BW214" i="38"/>
  <c r="BX214" i="38"/>
  <c r="BY214" i="38"/>
  <c r="BZ214" i="38"/>
  <c r="CA214" i="38"/>
  <c r="CB214" i="38"/>
  <c r="CC214" i="38"/>
  <c r="CD214" i="38"/>
  <c r="CE214" i="38"/>
  <c r="CF214" i="38"/>
  <c r="U215" i="38"/>
  <c r="V215" i="38"/>
  <c r="BB216" i="38" s="1"/>
  <c r="W215" i="38"/>
  <c r="CI216" i="38" s="1"/>
  <c r="AI215" i="38"/>
  <c r="AJ215" i="38"/>
  <c r="AK215" i="38"/>
  <c r="AL215" i="38"/>
  <c r="AM215" i="38"/>
  <c r="AN215" i="38"/>
  <c r="AO215" i="38"/>
  <c r="AP215" i="38"/>
  <c r="AQ215" i="38"/>
  <c r="AR215" i="38"/>
  <c r="AS215" i="38"/>
  <c r="AT215" i="38"/>
  <c r="AU215" i="38"/>
  <c r="AV215" i="38"/>
  <c r="AW215" i="38"/>
  <c r="AX215" i="38"/>
  <c r="AY215" i="38"/>
  <c r="AZ215" i="38"/>
  <c r="BO215" i="38"/>
  <c r="BP215" i="38"/>
  <c r="BQ215" i="38"/>
  <c r="BR215" i="38"/>
  <c r="BS215" i="38"/>
  <c r="BT215" i="38"/>
  <c r="BU215" i="38"/>
  <c r="BV215" i="38"/>
  <c r="BW215" i="38"/>
  <c r="BX215" i="38"/>
  <c r="BY215" i="38"/>
  <c r="BZ215" i="38"/>
  <c r="CA215" i="38"/>
  <c r="CB215" i="38"/>
  <c r="CC215" i="38"/>
  <c r="CD215" i="38"/>
  <c r="CE215" i="38"/>
  <c r="CF215" i="38"/>
  <c r="CG215" i="38"/>
  <c r="U216" i="38"/>
  <c r="CG217" i="38" s="1"/>
  <c r="V216" i="38"/>
  <c r="W216" i="38"/>
  <c r="CI217" i="38" s="1"/>
  <c r="AI216" i="38"/>
  <c r="AJ216" i="38"/>
  <c r="AK216" i="38"/>
  <c r="AL216" i="38"/>
  <c r="AM216" i="38"/>
  <c r="AN216" i="38"/>
  <c r="AO216" i="38"/>
  <c r="AP216" i="38"/>
  <c r="AQ216" i="38"/>
  <c r="AR216" i="38"/>
  <c r="AS216" i="38"/>
  <c r="AT216" i="38"/>
  <c r="AU216" i="38"/>
  <c r="AV216" i="38"/>
  <c r="AW216" i="38"/>
  <c r="AX216" i="38"/>
  <c r="AY216" i="38"/>
  <c r="AZ216" i="38"/>
  <c r="BA216" i="38"/>
  <c r="BO216" i="38"/>
  <c r="BP216" i="38"/>
  <c r="BQ216" i="38"/>
  <c r="BR216" i="38"/>
  <c r="BS216" i="38"/>
  <c r="BT216" i="38"/>
  <c r="BU216" i="38"/>
  <c r="BV216" i="38"/>
  <c r="BW216" i="38"/>
  <c r="BX216" i="38"/>
  <c r="BY216" i="38"/>
  <c r="BZ216" i="38"/>
  <c r="CA216" i="38"/>
  <c r="CB216" i="38"/>
  <c r="CC216" i="38"/>
  <c r="CD216" i="38"/>
  <c r="CE216" i="38"/>
  <c r="CF216" i="38"/>
  <c r="CG216" i="38"/>
  <c r="CH216" i="38"/>
  <c r="U217" i="38"/>
  <c r="V217" i="38"/>
  <c r="CH218" i="38" s="1"/>
  <c r="W217" i="38"/>
  <c r="AI217" i="38"/>
  <c r="AJ217" i="38"/>
  <c r="AK217" i="38"/>
  <c r="AL217" i="38"/>
  <c r="AM217" i="38"/>
  <c r="AN217" i="38"/>
  <c r="AO217" i="38"/>
  <c r="AP217" i="38"/>
  <c r="AQ217" i="38"/>
  <c r="AR217" i="38"/>
  <c r="AS217" i="38"/>
  <c r="AT217" i="38"/>
  <c r="AU217" i="38"/>
  <c r="AV217" i="38"/>
  <c r="AW217" i="38"/>
  <c r="AX217" i="38"/>
  <c r="AY217" i="38"/>
  <c r="AZ217" i="38"/>
  <c r="BA217" i="38"/>
  <c r="BO217" i="38"/>
  <c r="BP217" i="38"/>
  <c r="BQ217" i="38"/>
  <c r="BR217" i="38"/>
  <c r="BS217" i="38"/>
  <c r="BT217" i="38"/>
  <c r="BU217" i="38"/>
  <c r="BV217" i="38"/>
  <c r="BW217" i="38"/>
  <c r="BX217" i="38"/>
  <c r="BY217" i="38"/>
  <c r="BZ217" i="38"/>
  <c r="CA217" i="38"/>
  <c r="CB217" i="38"/>
  <c r="CC217" i="38"/>
  <c r="CD217" i="38"/>
  <c r="CE217" i="38"/>
  <c r="CF217" i="38"/>
  <c r="U218" i="38"/>
  <c r="V218" i="38"/>
  <c r="BB219" i="38" s="1"/>
  <c r="W218" i="38"/>
  <c r="AI218" i="38"/>
  <c r="AJ218" i="38"/>
  <c r="AK218" i="38"/>
  <c r="AL218" i="38"/>
  <c r="AM218" i="38"/>
  <c r="AN218" i="38"/>
  <c r="AO218" i="38"/>
  <c r="AP218" i="38"/>
  <c r="AQ218" i="38"/>
  <c r="AR218" i="38"/>
  <c r="AS218" i="38"/>
  <c r="AT218" i="38"/>
  <c r="AU218" i="38"/>
  <c r="AV218" i="38"/>
  <c r="AW218" i="38"/>
  <c r="AX218" i="38"/>
  <c r="AY218" i="38"/>
  <c r="AZ218" i="38"/>
  <c r="BO218" i="38"/>
  <c r="BP218" i="38"/>
  <c r="BQ218" i="38"/>
  <c r="BR218" i="38"/>
  <c r="BS218" i="38"/>
  <c r="BT218" i="38"/>
  <c r="BU218" i="38"/>
  <c r="BV218" i="38"/>
  <c r="BW218" i="38"/>
  <c r="BX218" i="38"/>
  <c r="BY218" i="38"/>
  <c r="BZ218" i="38"/>
  <c r="CA218" i="38"/>
  <c r="CB218" i="38"/>
  <c r="CC218" i="38"/>
  <c r="CD218" i="38"/>
  <c r="CE218" i="38"/>
  <c r="CF218" i="38"/>
  <c r="U219" i="38"/>
  <c r="BA220" i="38" s="1"/>
  <c r="V219" i="38"/>
  <c r="W219" i="38"/>
  <c r="BC220" i="38" s="1"/>
  <c r="AI219" i="38"/>
  <c r="AJ219" i="38"/>
  <c r="AK219" i="38"/>
  <c r="AL219" i="38"/>
  <c r="AM219" i="38"/>
  <c r="AN219" i="38"/>
  <c r="AO219" i="38"/>
  <c r="AP219" i="38"/>
  <c r="AQ219" i="38"/>
  <c r="AR219" i="38"/>
  <c r="AS219" i="38"/>
  <c r="AT219" i="38"/>
  <c r="AU219" i="38"/>
  <c r="AV219" i="38"/>
  <c r="AW219" i="38"/>
  <c r="AX219" i="38"/>
  <c r="AY219" i="38"/>
  <c r="AZ219" i="38"/>
  <c r="BC219" i="38"/>
  <c r="BO219" i="38"/>
  <c r="BP219" i="38"/>
  <c r="BQ219" i="38"/>
  <c r="BR219" i="38"/>
  <c r="BS219" i="38"/>
  <c r="BT219" i="38"/>
  <c r="BU219" i="38"/>
  <c r="BV219" i="38"/>
  <c r="BW219" i="38"/>
  <c r="BX219" i="38"/>
  <c r="BY219" i="38"/>
  <c r="BZ219" i="38"/>
  <c r="CA219" i="38"/>
  <c r="CB219" i="38"/>
  <c r="CC219" i="38"/>
  <c r="CD219" i="38"/>
  <c r="CE219" i="38"/>
  <c r="CF219" i="38"/>
  <c r="CH219" i="38"/>
  <c r="CI219" i="38"/>
  <c r="U220" i="38"/>
  <c r="CG221" i="38" s="1"/>
  <c r="V220" i="38"/>
  <c r="CH221" i="38" s="1"/>
  <c r="W220" i="38"/>
  <c r="AI220" i="38"/>
  <c r="AJ220" i="38"/>
  <c r="AK220" i="38"/>
  <c r="AL220" i="38"/>
  <c r="AM220" i="38"/>
  <c r="AN220" i="38"/>
  <c r="AO220" i="38"/>
  <c r="AP220" i="38"/>
  <c r="AQ220" i="38"/>
  <c r="AR220" i="38"/>
  <c r="AS220" i="38"/>
  <c r="AT220" i="38"/>
  <c r="AU220" i="38"/>
  <c r="AV220" i="38"/>
  <c r="AW220" i="38"/>
  <c r="AX220" i="38"/>
  <c r="AY220" i="38"/>
  <c r="AZ220" i="38"/>
  <c r="BB220" i="38"/>
  <c r="BO220" i="38"/>
  <c r="BP220" i="38"/>
  <c r="BQ220" i="38"/>
  <c r="BR220" i="38"/>
  <c r="BS220" i="38"/>
  <c r="BT220" i="38"/>
  <c r="BU220" i="38"/>
  <c r="BV220" i="38"/>
  <c r="BW220" i="38"/>
  <c r="BX220" i="38"/>
  <c r="BY220" i="38"/>
  <c r="BZ220" i="38"/>
  <c r="CA220" i="38"/>
  <c r="CB220" i="38"/>
  <c r="CC220" i="38"/>
  <c r="CD220" i="38"/>
  <c r="CE220" i="38"/>
  <c r="CF220" i="38"/>
  <c r="CH220" i="38"/>
  <c r="CI220" i="38"/>
  <c r="U221" i="38"/>
  <c r="V221" i="38"/>
  <c r="W221" i="38"/>
  <c r="AI221" i="38"/>
  <c r="AJ221" i="38"/>
  <c r="AK221" i="38"/>
  <c r="AL221" i="38"/>
  <c r="AM221" i="38"/>
  <c r="AN221" i="38"/>
  <c r="AO221" i="38"/>
  <c r="AP221" i="38"/>
  <c r="AQ221" i="38"/>
  <c r="AR221" i="38"/>
  <c r="AS221" i="38"/>
  <c r="AT221" i="38"/>
  <c r="AU221" i="38"/>
  <c r="AV221" i="38"/>
  <c r="AW221" i="38"/>
  <c r="AX221" i="38"/>
  <c r="AY221" i="38"/>
  <c r="AZ221" i="38"/>
  <c r="BC221" i="38"/>
  <c r="BO221" i="38"/>
  <c r="BP221" i="38"/>
  <c r="BQ221" i="38"/>
  <c r="BR221" i="38"/>
  <c r="BS221" i="38"/>
  <c r="BT221" i="38"/>
  <c r="BU221" i="38"/>
  <c r="BV221" i="38"/>
  <c r="BW221" i="38"/>
  <c r="BX221" i="38"/>
  <c r="BY221" i="38"/>
  <c r="BZ221" i="38"/>
  <c r="CA221" i="38"/>
  <c r="CB221" i="38"/>
  <c r="CC221" i="38"/>
  <c r="CD221" i="38"/>
  <c r="CE221" i="38"/>
  <c r="CF221" i="38"/>
  <c r="CI221" i="38"/>
  <c r="U222" i="38"/>
  <c r="V222" i="38"/>
  <c r="CH223" i="38" s="1"/>
  <c r="W222" i="38"/>
  <c r="CI223" i="38" s="1"/>
  <c r="U223" i="38"/>
  <c r="V223" i="38"/>
  <c r="W223" i="38"/>
  <c r="AI223" i="38"/>
  <c r="AJ223" i="38"/>
  <c r="AK223" i="38"/>
  <c r="AL223" i="38"/>
  <c r="AM223" i="38"/>
  <c r="AN223" i="38"/>
  <c r="AO223" i="38"/>
  <c r="AP223" i="38"/>
  <c r="AQ223" i="38"/>
  <c r="AR223" i="38"/>
  <c r="AS223" i="38"/>
  <c r="AT223" i="38"/>
  <c r="AU223" i="38"/>
  <c r="AV223" i="38"/>
  <c r="AW223" i="38"/>
  <c r="AX223" i="38"/>
  <c r="AY223" i="38"/>
  <c r="AZ223" i="38"/>
  <c r="BA223" i="38"/>
  <c r="BB223" i="38"/>
  <c r="BC223" i="38"/>
  <c r="BO223" i="38"/>
  <c r="BP223" i="38"/>
  <c r="BQ223" i="38"/>
  <c r="BR223" i="38"/>
  <c r="BS223" i="38"/>
  <c r="BT223" i="38"/>
  <c r="BU223" i="38"/>
  <c r="BV223" i="38"/>
  <c r="BW223" i="38"/>
  <c r="BX223" i="38"/>
  <c r="BY223" i="38"/>
  <c r="BZ223" i="38"/>
  <c r="CA223" i="38"/>
  <c r="CB223" i="38"/>
  <c r="CC223" i="38"/>
  <c r="CD223" i="38"/>
  <c r="CE223" i="38"/>
  <c r="CF223" i="38"/>
  <c r="C224" i="38"/>
  <c r="D224" i="38"/>
  <c r="E224" i="38"/>
  <c r="F224" i="38"/>
  <c r="G224" i="38"/>
  <c r="H224" i="38"/>
  <c r="I224" i="38"/>
  <c r="J224" i="38"/>
  <c r="K224" i="38"/>
  <c r="L224" i="38"/>
  <c r="M224" i="38"/>
  <c r="N224" i="38"/>
  <c r="O224" i="38"/>
  <c r="P224" i="38"/>
  <c r="Q224" i="38"/>
  <c r="R224" i="38"/>
  <c r="S224" i="38"/>
  <c r="T224" i="38"/>
  <c r="AI236" i="38"/>
  <c r="AJ236" i="38"/>
  <c r="AK236" i="38"/>
  <c r="AL236" i="38"/>
  <c r="AM236" i="38"/>
  <c r="AN236" i="38"/>
  <c r="AO236" i="38"/>
  <c r="AP236" i="38"/>
  <c r="AQ236" i="38"/>
  <c r="AR236" i="38"/>
  <c r="AS236" i="38"/>
  <c r="AT236" i="38"/>
  <c r="AU236" i="38"/>
  <c r="AV236" i="38"/>
  <c r="AW236" i="38"/>
  <c r="BO236" i="38"/>
  <c r="BP236" i="38"/>
  <c r="BQ236" i="38"/>
  <c r="BR236" i="38"/>
  <c r="BS236" i="38"/>
  <c r="BT236" i="38"/>
  <c r="BU236" i="38"/>
  <c r="BV236" i="38"/>
  <c r="BW236" i="38"/>
  <c r="BX236" i="38"/>
  <c r="BY236" i="38"/>
  <c r="BZ236" i="38"/>
  <c r="CA236" i="38"/>
  <c r="CB236" i="38"/>
  <c r="CC236" i="38"/>
  <c r="R237" i="38"/>
  <c r="CD238" i="38" s="1"/>
  <c r="R238" i="38"/>
  <c r="CD239" i="38" s="1"/>
  <c r="AI238" i="38"/>
  <c r="AJ238" i="38"/>
  <c r="AK238" i="38"/>
  <c r="AL238" i="38"/>
  <c r="AM238" i="38"/>
  <c r="AN238" i="38"/>
  <c r="AO238" i="38"/>
  <c r="AP238" i="38"/>
  <c r="AQ238" i="38"/>
  <c r="AR238" i="38"/>
  <c r="AS238" i="38"/>
  <c r="AT238" i="38"/>
  <c r="AU238" i="38"/>
  <c r="AV238" i="38"/>
  <c r="AW238" i="38"/>
  <c r="BO238" i="38"/>
  <c r="BP238" i="38"/>
  <c r="BQ238" i="38"/>
  <c r="BR238" i="38"/>
  <c r="BS238" i="38"/>
  <c r="BT238" i="38"/>
  <c r="BU238" i="38"/>
  <c r="BV238" i="38"/>
  <c r="BW238" i="38"/>
  <c r="BX238" i="38"/>
  <c r="BY238" i="38"/>
  <c r="BZ238" i="38"/>
  <c r="CA238" i="38"/>
  <c r="CB238" i="38"/>
  <c r="CC238" i="38"/>
  <c r="R239" i="38"/>
  <c r="AI239" i="38"/>
  <c r="AJ239" i="38"/>
  <c r="AK239" i="38"/>
  <c r="AL239" i="38"/>
  <c r="AM239" i="38"/>
  <c r="AN239" i="38"/>
  <c r="AO239" i="38"/>
  <c r="AP239" i="38"/>
  <c r="AQ239" i="38"/>
  <c r="AR239" i="38"/>
  <c r="AS239" i="38"/>
  <c r="AT239" i="38"/>
  <c r="AU239" i="38"/>
  <c r="AV239" i="38"/>
  <c r="AW239" i="38"/>
  <c r="AX239" i="38"/>
  <c r="BO239" i="38"/>
  <c r="BP239" i="38"/>
  <c r="BQ239" i="38"/>
  <c r="BR239" i="38"/>
  <c r="BS239" i="38"/>
  <c r="BT239" i="38"/>
  <c r="BU239" i="38"/>
  <c r="BV239" i="38"/>
  <c r="BW239" i="38"/>
  <c r="BX239" i="38"/>
  <c r="BY239" i="38"/>
  <c r="BZ239" i="38"/>
  <c r="CA239" i="38"/>
  <c r="CB239" i="38"/>
  <c r="CC239" i="38"/>
  <c r="R240" i="38"/>
  <c r="AX241" i="38" s="1"/>
  <c r="AI240" i="38"/>
  <c r="AJ240" i="38"/>
  <c r="AK240" i="38"/>
  <c r="AL240" i="38"/>
  <c r="AM240" i="38"/>
  <c r="AN240" i="38"/>
  <c r="AO240" i="38"/>
  <c r="AP240" i="38"/>
  <c r="AQ240" i="38"/>
  <c r="AR240" i="38"/>
  <c r="AS240" i="38"/>
  <c r="AT240" i="38"/>
  <c r="AU240" i="38"/>
  <c r="AV240" i="38"/>
  <c r="AW240" i="38"/>
  <c r="BO240" i="38"/>
  <c r="BP240" i="38"/>
  <c r="BQ240" i="38"/>
  <c r="BR240" i="38"/>
  <c r="BS240" i="38"/>
  <c r="BT240" i="38"/>
  <c r="BU240" i="38"/>
  <c r="BV240" i="38"/>
  <c r="BW240" i="38"/>
  <c r="BX240" i="38"/>
  <c r="BY240" i="38"/>
  <c r="BZ240" i="38"/>
  <c r="CA240" i="38"/>
  <c r="CB240" i="38"/>
  <c r="CC240" i="38"/>
  <c r="R241" i="38"/>
  <c r="CD242" i="38" s="1"/>
  <c r="AI241" i="38"/>
  <c r="AJ241" i="38"/>
  <c r="AK241" i="38"/>
  <c r="AL241" i="38"/>
  <c r="AM241" i="38"/>
  <c r="AN241" i="38"/>
  <c r="AO241" i="38"/>
  <c r="AP241" i="38"/>
  <c r="AQ241" i="38"/>
  <c r="AR241" i="38"/>
  <c r="AS241" i="38"/>
  <c r="AT241" i="38"/>
  <c r="AU241" i="38"/>
  <c r="AV241" i="38"/>
  <c r="AW241" i="38"/>
  <c r="BO241" i="38"/>
  <c r="BP241" i="38"/>
  <c r="BQ241" i="38"/>
  <c r="BR241" i="38"/>
  <c r="BS241" i="38"/>
  <c r="BT241" i="38"/>
  <c r="BU241" i="38"/>
  <c r="BV241" i="38"/>
  <c r="BW241" i="38"/>
  <c r="BX241" i="38"/>
  <c r="BY241" i="38"/>
  <c r="BZ241" i="38"/>
  <c r="CA241" i="38"/>
  <c r="CB241" i="38"/>
  <c r="CC241" i="38"/>
  <c r="R242" i="38"/>
  <c r="CD243" i="38" s="1"/>
  <c r="AI242" i="38"/>
  <c r="AJ242" i="38"/>
  <c r="AK242" i="38"/>
  <c r="AL242" i="38"/>
  <c r="AM242" i="38"/>
  <c r="AN242" i="38"/>
  <c r="AO242" i="38"/>
  <c r="AP242" i="38"/>
  <c r="AQ242" i="38"/>
  <c r="AR242" i="38"/>
  <c r="AS242" i="38"/>
  <c r="AT242" i="38"/>
  <c r="AU242" i="38"/>
  <c r="AV242" i="38"/>
  <c r="AW242" i="38"/>
  <c r="AX242" i="38"/>
  <c r="BO242" i="38"/>
  <c r="BP242" i="38"/>
  <c r="BQ242" i="38"/>
  <c r="BR242" i="38"/>
  <c r="BS242" i="38"/>
  <c r="BT242" i="38"/>
  <c r="BU242" i="38"/>
  <c r="BV242" i="38"/>
  <c r="BW242" i="38"/>
  <c r="BX242" i="38"/>
  <c r="BY242" i="38"/>
  <c r="BZ242" i="38"/>
  <c r="CA242" i="38"/>
  <c r="CB242" i="38"/>
  <c r="CC242" i="38"/>
  <c r="R243" i="38"/>
  <c r="AX244" i="38" s="1"/>
  <c r="AI243" i="38"/>
  <c r="AJ243" i="38"/>
  <c r="AK243" i="38"/>
  <c r="AL243" i="38"/>
  <c r="AM243" i="38"/>
  <c r="AN243" i="38"/>
  <c r="AO243" i="38"/>
  <c r="AP243" i="38"/>
  <c r="AQ243" i="38"/>
  <c r="AR243" i="38"/>
  <c r="AS243" i="38"/>
  <c r="AT243" i="38"/>
  <c r="AU243" i="38"/>
  <c r="AV243" i="38"/>
  <c r="AW243" i="38"/>
  <c r="BO243" i="38"/>
  <c r="BP243" i="38"/>
  <c r="BQ243" i="38"/>
  <c r="BR243" i="38"/>
  <c r="BS243" i="38"/>
  <c r="BT243" i="38"/>
  <c r="BU243" i="38"/>
  <c r="BV243" i="38"/>
  <c r="BW243" i="38"/>
  <c r="BX243" i="38"/>
  <c r="BY243" i="38"/>
  <c r="BZ243" i="38"/>
  <c r="CA243" i="38"/>
  <c r="CB243" i="38"/>
  <c r="CC243" i="38"/>
  <c r="R244" i="38"/>
  <c r="AX245" i="38" s="1"/>
  <c r="AI244" i="38"/>
  <c r="AJ244" i="38"/>
  <c r="AK244" i="38"/>
  <c r="AL244" i="38"/>
  <c r="AM244" i="38"/>
  <c r="AN244" i="38"/>
  <c r="AO244" i="38"/>
  <c r="AP244" i="38"/>
  <c r="AQ244" i="38"/>
  <c r="AR244" i="38"/>
  <c r="AS244" i="38"/>
  <c r="AT244" i="38"/>
  <c r="AU244" i="38"/>
  <c r="AV244" i="38"/>
  <c r="AW244" i="38"/>
  <c r="BO244" i="38"/>
  <c r="BP244" i="38"/>
  <c r="BQ244" i="38"/>
  <c r="BR244" i="38"/>
  <c r="BS244" i="38"/>
  <c r="BT244" i="38"/>
  <c r="BU244" i="38"/>
  <c r="BV244" i="38"/>
  <c r="BW244" i="38"/>
  <c r="BX244" i="38"/>
  <c r="BY244" i="38"/>
  <c r="BZ244" i="38"/>
  <c r="CA244" i="38"/>
  <c r="CB244" i="38"/>
  <c r="CC244" i="38"/>
  <c r="R245" i="38"/>
  <c r="CD246" i="38" s="1"/>
  <c r="AI245" i="38"/>
  <c r="AJ245" i="38"/>
  <c r="AK245" i="38"/>
  <c r="AL245" i="38"/>
  <c r="AM245" i="38"/>
  <c r="AN245" i="38"/>
  <c r="AO245" i="38"/>
  <c r="AP245" i="38"/>
  <c r="AQ245" i="38"/>
  <c r="AR245" i="38"/>
  <c r="AS245" i="38"/>
  <c r="AT245" i="38"/>
  <c r="AU245" i="38"/>
  <c r="AV245" i="38"/>
  <c r="AW245" i="38"/>
  <c r="BO245" i="38"/>
  <c r="BP245" i="38"/>
  <c r="BQ245" i="38"/>
  <c r="BR245" i="38"/>
  <c r="BS245" i="38"/>
  <c r="BT245" i="38"/>
  <c r="BU245" i="38"/>
  <c r="BV245" i="38"/>
  <c r="BW245" i="38"/>
  <c r="BX245" i="38"/>
  <c r="BY245" i="38"/>
  <c r="BZ245" i="38"/>
  <c r="CA245" i="38"/>
  <c r="CB245" i="38"/>
  <c r="CC245" i="38"/>
  <c r="R246" i="38"/>
  <c r="CD247" i="38" s="1"/>
  <c r="AI246" i="38"/>
  <c r="AJ246" i="38"/>
  <c r="AK246" i="38"/>
  <c r="AL246" i="38"/>
  <c r="AM246" i="38"/>
  <c r="AN246" i="38"/>
  <c r="AO246" i="38"/>
  <c r="AP246" i="38"/>
  <c r="AQ246" i="38"/>
  <c r="AR246" i="38"/>
  <c r="AS246" i="38"/>
  <c r="AT246" i="38"/>
  <c r="AU246" i="38"/>
  <c r="AV246" i="38"/>
  <c r="AW246" i="38"/>
  <c r="AX246" i="38"/>
  <c r="BO246" i="38"/>
  <c r="BP246" i="38"/>
  <c r="BQ246" i="38"/>
  <c r="BR246" i="38"/>
  <c r="BS246" i="38"/>
  <c r="BT246" i="38"/>
  <c r="BU246" i="38"/>
  <c r="BV246" i="38"/>
  <c r="BW246" i="38"/>
  <c r="BX246" i="38"/>
  <c r="BY246" i="38"/>
  <c r="BZ246" i="38"/>
  <c r="CA246" i="38"/>
  <c r="CB246" i="38"/>
  <c r="CC246" i="38"/>
  <c r="R247" i="38"/>
  <c r="AI247" i="38"/>
  <c r="AJ247" i="38"/>
  <c r="AK247" i="38"/>
  <c r="AL247" i="38"/>
  <c r="AM247" i="38"/>
  <c r="AN247" i="38"/>
  <c r="AO247" i="38"/>
  <c r="AP247" i="38"/>
  <c r="AQ247" i="38"/>
  <c r="AR247" i="38"/>
  <c r="AS247" i="38"/>
  <c r="AT247" i="38"/>
  <c r="AU247" i="38"/>
  <c r="AV247" i="38"/>
  <c r="AW247" i="38"/>
  <c r="AX247" i="38"/>
  <c r="BO247" i="38"/>
  <c r="BP247" i="38"/>
  <c r="BQ247" i="38"/>
  <c r="BR247" i="38"/>
  <c r="BS247" i="38"/>
  <c r="BT247" i="38"/>
  <c r="BU247" i="38"/>
  <c r="BV247" i="38"/>
  <c r="BW247" i="38"/>
  <c r="BX247" i="38"/>
  <c r="BY247" i="38"/>
  <c r="BZ247" i="38"/>
  <c r="CA247" i="38"/>
  <c r="CB247" i="38"/>
  <c r="CC247" i="38"/>
  <c r="R248" i="38"/>
  <c r="AX249" i="38" s="1"/>
  <c r="AI248" i="38"/>
  <c r="AJ248" i="38"/>
  <c r="AK248" i="38"/>
  <c r="AL248" i="38"/>
  <c r="AM248" i="38"/>
  <c r="AN248" i="38"/>
  <c r="AO248" i="38"/>
  <c r="AP248" i="38"/>
  <c r="AQ248" i="38"/>
  <c r="AR248" i="38"/>
  <c r="AS248" i="38"/>
  <c r="AT248" i="38"/>
  <c r="AU248" i="38"/>
  <c r="AV248" i="38"/>
  <c r="AW248" i="38"/>
  <c r="BO248" i="38"/>
  <c r="BP248" i="38"/>
  <c r="BQ248" i="38"/>
  <c r="BR248" i="38"/>
  <c r="BS248" i="38"/>
  <c r="BT248" i="38"/>
  <c r="BU248" i="38"/>
  <c r="BV248" i="38"/>
  <c r="BW248" i="38"/>
  <c r="BX248" i="38"/>
  <c r="BY248" i="38"/>
  <c r="BZ248" i="38"/>
  <c r="CA248" i="38"/>
  <c r="CB248" i="38"/>
  <c r="CC248" i="38"/>
  <c r="R249" i="38"/>
  <c r="AI249" i="38"/>
  <c r="AJ249" i="38"/>
  <c r="AK249" i="38"/>
  <c r="AL249" i="38"/>
  <c r="AM249" i="38"/>
  <c r="AN249" i="38"/>
  <c r="AO249" i="38"/>
  <c r="AP249" i="38"/>
  <c r="AQ249" i="38"/>
  <c r="AR249" i="38"/>
  <c r="AS249" i="38"/>
  <c r="AT249" i="38"/>
  <c r="AU249" i="38"/>
  <c r="AV249" i="38"/>
  <c r="AW249" i="38"/>
  <c r="BO249" i="38"/>
  <c r="BP249" i="38"/>
  <c r="BQ249" i="38"/>
  <c r="BR249" i="38"/>
  <c r="BS249" i="38"/>
  <c r="BT249" i="38"/>
  <c r="BU249" i="38"/>
  <c r="BV249" i="38"/>
  <c r="BW249" i="38"/>
  <c r="BX249" i="38"/>
  <c r="BY249" i="38"/>
  <c r="BZ249" i="38"/>
  <c r="CA249" i="38"/>
  <c r="CB249" i="38"/>
  <c r="CC249" i="38"/>
  <c r="R250" i="38"/>
  <c r="AI250" i="38"/>
  <c r="AJ250" i="38"/>
  <c r="AK250" i="38"/>
  <c r="AL250" i="38"/>
  <c r="AM250" i="38"/>
  <c r="AN250" i="38"/>
  <c r="AO250" i="38"/>
  <c r="AP250" i="38"/>
  <c r="AQ250" i="38"/>
  <c r="AR250" i="38"/>
  <c r="AS250" i="38"/>
  <c r="AT250" i="38"/>
  <c r="AU250" i="38"/>
  <c r="AV250" i="38"/>
  <c r="AW250" i="38"/>
  <c r="AX250" i="38"/>
  <c r="BO250" i="38"/>
  <c r="BP250" i="38"/>
  <c r="BQ250" i="38"/>
  <c r="BR250" i="38"/>
  <c r="BS250" i="38"/>
  <c r="BT250" i="38"/>
  <c r="BU250" i="38"/>
  <c r="BV250" i="38"/>
  <c r="BW250" i="38"/>
  <c r="BX250" i="38"/>
  <c r="BY250" i="38"/>
  <c r="BZ250" i="38"/>
  <c r="CA250" i="38"/>
  <c r="CB250" i="38"/>
  <c r="CC250" i="38"/>
  <c r="CD250" i="38"/>
  <c r="R251" i="38"/>
  <c r="AX252" i="38" s="1"/>
  <c r="AI251" i="38"/>
  <c r="AJ251" i="38"/>
  <c r="AK251" i="38"/>
  <c r="AL251" i="38"/>
  <c r="AM251" i="38"/>
  <c r="AN251" i="38"/>
  <c r="AO251" i="38"/>
  <c r="AP251" i="38"/>
  <c r="AQ251" i="38"/>
  <c r="AR251" i="38"/>
  <c r="AS251" i="38"/>
  <c r="AT251" i="38"/>
  <c r="AU251" i="38"/>
  <c r="AV251" i="38"/>
  <c r="AW251" i="38"/>
  <c r="BO251" i="38"/>
  <c r="BP251" i="38"/>
  <c r="BQ251" i="38"/>
  <c r="BR251" i="38"/>
  <c r="BS251" i="38"/>
  <c r="BT251" i="38"/>
  <c r="BU251" i="38"/>
  <c r="BV251" i="38"/>
  <c r="BW251" i="38"/>
  <c r="BX251" i="38"/>
  <c r="BY251" i="38"/>
  <c r="BZ251" i="38"/>
  <c r="CA251" i="38"/>
  <c r="CB251" i="38"/>
  <c r="CC251" i="38"/>
  <c r="R252" i="38"/>
  <c r="AX253" i="38" s="1"/>
  <c r="AI252" i="38"/>
  <c r="AJ252" i="38"/>
  <c r="AK252" i="38"/>
  <c r="AL252" i="38"/>
  <c r="AM252" i="38"/>
  <c r="AN252" i="38"/>
  <c r="AO252" i="38"/>
  <c r="AP252" i="38"/>
  <c r="AQ252" i="38"/>
  <c r="AR252" i="38"/>
  <c r="AS252" i="38"/>
  <c r="AT252" i="38"/>
  <c r="AU252" i="38"/>
  <c r="AV252" i="38"/>
  <c r="AW252" i="38"/>
  <c r="BO252" i="38"/>
  <c r="BP252" i="38"/>
  <c r="BQ252" i="38"/>
  <c r="BR252" i="38"/>
  <c r="BS252" i="38"/>
  <c r="BT252" i="38"/>
  <c r="BU252" i="38"/>
  <c r="BV252" i="38"/>
  <c r="BW252" i="38"/>
  <c r="BX252" i="38"/>
  <c r="BY252" i="38"/>
  <c r="BZ252" i="38"/>
  <c r="CA252" i="38"/>
  <c r="CB252" i="38"/>
  <c r="CC252" i="38"/>
  <c r="R253" i="38"/>
  <c r="CD254" i="38" s="1"/>
  <c r="AI253" i="38"/>
  <c r="AJ253" i="38"/>
  <c r="AK253" i="38"/>
  <c r="AL253" i="38"/>
  <c r="AM253" i="38"/>
  <c r="AN253" i="38"/>
  <c r="AO253" i="38"/>
  <c r="AP253" i="38"/>
  <c r="AQ253" i="38"/>
  <c r="AR253" i="38"/>
  <c r="AS253" i="38"/>
  <c r="AT253" i="38"/>
  <c r="AU253" i="38"/>
  <c r="AV253" i="38"/>
  <c r="AW253" i="38"/>
  <c r="BO253" i="38"/>
  <c r="BP253" i="38"/>
  <c r="BQ253" i="38"/>
  <c r="BR253" i="38"/>
  <c r="BS253" i="38"/>
  <c r="BT253" i="38"/>
  <c r="BU253" i="38"/>
  <c r="BV253" i="38"/>
  <c r="BW253" i="38"/>
  <c r="BX253" i="38"/>
  <c r="BY253" i="38"/>
  <c r="BZ253" i="38"/>
  <c r="CA253" i="38"/>
  <c r="CB253" i="38"/>
  <c r="CC253" i="38"/>
  <c r="R254" i="38"/>
  <c r="CD255" i="38" s="1"/>
  <c r="AI254" i="38"/>
  <c r="AJ254" i="38"/>
  <c r="AK254" i="38"/>
  <c r="AL254" i="38"/>
  <c r="AM254" i="38"/>
  <c r="AN254" i="38"/>
  <c r="AO254" i="38"/>
  <c r="AP254" i="38"/>
  <c r="AQ254" i="38"/>
  <c r="AR254" i="38"/>
  <c r="AS254" i="38"/>
  <c r="AT254" i="38"/>
  <c r="AU254" i="38"/>
  <c r="AV254" i="38"/>
  <c r="AW254" i="38"/>
  <c r="AX254" i="38"/>
  <c r="BO254" i="38"/>
  <c r="BP254" i="38"/>
  <c r="BQ254" i="38"/>
  <c r="BR254" i="38"/>
  <c r="BS254" i="38"/>
  <c r="BT254" i="38"/>
  <c r="BU254" i="38"/>
  <c r="BV254" i="38"/>
  <c r="BW254" i="38"/>
  <c r="BX254" i="38"/>
  <c r="BY254" i="38"/>
  <c r="BZ254" i="38"/>
  <c r="CA254" i="38"/>
  <c r="CB254" i="38"/>
  <c r="CC254" i="38"/>
  <c r="R255" i="38"/>
  <c r="AX256" i="38" s="1"/>
  <c r="AI255" i="38"/>
  <c r="AJ255" i="38"/>
  <c r="AK255" i="38"/>
  <c r="AL255" i="38"/>
  <c r="AM255" i="38"/>
  <c r="AN255" i="38"/>
  <c r="AO255" i="38"/>
  <c r="AP255" i="38"/>
  <c r="AQ255" i="38"/>
  <c r="AR255" i="38"/>
  <c r="AS255" i="38"/>
  <c r="AT255" i="38"/>
  <c r="AU255" i="38"/>
  <c r="AV255" i="38"/>
  <c r="AW255" i="38"/>
  <c r="AX255" i="38"/>
  <c r="BO255" i="38"/>
  <c r="BP255" i="38"/>
  <c r="BQ255" i="38"/>
  <c r="BR255" i="38"/>
  <c r="BS255" i="38"/>
  <c r="BT255" i="38"/>
  <c r="BU255" i="38"/>
  <c r="BV255" i="38"/>
  <c r="BW255" i="38"/>
  <c r="BX255" i="38"/>
  <c r="BY255" i="38"/>
  <c r="BZ255" i="38"/>
  <c r="CA255" i="38"/>
  <c r="CB255" i="38"/>
  <c r="CC255" i="38"/>
  <c r="R256" i="38"/>
  <c r="AI256" i="38"/>
  <c r="AJ256" i="38"/>
  <c r="AK256" i="38"/>
  <c r="AL256" i="38"/>
  <c r="AM256" i="38"/>
  <c r="AN256" i="38"/>
  <c r="AO256" i="38"/>
  <c r="AP256" i="38"/>
  <c r="AQ256" i="38"/>
  <c r="AR256" i="38"/>
  <c r="AS256" i="38"/>
  <c r="AT256" i="38"/>
  <c r="AU256" i="38"/>
  <c r="AV256" i="38"/>
  <c r="AW256" i="38"/>
  <c r="BO256" i="38"/>
  <c r="BP256" i="38"/>
  <c r="BQ256" i="38"/>
  <c r="BR256" i="38"/>
  <c r="BS256" i="38"/>
  <c r="BT256" i="38"/>
  <c r="BU256" i="38"/>
  <c r="BV256" i="38"/>
  <c r="BW256" i="38"/>
  <c r="BX256" i="38"/>
  <c r="BY256" i="38"/>
  <c r="BZ256" i="38"/>
  <c r="CA256" i="38"/>
  <c r="CB256" i="38"/>
  <c r="CC256" i="38"/>
  <c r="R257" i="38"/>
  <c r="CD258" i="38" s="1"/>
  <c r="R258" i="38"/>
  <c r="AI258" i="38"/>
  <c r="AJ258" i="38"/>
  <c r="AK258" i="38"/>
  <c r="AL258" i="38"/>
  <c r="AM258" i="38"/>
  <c r="AN258" i="38"/>
  <c r="AO258" i="38"/>
  <c r="AP258" i="38"/>
  <c r="AQ258" i="38"/>
  <c r="AR258" i="38"/>
  <c r="AS258" i="38"/>
  <c r="AT258" i="38"/>
  <c r="AU258" i="38"/>
  <c r="AV258" i="38"/>
  <c r="AW258" i="38"/>
  <c r="BO258" i="38"/>
  <c r="BP258" i="38"/>
  <c r="BQ258" i="38"/>
  <c r="BR258" i="38"/>
  <c r="BS258" i="38"/>
  <c r="BT258" i="38"/>
  <c r="BU258" i="38"/>
  <c r="BV258" i="38"/>
  <c r="BW258" i="38"/>
  <c r="BX258" i="38"/>
  <c r="BY258" i="38"/>
  <c r="BZ258" i="38"/>
  <c r="CA258" i="38"/>
  <c r="CB258" i="38"/>
  <c r="CC258" i="38"/>
  <c r="C259" i="38"/>
  <c r="D259" i="38"/>
  <c r="E259" i="38"/>
  <c r="F259" i="38"/>
  <c r="G259" i="38"/>
  <c r="H259" i="38"/>
  <c r="I259" i="38"/>
  <c r="J259" i="38"/>
  <c r="K259" i="38"/>
  <c r="L259" i="38"/>
  <c r="M259" i="38"/>
  <c r="N259" i="38"/>
  <c r="O259" i="38"/>
  <c r="P259" i="38"/>
  <c r="Q259" i="38"/>
  <c r="C11" i="70"/>
  <c r="D11" i="70"/>
  <c r="D29" i="70" s="1"/>
  <c r="E11" i="70"/>
  <c r="F11" i="70"/>
  <c r="G11" i="70"/>
  <c r="H11" i="70"/>
  <c r="I11" i="70"/>
  <c r="J11" i="70"/>
  <c r="K11" i="70"/>
  <c r="L11" i="70"/>
  <c r="M11" i="70"/>
  <c r="N11" i="70"/>
  <c r="O11" i="70"/>
  <c r="P11" i="70"/>
  <c r="P30" i="70" s="1"/>
  <c r="Q11" i="70"/>
  <c r="Q30" i="70" s="1"/>
  <c r="R11" i="70"/>
  <c r="S11" i="70"/>
  <c r="T11" i="70"/>
  <c r="U11" i="70"/>
  <c r="V11" i="70"/>
  <c r="V30" i="70" s="1"/>
  <c r="W11" i="70"/>
  <c r="X11" i="70"/>
  <c r="Y11" i="70"/>
  <c r="Y30" i="70" s="1"/>
  <c r="Z11" i="70"/>
  <c r="AD11" i="70"/>
  <c r="C12" i="70"/>
  <c r="D12" i="70"/>
  <c r="E12" i="70"/>
  <c r="F12" i="70"/>
  <c r="G12" i="70"/>
  <c r="H12" i="70"/>
  <c r="I12" i="70"/>
  <c r="I29" i="70" s="1"/>
  <c r="J12" i="70"/>
  <c r="K12" i="70"/>
  <c r="L12" i="70"/>
  <c r="M12" i="70"/>
  <c r="N12" i="70"/>
  <c r="O12" i="70"/>
  <c r="P12" i="70"/>
  <c r="Q12" i="70"/>
  <c r="R12" i="70"/>
  <c r="S12" i="70"/>
  <c r="T12" i="70"/>
  <c r="U12" i="70"/>
  <c r="U30" i="70" s="1"/>
  <c r="V12" i="70"/>
  <c r="W12" i="70"/>
  <c r="X12" i="70"/>
  <c r="Y12" i="70"/>
  <c r="Z12" i="70"/>
  <c r="AD12" i="70"/>
  <c r="C13" i="70"/>
  <c r="D13" i="70"/>
  <c r="E13" i="70"/>
  <c r="F13" i="70"/>
  <c r="G13" i="70"/>
  <c r="H13" i="70"/>
  <c r="H30" i="70" s="1"/>
  <c r="I13" i="70"/>
  <c r="J13" i="70"/>
  <c r="K13" i="70"/>
  <c r="L13" i="70"/>
  <c r="M13" i="70"/>
  <c r="N13" i="70"/>
  <c r="O13" i="70"/>
  <c r="P13" i="70"/>
  <c r="Q13" i="70"/>
  <c r="R13" i="70"/>
  <c r="S13" i="70"/>
  <c r="T13" i="70"/>
  <c r="U13" i="70"/>
  <c r="V13" i="70"/>
  <c r="W13" i="70"/>
  <c r="X13" i="70"/>
  <c r="Y13" i="70"/>
  <c r="Z13" i="70"/>
  <c r="AD13" i="70"/>
  <c r="AE13" i="70"/>
  <c r="C14" i="70"/>
  <c r="D14" i="70"/>
  <c r="E14" i="70"/>
  <c r="F14" i="70"/>
  <c r="F29" i="70" s="1"/>
  <c r="G14" i="70"/>
  <c r="H14" i="70"/>
  <c r="I14" i="70"/>
  <c r="J14" i="70"/>
  <c r="K14" i="70"/>
  <c r="L14" i="70"/>
  <c r="M14" i="70"/>
  <c r="N14" i="70"/>
  <c r="O14" i="70"/>
  <c r="P14" i="70"/>
  <c r="Q14" i="70"/>
  <c r="R14" i="70"/>
  <c r="S14" i="70"/>
  <c r="S30" i="70" s="1"/>
  <c r="T14" i="70"/>
  <c r="U14" i="70"/>
  <c r="V14" i="70"/>
  <c r="W14" i="70"/>
  <c r="X14" i="70"/>
  <c r="Y14" i="70"/>
  <c r="Z14" i="70"/>
  <c r="AD14" i="70"/>
  <c r="AE14" i="70"/>
  <c r="C15" i="70"/>
  <c r="D15" i="70"/>
  <c r="E15" i="70"/>
  <c r="F15" i="70"/>
  <c r="G15" i="70"/>
  <c r="H15" i="70"/>
  <c r="I15" i="70"/>
  <c r="J15" i="70"/>
  <c r="K15" i="70"/>
  <c r="L15" i="70"/>
  <c r="M15" i="70"/>
  <c r="N15" i="70"/>
  <c r="O15" i="70"/>
  <c r="P15" i="70"/>
  <c r="P29" i="70" s="1"/>
  <c r="Q15" i="70"/>
  <c r="R15" i="70"/>
  <c r="S15" i="70"/>
  <c r="T15" i="70"/>
  <c r="U15" i="70"/>
  <c r="V15" i="70"/>
  <c r="W15" i="70"/>
  <c r="X15" i="70"/>
  <c r="Y15" i="70"/>
  <c r="Z15" i="70"/>
  <c r="AD15" i="70"/>
  <c r="AE15" i="70"/>
  <c r="AF15" i="70"/>
  <c r="C16" i="70"/>
  <c r="D16" i="70"/>
  <c r="E16" i="70"/>
  <c r="F16" i="70"/>
  <c r="G16" i="70"/>
  <c r="G30" i="70" s="1"/>
  <c r="H16" i="70"/>
  <c r="I16" i="70"/>
  <c r="J16" i="70"/>
  <c r="K16" i="70"/>
  <c r="L16" i="70"/>
  <c r="M16" i="70"/>
  <c r="N16" i="70"/>
  <c r="N30" i="70" s="1"/>
  <c r="O16" i="70"/>
  <c r="P16" i="70"/>
  <c r="Q16" i="70"/>
  <c r="R16" i="70"/>
  <c r="S16" i="70"/>
  <c r="T16" i="70"/>
  <c r="U16" i="70"/>
  <c r="V16" i="70"/>
  <c r="W16" i="70"/>
  <c r="X16" i="70"/>
  <c r="Y16" i="70"/>
  <c r="Z16" i="70"/>
  <c r="AD16" i="70"/>
  <c r="AE16" i="70"/>
  <c r="AF16" i="70"/>
  <c r="C17" i="70"/>
  <c r="D17" i="70"/>
  <c r="E17" i="70"/>
  <c r="E29" i="70" s="1"/>
  <c r="F17" i="70"/>
  <c r="G17" i="70"/>
  <c r="H17" i="70"/>
  <c r="I17" i="70"/>
  <c r="J17" i="70"/>
  <c r="J30" i="70" s="1"/>
  <c r="K17" i="70"/>
  <c r="L17" i="70"/>
  <c r="M17" i="70"/>
  <c r="N17" i="70"/>
  <c r="O17" i="70"/>
  <c r="P17" i="70"/>
  <c r="Q17" i="70"/>
  <c r="R17" i="70"/>
  <c r="S17" i="70"/>
  <c r="T17" i="70"/>
  <c r="U17" i="70"/>
  <c r="V17" i="70"/>
  <c r="W17" i="70"/>
  <c r="X17" i="70"/>
  <c r="Y17" i="70"/>
  <c r="Z17" i="70"/>
  <c r="AD17" i="70"/>
  <c r="AE17" i="70"/>
  <c r="AF17" i="70"/>
  <c r="AG17" i="70"/>
  <c r="AH17" i="70"/>
  <c r="C18" i="70"/>
  <c r="D18" i="70"/>
  <c r="E18" i="70"/>
  <c r="F18" i="70"/>
  <c r="G18" i="70"/>
  <c r="G29" i="70" s="1"/>
  <c r="H18" i="70"/>
  <c r="I18" i="70"/>
  <c r="I30" i="70" s="1"/>
  <c r="J18" i="70"/>
  <c r="K18" i="70"/>
  <c r="L18" i="70"/>
  <c r="M18" i="70"/>
  <c r="N18" i="70"/>
  <c r="O18" i="70"/>
  <c r="P18" i="70"/>
  <c r="Q18" i="70"/>
  <c r="R18" i="70"/>
  <c r="S18" i="70"/>
  <c r="T18" i="70"/>
  <c r="U18" i="70"/>
  <c r="V18" i="70"/>
  <c r="W18" i="70"/>
  <c r="X18" i="70"/>
  <c r="Y18" i="70"/>
  <c r="Z18" i="70"/>
  <c r="C19" i="70"/>
  <c r="D19" i="70"/>
  <c r="E19" i="70"/>
  <c r="E30" i="70" s="1"/>
  <c r="F19" i="70"/>
  <c r="G19" i="70"/>
  <c r="H19" i="70"/>
  <c r="I19" i="70"/>
  <c r="J19" i="70"/>
  <c r="K19" i="70"/>
  <c r="L19" i="70"/>
  <c r="M19" i="70"/>
  <c r="N19" i="70"/>
  <c r="O19" i="70"/>
  <c r="P19" i="70"/>
  <c r="Q19" i="70"/>
  <c r="R19" i="70"/>
  <c r="S19" i="70"/>
  <c r="T19" i="70"/>
  <c r="U19" i="70"/>
  <c r="V19" i="70"/>
  <c r="W19" i="70"/>
  <c r="X19" i="70"/>
  <c r="Y19" i="70"/>
  <c r="Z19" i="70"/>
  <c r="C20" i="70"/>
  <c r="D20" i="70"/>
  <c r="E20" i="70"/>
  <c r="F20" i="70"/>
  <c r="G20" i="70"/>
  <c r="H20" i="70"/>
  <c r="I20" i="70"/>
  <c r="J20" i="70"/>
  <c r="K20" i="70"/>
  <c r="L20" i="70"/>
  <c r="M20" i="70"/>
  <c r="N20" i="70"/>
  <c r="O20" i="70"/>
  <c r="P20" i="70"/>
  <c r="Q20" i="70"/>
  <c r="R20" i="70"/>
  <c r="S20" i="70"/>
  <c r="T20" i="70"/>
  <c r="U20" i="70"/>
  <c r="V20" i="70"/>
  <c r="W20" i="70"/>
  <c r="X20" i="70"/>
  <c r="Y20" i="70"/>
  <c r="Z20" i="70"/>
  <c r="C24" i="70"/>
  <c r="E24" i="70"/>
  <c r="AG20" i="70"/>
  <c r="C21" i="70"/>
  <c r="D21" i="70"/>
  <c r="E21" i="70"/>
  <c r="F21" i="70"/>
  <c r="G21" i="70"/>
  <c r="H21" i="70"/>
  <c r="I21" i="70"/>
  <c r="J21" i="70"/>
  <c r="K21" i="70"/>
  <c r="L21" i="70"/>
  <c r="M21" i="70"/>
  <c r="N21" i="70"/>
  <c r="O21" i="70"/>
  <c r="P21" i="70"/>
  <c r="Q21" i="70"/>
  <c r="R21" i="70"/>
  <c r="S21" i="70"/>
  <c r="T21" i="70"/>
  <c r="U21" i="70"/>
  <c r="V21" i="70"/>
  <c r="W21" i="70"/>
  <c r="X21" i="70"/>
  <c r="Y21" i="70"/>
  <c r="Z21" i="70"/>
  <c r="C22" i="70"/>
  <c r="D22" i="70"/>
  <c r="E22" i="70"/>
  <c r="F22" i="70"/>
  <c r="G22" i="70"/>
  <c r="H22" i="70"/>
  <c r="I22" i="70"/>
  <c r="J22" i="70"/>
  <c r="K22" i="70"/>
  <c r="L22" i="70"/>
  <c r="M22" i="70"/>
  <c r="N22" i="70"/>
  <c r="O22" i="70"/>
  <c r="P22" i="70"/>
  <c r="Q22" i="70"/>
  <c r="R22" i="70"/>
  <c r="S22" i="70"/>
  <c r="T22" i="70"/>
  <c r="U22" i="70"/>
  <c r="V22" i="70"/>
  <c r="W22" i="70"/>
  <c r="X22" i="70"/>
  <c r="Y22" i="70"/>
  <c r="Z22" i="70"/>
  <c r="C23" i="70"/>
  <c r="D23" i="70"/>
  <c r="E23" i="70"/>
  <c r="F23" i="70"/>
  <c r="G23" i="70"/>
  <c r="H23" i="70"/>
  <c r="I23" i="70"/>
  <c r="J23" i="70"/>
  <c r="K23" i="70"/>
  <c r="L23" i="70"/>
  <c r="M23" i="70"/>
  <c r="N23" i="70"/>
  <c r="O23" i="70"/>
  <c r="P23" i="70"/>
  <c r="Q23" i="70"/>
  <c r="R23" i="70"/>
  <c r="S23" i="70"/>
  <c r="T23" i="70"/>
  <c r="U23" i="70"/>
  <c r="V23" i="70"/>
  <c r="W23" i="70"/>
  <c r="X23" i="70"/>
  <c r="Y23" i="70"/>
  <c r="Z23" i="70"/>
  <c r="D24" i="70"/>
  <c r="F24" i="70"/>
  <c r="G24" i="70"/>
  <c r="H24" i="70"/>
  <c r="H29" i="70" s="1"/>
  <c r="I24" i="70"/>
  <c r="J24" i="70"/>
  <c r="K24" i="70"/>
  <c r="L24" i="70"/>
  <c r="M24" i="70"/>
  <c r="N24" i="70"/>
  <c r="O24" i="70"/>
  <c r="P24" i="70"/>
  <c r="Q24" i="70"/>
  <c r="R24" i="70"/>
  <c r="S24" i="70"/>
  <c r="T24" i="70"/>
  <c r="U24" i="70"/>
  <c r="V24" i="70"/>
  <c r="W24" i="70"/>
  <c r="X24" i="70"/>
  <c r="Y24" i="70"/>
  <c r="Z24" i="70"/>
  <c r="C25" i="70"/>
  <c r="D25" i="70"/>
  <c r="E25" i="70"/>
  <c r="F25" i="70"/>
  <c r="G25" i="70"/>
  <c r="H25" i="70"/>
  <c r="I25" i="70"/>
  <c r="J25" i="70"/>
  <c r="K25" i="70"/>
  <c r="L25" i="70"/>
  <c r="M25" i="70"/>
  <c r="N25" i="70"/>
  <c r="O25" i="70"/>
  <c r="P25" i="70"/>
  <c r="Q25" i="70"/>
  <c r="R25" i="70"/>
  <c r="S25" i="70"/>
  <c r="T25" i="70"/>
  <c r="U25" i="70"/>
  <c r="V25" i="70"/>
  <c r="W25" i="70"/>
  <c r="X25" i="70"/>
  <c r="Y25" i="70"/>
  <c r="Z25" i="70"/>
  <c r="C26" i="70"/>
  <c r="D26" i="70"/>
  <c r="E26" i="70"/>
  <c r="F26" i="70"/>
  <c r="G26" i="70"/>
  <c r="H26" i="70"/>
  <c r="I26" i="70"/>
  <c r="J26" i="70"/>
  <c r="K26" i="70"/>
  <c r="L26" i="70"/>
  <c r="M26" i="70"/>
  <c r="N26" i="70"/>
  <c r="O26" i="70"/>
  <c r="P26" i="70"/>
  <c r="Q26" i="70"/>
  <c r="R26" i="70"/>
  <c r="S26" i="70"/>
  <c r="T26" i="70"/>
  <c r="U26" i="70"/>
  <c r="V26" i="70"/>
  <c r="W26" i="70"/>
  <c r="X26" i="70"/>
  <c r="Y26" i="70"/>
  <c r="Z26" i="70"/>
  <c r="D27" i="70"/>
  <c r="E27" i="70"/>
  <c r="F27" i="70"/>
  <c r="G27" i="70"/>
  <c r="I27" i="70"/>
  <c r="P27" i="70"/>
  <c r="Q27" i="70"/>
  <c r="S27" i="70"/>
  <c r="V27" i="70"/>
  <c r="W27" i="70"/>
  <c r="X27" i="70"/>
  <c r="Q29" i="70"/>
  <c r="S29" i="70"/>
  <c r="U29" i="70"/>
  <c r="W29" i="70"/>
  <c r="Y29" i="70"/>
  <c r="F30" i="70"/>
  <c r="W30" i="70"/>
  <c r="AE11" i="77"/>
  <c r="AE12" i="77"/>
  <c r="AE13" i="77"/>
  <c r="AF13" i="77"/>
  <c r="AE14" i="77"/>
  <c r="AF14" i="77"/>
  <c r="AE15" i="77"/>
  <c r="AF15" i="77"/>
  <c r="AG15" i="77"/>
  <c r="AE16" i="77"/>
  <c r="AF16" i="77"/>
  <c r="AG16" i="77"/>
  <c r="AH16" i="77"/>
  <c r="AK16" i="77"/>
  <c r="AL16" i="77"/>
  <c r="AE17" i="77"/>
  <c r="AF17" i="77"/>
  <c r="AG17" i="77"/>
  <c r="AH17" i="77"/>
  <c r="AI17" i="77"/>
  <c r="C27" i="77"/>
  <c r="C27" i="70" s="1"/>
  <c r="D27" i="77"/>
  <c r="E27" i="77"/>
  <c r="F27" i="77"/>
  <c r="G27" i="77"/>
  <c r="H27" i="77"/>
  <c r="H27" i="70" s="1"/>
  <c r="I27" i="77"/>
  <c r="J27" i="77"/>
  <c r="J27" i="70" s="1"/>
  <c r="K27" i="77"/>
  <c r="K27" i="70" s="1"/>
  <c r="L27" i="77"/>
  <c r="L27" i="70" s="1"/>
  <c r="M27" i="77"/>
  <c r="M27" i="70" s="1"/>
  <c r="N27" i="77"/>
  <c r="N27" i="70" s="1"/>
  <c r="O27" i="77"/>
  <c r="O27" i="70" s="1"/>
  <c r="P27" i="77"/>
  <c r="Q27" i="77"/>
  <c r="R27" i="77"/>
  <c r="R27" i="70" s="1"/>
  <c r="S27" i="77"/>
  <c r="T27" i="77"/>
  <c r="T27" i="70" s="1"/>
  <c r="U27" i="77"/>
  <c r="U27" i="70" s="1"/>
  <c r="V27" i="77"/>
  <c r="W27" i="77"/>
  <c r="X27" i="77"/>
  <c r="Y27" i="77"/>
  <c r="Y27" i="70" s="1"/>
  <c r="Z27" i="77"/>
  <c r="Z27" i="70" s="1"/>
  <c r="C28" i="77"/>
  <c r="D28" i="77"/>
  <c r="E28" i="77"/>
  <c r="F28" i="77"/>
  <c r="G28" i="77"/>
  <c r="H28" i="77"/>
  <c r="I28" i="77"/>
  <c r="J28" i="77"/>
  <c r="K28" i="77"/>
  <c r="L28" i="77"/>
  <c r="M28" i="77"/>
  <c r="N28" i="77"/>
  <c r="O28" i="77"/>
  <c r="P28" i="77"/>
  <c r="Q28" i="77"/>
  <c r="R28" i="77"/>
  <c r="S28" i="77"/>
  <c r="T28" i="77"/>
  <c r="U28" i="77"/>
  <c r="V28" i="77"/>
  <c r="W28" i="77"/>
  <c r="X28" i="77"/>
  <c r="Y28" i="77"/>
  <c r="Z28" i="77"/>
  <c r="AH36" i="77"/>
  <c r="C33" i="98"/>
  <c r="E33" i="98"/>
  <c r="G33" i="98"/>
  <c r="I33" i="98"/>
  <c r="K33" i="98"/>
  <c r="M33" i="98"/>
  <c r="O33" i="98"/>
  <c r="P33" i="98"/>
  <c r="Q33" i="98"/>
  <c r="R33" i="98"/>
  <c r="S33" i="98"/>
  <c r="T33" i="98"/>
  <c r="U33" i="98"/>
  <c r="W33" i="98"/>
  <c r="Y33" i="98"/>
  <c r="AA33" i="98"/>
  <c r="AC33" i="98"/>
  <c r="AE33" i="98"/>
  <c r="AG33" i="98"/>
  <c r="AI33" i="98"/>
  <c r="AO33" i="98"/>
  <c r="AP33" i="98"/>
  <c r="C34" i="98"/>
  <c r="E34" i="98"/>
  <c r="G34" i="98"/>
  <c r="I34" i="98"/>
  <c r="K34" i="98"/>
  <c r="M34" i="98"/>
  <c r="O34" i="98"/>
  <c r="P34" i="98"/>
  <c r="Q34" i="98"/>
  <c r="R34" i="98"/>
  <c r="S34" i="98"/>
  <c r="T34" i="98"/>
  <c r="U34" i="98"/>
  <c r="W34" i="98"/>
  <c r="Y34" i="98"/>
  <c r="AA34" i="98"/>
  <c r="AC34" i="98"/>
  <c r="AE34" i="98"/>
  <c r="AG34" i="98"/>
  <c r="AI34" i="98"/>
  <c r="AK34" i="98"/>
  <c r="AL34" i="98"/>
  <c r="AM34" i="98"/>
  <c r="AN34" i="98"/>
  <c r="AO34" i="98"/>
  <c r="AP34" i="98"/>
  <c r="AQ34" i="98"/>
  <c r="AS34" i="98"/>
  <c r="AU34" i="98"/>
  <c r="AW34" i="98"/>
  <c r="AY34" i="98"/>
  <c r="BA34" i="98"/>
  <c r="G54" i="98"/>
  <c r="H54" i="98"/>
  <c r="E61" i="98" s="1"/>
  <c r="J54" i="98"/>
  <c r="K54" i="98"/>
  <c r="L54" i="98"/>
  <c r="O54" i="98"/>
  <c r="P54" i="98"/>
  <c r="V54" i="98"/>
  <c r="V82" i="98" s="1"/>
  <c r="W54" i="98"/>
  <c r="X54" i="98"/>
  <c r="Y54" i="98"/>
  <c r="E55" i="98"/>
  <c r="G55" i="98"/>
  <c r="H55" i="98"/>
  <c r="J55" i="98"/>
  <c r="K55" i="98"/>
  <c r="L55" i="98"/>
  <c r="O55" i="98"/>
  <c r="O83" i="98" s="1"/>
  <c r="P55" i="98"/>
  <c r="V55" i="98"/>
  <c r="W55" i="98"/>
  <c r="X55" i="98"/>
  <c r="X83" i="98" s="1"/>
  <c r="Y55" i="98"/>
  <c r="E58" i="98"/>
  <c r="J58" i="98"/>
  <c r="K58" i="98"/>
  <c r="E59" i="98"/>
  <c r="G59" i="98"/>
  <c r="J59" i="98"/>
  <c r="K59" i="98"/>
  <c r="E60" i="98"/>
  <c r="J60" i="98"/>
  <c r="K60" i="98"/>
  <c r="H61" i="98"/>
  <c r="J61" i="98"/>
  <c r="H62" i="98" s="1"/>
  <c r="K61" i="98"/>
  <c r="G62" i="98"/>
  <c r="L62" i="98"/>
  <c r="L82" i="98" s="1"/>
  <c r="O62" i="98"/>
  <c r="O82" i="98" s="1"/>
  <c r="P62" i="98"/>
  <c r="V62" i="98"/>
  <c r="W62" i="98"/>
  <c r="X62" i="98"/>
  <c r="Y62" i="98"/>
  <c r="E63" i="98"/>
  <c r="G63" i="98"/>
  <c r="H63" i="98"/>
  <c r="J63" i="98"/>
  <c r="K63" i="98"/>
  <c r="L63" i="98"/>
  <c r="O63" i="98"/>
  <c r="P63" i="98"/>
  <c r="P83" i="98" s="1"/>
  <c r="V63" i="98"/>
  <c r="W63" i="98"/>
  <c r="X63" i="98"/>
  <c r="Y63" i="98"/>
  <c r="I82" i="98"/>
  <c r="M82" i="98"/>
  <c r="N82" i="98"/>
  <c r="P82" i="98"/>
  <c r="Q82" i="98"/>
  <c r="R82" i="98"/>
  <c r="T82" i="98"/>
  <c r="X82" i="98"/>
  <c r="Z82" i="98"/>
  <c r="AB82" i="98"/>
  <c r="AD82" i="98"/>
  <c r="AF82" i="98"/>
  <c r="AG82" i="98"/>
  <c r="I83" i="98"/>
  <c r="L83" i="98"/>
  <c r="M83" i="98"/>
  <c r="N83" i="98"/>
  <c r="Q83" i="98"/>
  <c r="R83" i="98"/>
  <c r="T83" i="98"/>
  <c r="V83" i="98"/>
  <c r="Z83" i="98"/>
  <c r="AB83" i="98"/>
  <c r="AD83" i="98"/>
  <c r="AF83" i="98"/>
  <c r="AG83" i="98"/>
  <c r="C12" i="69"/>
  <c r="D12" i="69"/>
  <c r="E12" i="69"/>
  <c r="F12" i="69"/>
  <c r="G12" i="69"/>
  <c r="H12" i="69"/>
  <c r="I12" i="69"/>
  <c r="J12" i="69"/>
  <c r="K12" i="69"/>
  <c r="L12" i="69"/>
  <c r="M12" i="69"/>
  <c r="N12" i="69"/>
  <c r="O12" i="69"/>
  <c r="P12" i="69"/>
  <c r="Q12" i="69"/>
  <c r="R12" i="69"/>
  <c r="S12" i="69"/>
  <c r="T12" i="69"/>
  <c r="U12" i="69"/>
  <c r="V12" i="69"/>
  <c r="W12" i="69"/>
  <c r="X12" i="69"/>
  <c r="Y12" i="69"/>
  <c r="Z12" i="69"/>
  <c r="AA12" i="69"/>
  <c r="AB12" i="69"/>
  <c r="AC12" i="69"/>
  <c r="AD12" i="69"/>
  <c r="AE12" i="69"/>
  <c r="AF12" i="69"/>
  <c r="AG12" i="69"/>
  <c r="AH12" i="69"/>
  <c r="AI12" i="69"/>
  <c r="AJ12" i="69"/>
  <c r="AK12" i="69"/>
  <c r="AL12" i="69"/>
  <c r="AO12" i="69"/>
  <c r="AP12" i="69"/>
  <c r="AQ12" i="69"/>
  <c r="AR12" i="69"/>
  <c r="AS12" i="69"/>
  <c r="AT12" i="69"/>
  <c r="AU12" i="69"/>
  <c r="AV12" i="69"/>
  <c r="AW12" i="69"/>
  <c r="AX12" i="69"/>
  <c r="AY12" i="69"/>
  <c r="AZ12" i="69"/>
  <c r="BA12" i="69"/>
  <c r="BB12" i="69"/>
  <c r="BC12" i="69"/>
  <c r="BD12" i="69"/>
  <c r="BE12" i="69"/>
  <c r="BF12" i="69"/>
  <c r="BG12" i="69"/>
  <c r="BH12" i="69"/>
  <c r="BI12" i="69"/>
  <c r="BJ12" i="69"/>
  <c r="BK12" i="69"/>
  <c r="BL12" i="69"/>
  <c r="BO12" i="69"/>
  <c r="BP12" i="69"/>
  <c r="BQ12" i="69"/>
  <c r="BR12" i="69"/>
  <c r="BS12" i="69"/>
  <c r="BT12" i="69"/>
  <c r="BU12" i="69"/>
  <c r="BV12" i="69"/>
  <c r="BW12" i="69"/>
  <c r="BX12" i="69"/>
  <c r="BY12" i="69"/>
  <c r="BZ12" i="69"/>
  <c r="CA12" i="69"/>
  <c r="CB12" i="69"/>
  <c r="CC12" i="69"/>
  <c r="CD12" i="69"/>
  <c r="CE12" i="69"/>
  <c r="CF12" i="69"/>
  <c r="CG12" i="69"/>
  <c r="CH12" i="69"/>
  <c r="CI12" i="69"/>
  <c r="CJ12" i="69"/>
  <c r="CK12" i="69"/>
  <c r="CL12" i="69"/>
  <c r="CO12" i="69"/>
  <c r="CP12" i="69"/>
  <c r="CQ12" i="69"/>
  <c r="CR12" i="69"/>
  <c r="CS12" i="69"/>
  <c r="CT12" i="69"/>
  <c r="CU12" i="69"/>
  <c r="CV12" i="69"/>
  <c r="CW12" i="69"/>
  <c r="CX12" i="69"/>
  <c r="CY12" i="69"/>
  <c r="CZ12" i="69"/>
  <c r="DA12" i="69"/>
  <c r="DB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AG13" i="69"/>
  <c r="AH13" i="69"/>
  <c r="AI13" i="69"/>
  <c r="AJ13" i="69"/>
  <c r="AK13" i="69"/>
  <c r="AL13" i="69"/>
  <c r="AO13" i="69"/>
  <c r="AP13" i="69"/>
  <c r="AQ13" i="69"/>
  <c r="AR13" i="69"/>
  <c r="AS13" i="69"/>
  <c r="AT13" i="69"/>
  <c r="AU13" i="69"/>
  <c r="AV13" i="69"/>
  <c r="AW13" i="69"/>
  <c r="AX13" i="69"/>
  <c r="AY13" i="69"/>
  <c r="AZ13" i="69"/>
  <c r="BA13" i="69"/>
  <c r="BB13" i="69"/>
  <c r="BC13" i="69"/>
  <c r="BD13" i="69"/>
  <c r="BE13" i="69"/>
  <c r="BF13" i="69"/>
  <c r="BG13" i="69"/>
  <c r="BH13" i="69"/>
  <c r="BI13" i="69"/>
  <c r="BJ13" i="69"/>
  <c r="BK13" i="69"/>
  <c r="BL13" i="69"/>
  <c r="BO13" i="69"/>
  <c r="BP13" i="69"/>
  <c r="BQ13" i="69"/>
  <c r="BR13" i="69"/>
  <c r="BS13" i="69"/>
  <c r="BT13" i="69"/>
  <c r="BU13" i="69"/>
  <c r="BV13" i="69"/>
  <c r="BW13" i="69"/>
  <c r="BX13" i="69"/>
  <c r="BY13" i="69"/>
  <c r="BZ13" i="69"/>
  <c r="CA13" i="69"/>
  <c r="CB13" i="69"/>
  <c r="CC13" i="69"/>
  <c r="CD13" i="69"/>
  <c r="CE13" i="69"/>
  <c r="CF13" i="69"/>
  <c r="CG13" i="69"/>
  <c r="CH13" i="69"/>
  <c r="CI13" i="69"/>
  <c r="CJ13" i="69"/>
  <c r="CK13" i="69"/>
  <c r="CL13" i="69"/>
  <c r="CO13" i="69"/>
  <c r="CP13" i="69"/>
  <c r="CQ13" i="69"/>
  <c r="CR13" i="69"/>
  <c r="CS13" i="69"/>
  <c r="CT13" i="69"/>
  <c r="CU13" i="69"/>
  <c r="CV13" i="69"/>
  <c r="CW13" i="69"/>
  <c r="CX13" i="69"/>
  <c r="CY13" i="69"/>
  <c r="CZ13" i="69"/>
  <c r="DA13" i="69"/>
  <c r="DB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H14" i="69"/>
  <c r="AI14" i="69"/>
  <c r="AJ14" i="69"/>
  <c r="AK14" i="69"/>
  <c r="AL14" i="69"/>
  <c r="AO14" i="69"/>
  <c r="AP14" i="69"/>
  <c r="AQ14" i="69"/>
  <c r="AR14" i="69"/>
  <c r="AS14" i="69"/>
  <c r="AT14" i="69"/>
  <c r="AU14" i="69"/>
  <c r="AV14" i="69"/>
  <c r="AW14" i="69"/>
  <c r="AX14" i="69"/>
  <c r="AY14" i="69"/>
  <c r="AZ14" i="69"/>
  <c r="BA14" i="69"/>
  <c r="BB14" i="69"/>
  <c r="BC14" i="69"/>
  <c r="BD14" i="69"/>
  <c r="BE14" i="69"/>
  <c r="BF14" i="69"/>
  <c r="BG14" i="69"/>
  <c r="BH14" i="69"/>
  <c r="BI14" i="69"/>
  <c r="BJ14" i="69"/>
  <c r="BK14" i="69"/>
  <c r="BL14" i="69"/>
  <c r="BO14" i="69"/>
  <c r="BP14" i="69"/>
  <c r="BQ14" i="69"/>
  <c r="BR14" i="69"/>
  <c r="BS14" i="69"/>
  <c r="BT14" i="69"/>
  <c r="BU14" i="69"/>
  <c r="BV14" i="69"/>
  <c r="BW14" i="69"/>
  <c r="BX14" i="69"/>
  <c r="BY14" i="69"/>
  <c r="BZ14" i="69"/>
  <c r="CA14" i="69"/>
  <c r="CB14" i="69"/>
  <c r="CC14" i="69"/>
  <c r="CD14" i="69"/>
  <c r="CE14" i="69"/>
  <c r="CF14" i="69"/>
  <c r="CG14" i="69"/>
  <c r="CH14" i="69"/>
  <c r="CI14" i="69"/>
  <c r="CJ14" i="69"/>
  <c r="CK14" i="69"/>
  <c r="CL14" i="69"/>
  <c r="CO14" i="69"/>
  <c r="CP14" i="69"/>
  <c r="CQ14" i="69"/>
  <c r="CR14" i="69"/>
  <c r="CS14" i="69"/>
  <c r="CT14" i="69"/>
  <c r="CU14" i="69"/>
  <c r="CV14" i="69"/>
  <c r="CW14" i="69"/>
  <c r="CX14" i="69"/>
  <c r="CY14" i="69"/>
  <c r="CZ14" i="69"/>
  <c r="DA14" i="69"/>
  <c r="DB14" i="69"/>
  <c r="C15" i="69"/>
  <c r="D15" i="69"/>
  <c r="E15" i="69"/>
  <c r="F15" i="69"/>
  <c r="G15" i="69"/>
  <c r="H15" i="69"/>
  <c r="I15" i="69"/>
  <c r="J15" i="69"/>
  <c r="K15" i="69"/>
  <c r="L15" i="69"/>
  <c r="M15" i="69"/>
  <c r="N15" i="69"/>
  <c r="O15" i="69"/>
  <c r="P15" i="69"/>
  <c r="Q15" i="69"/>
  <c r="R15" i="69"/>
  <c r="S15" i="69"/>
  <c r="T15" i="69"/>
  <c r="U15" i="69"/>
  <c r="V15" i="69"/>
  <c r="W15" i="69"/>
  <c r="X15" i="69"/>
  <c r="Y15" i="69"/>
  <c r="Z15" i="69"/>
  <c r="AA15" i="69"/>
  <c r="AB15" i="69"/>
  <c r="AC15" i="69"/>
  <c r="AD15" i="69"/>
  <c r="AE15" i="69"/>
  <c r="AF15" i="69"/>
  <c r="AG15" i="69"/>
  <c r="AH15" i="69"/>
  <c r="AI15" i="69"/>
  <c r="AJ15" i="69"/>
  <c r="AK15" i="69"/>
  <c r="AL15" i="69"/>
  <c r="AO15" i="69"/>
  <c r="AP15" i="69"/>
  <c r="AQ15" i="69"/>
  <c r="AR15" i="69"/>
  <c r="AS15" i="69"/>
  <c r="AT15" i="69"/>
  <c r="AU15" i="69"/>
  <c r="AV15" i="69"/>
  <c r="AW15" i="69"/>
  <c r="AX15" i="69"/>
  <c r="AY15" i="69"/>
  <c r="AZ15" i="69"/>
  <c r="BA15" i="69"/>
  <c r="BB15" i="69"/>
  <c r="BC15" i="69"/>
  <c r="BD15" i="69"/>
  <c r="BE15" i="69"/>
  <c r="BF15" i="69"/>
  <c r="BG15" i="69"/>
  <c r="BH15" i="69"/>
  <c r="BI15" i="69"/>
  <c r="BJ15" i="69"/>
  <c r="BK15" i="69"/>
  <c r="BL15" i="69"/>
  <c r="BO15" i="69"/>
  <c r="BP15" i="69"/>
  <c r="BQ15" i="69"/>
  <c r="BR15" i="69"/>
  <c r="BS15" i="69"/>
  <c r="BT15" i="69"/>
  <c r="BU15" i="69"/>
  <c r="BV15" i="69"/>
  <c r="BW15" i="69"/>
  <c r="BX15" i="69"/>
  <c r="BY15" i="69"/>
  <c r="BZ15" i="69"/>
  <c r="CA15" i="69"/>
  <c r="CB15" i="69"/>
  <c r="CC15" i="69"/>
  <c r="CD15" i="69"/>
  <c r="CE15" i="69"/>
  <c r="CF15" i="69"/>
  <c r="CG15" i="69"/>
  <c r="CH15" i="69"/>
  <c r="CI15" i="69"/>
  <c r="CJ15" i="69"/>
  <c r="CK15" i="69"/>
  <c r="CL15" i="69"/>
  <c r="CO15" i="69"/>
  <c r="CP15" i="69"/>
  <c r="CQ15" i="69"/>
  <c r="CR15" i="69"/>
  <c r="CS15" i="69"/>
  <c r="CT15" i="69"/>
  <c r="CU15" i="69"/>
  <c r="CV15" i="69"/>
  <c r="CW15" i="69"/>
  <c r="CX15" i="69"/>
  <c r="CY15" i="69"/>
  <c r="CZ15" i="69"/>
  <c r="DA15" i="69"/>
  <c r="DB15" i="69"/>
  <c r="C16" i="69"/>
  <c r="D16" i="69"/>
  <c r="E16" i="69"/>
  <c r="F16" i="69"/>
  <c r="G16" i="69"/>
  <c r="H16" i="69"/>
  <c r="I16" i="69"/>
  <c r="J16" i="69"/>
  <c r="K16" i="69"/>
  <c r="L16" i="69"/>
  <c r="M16" i="69"/>
  <c r="N16" i="69"/>
  <c r="O16" i="69"/>
  <c r="P16" i="69"/>
  <c r="Q16" i="69"/>
  <c r="R16" i="69"/>
  <c r="S16" i="69"/>
  <c r="T16" i="69"/>
  <c r="U16" i="69"/>
  <c r="V16" i="69"/>
  <c r="W16" i="69"/>
  <c r="X16" i="69"/>
  <c r="Y16" i="69"/>
  <c r="Z16" i="69"/>
  <c r="AA16" i="69"/>
  <c r="AB16" i="69"/>
  <c r="AC16" i="69"/>
  <c r="AD16" i="69"/>
  <c r="AE16" i="69"/>
  <c r="AF16" i="69"/>
  <c r="AG16" i="69"/>
  <c r="AH16" i="69"/>
  <c r="AI16" i="69"/>
  <c r="AJ16" i="69"/>
  <c r="AK16" i="69"/>
  <c r="AL16" i="69"/>
  <c r="AO16" i="69"/>
  <c r="AP16" i="69"/>
  <c r="AQ16" i="69"/>
  <c r="AR16" i="69"/>
  <c r="AS16" i="69"/>
  <c r="AT16" i="69"/>
  <c r="AU16" i="69"/>
  <c r="AV16" i="69"/>
  <c r="AW16" i="69"/>
  <c r="AX16" i="69"/>
  <c r="AY16" i="69"/>
  <c r="AZ16" i="69"/>
  <c r="BA16" i="69"/>
  <c r="BB16" i="69"/>
  <c r="BC16" i="69"/>
  <c r="BD16" i="69"/>
  <c r="BE16" i="69"/>
  <c r="BF16" i="69"/>
  <c r="BG16" i="69"/>
  <c r="BH16" i="69"/>
  <c r="BI16" i="69"/>
  <c r="BJ16" i="69"/>
  <c r="BK16" i="69"/>
  <c r="BL16" i="69"/>
  <c r="BO16" i="69"/>
  <c r="BP16" i="69"/>
  <c r="BQ16" i="69"/>
  <c r="BR16" i="69"/>
  <c r="BS16" i="69"/>
  <c r="BT16" i="69"/>
  <c r="BU16" i="69"/>
  <c r="BV16" i="69"/>
  <c r="BW16" i="69"/>
  <c r="BX16" i="69"/>
  <c r="BY16" i="69"/>
  <c r="BZ16" i="69"/>
  <c r="CA16" i="69"/>
  <c r="CB16" i="69"/>
  <c r="CC16" i="69"/>
  <c r="CD16" i="69"/>
  <c r="CE16" i="69"/>
  <c r="CF16" i="69"/>
  <c r="CG16" i="69"/>
  <c r="CH16" i="69"/>
  <c r="CI16" i="69"/>
  <c r="CJ16" i="69"/>
  <c r="CK16" i="69"/>
  <c r="CL16" i="69"/>
  <c r="CO16" i="69"/>
  <c r="CP16" i="69"/>
  <c r="CQ16" i="69"/>
  <c r="CR16" i="69"/>
  <c r="CS16" i="69"/>
  <c r="CT16" i="69"/>
  <c r="CU16" i="69"/>
  <c r="CV16" i="69"/>
  <c r="CW16" i="69"/>
  <c r="CX16" i="69"/>
  <c r="CY16" i="69"/>
  <c r="CZ16" i="69"/>
  <c r="DA16" i="69"/>
  <c r="DB16" i="69"/>
  <c r="C17" i="69"/>
  <c r="D17" i="69"/>
  <c r="E17" i="69"/>
  <c r="F17" i="69"/>
  <c r="G17" i="69"/>
  <c r="H17" i="69"/>
  <c r="I17" i="69"/>
  <c r="J17" i="69"/>
  <c r="K17" i="69"/>
  <c r="L17" i="69"/>
  <c r="M17" i="69"/>
  <c r="N17" i="69"/>
  <c r="O17" i="69"/>
  <c r="P17" i="69"/>
  <c r="Q17" i="69"/>
  <c r="R17" i="69"/>
  <c r="S17" i="69"/>
  <c r="T17" i="69"/>
  <c r="U17" i="69"/>
  <c r="V17" i="69"/>
  <c r="W17" i="69"/>
  <c r="X17" i="69"/>
  <c r="Y17" i="69"/>
  <c r="Z17" i="69"/>
  <c r="AA17" i="69"/>
  <c r="AB17" i="69"/>
  <c r="AC17" i="69"/>
  <c r="AD17" i="69"/>
  <c r="AE17" i="69"/>
  <c r="AF17" i="69"/>
  <c r="AG17" i="69"/>
  <c r="AH17" i="69"/>
  <c r="AI17" i="69"/>
  <c r="AJ17" i="69"/>
  <c r="AK17" i="69"/>
  <c r="AL17" i="69"/>
  <c r="AO17" i="69"/>
  <c r="AP17" i="69"/>
  <c r="AQ17" i="69"/>
  <c r="AR17" i="69"/>
  <c r="AS17" i="69"/>
  <c r="AT17" i="69"/>
  <c r="AU17" i="69"/>
  <c r="AV17" i="69"/>
  <c r="AW17" i="69"/>
  <c r="AX17" i="69"/>
  <c r="AY17" i="69"/>
  <c r="AZ17" i="69"/>
  <c r="BA17" i="69"/>
  <c r="BB17" i="69"/>
  <c r="BC17" i="69"/>
  <c r="BD17" i="69"/>
  <c r="BE17" i="69"/>
  <c r="BF17" i="69"/>
  <c r="BG17" i="69"/>
  <c r="BH17" i="69"/>
  <c r="BI17" i="69"/>
  <c r="BJ17" i="69"/>
  <c r="BK17" i="69"/>
  <c r="BL17" i="69"/>
  <c r="BO17" i="69"/>
  <c r="BP17" i="69"/>
  <c r="BQ17" i="69"/>
  <c r="BR17" i="69"/>
  <c r="BS17" i="69"/>
  <c r="BT17" i="69"/>
  <c r="BU17" i="69"/>
  <c r="BV17" i="69"/>
  <c r="BW17" i="69"/>
  <c r="BX17" i="69"/>
  <c r="BY17" i="69"/>
  <c r="BZ17" i="69"/>
  <c r="CA17" i="69"/>
  <c r="CB17" i="69"/>
  <c r="CC17" i="69"/>
  <c r="CD17" i="69"/>
  <c r="CE17" i="69"/>
  <c r="CF17" i="69"/>
  <c r="CG17" i="69"/>
  <c r="CH17" i="69"/>
  <c r="CI17" i="69"/>
  <c r="CJ17" i="69"/>
  <c r="CK17" i="69"/>
  <c r="CL17" i="69"/>
  <c r="CO17" i="69"/>
  <c r="CP17" i="69"/>
  <c r="CQ17" i="69"/>
  <c r="CR17" i="69"/>
  <c r="CS17" i="69"/>
  <c r="CT17" i="69"/>
  <c r="CU17" i="69"/>
  <c r="CV17" i="69"/>
  <c r="CW17" i="69"/>
  <c r="CX17" i="69"/>
  <c r="CY17" i="69"/>
  <c r="CZ17" i="69"/>
  <c r="DA17" i="69"/>
  <c r="DB17" i="69"/>
  <c r="C18" i="69"/>
  <c r="D18" i="69"/>
  <c r="E18" i="69"/>
  <c r="F18" i="69"/>
  <c r="G18" i="69"/>
  <c r="H18" i="69"/>
  <c r="I18" i="69"/>
  <c r="J18" i="69"/>
  <c r="K18" i="69"/>
  <c r="L18" i="69"/>
  <c r="M18" i="69"/>
  <c r="N18" i="69"/>
  <c r="O18" i="69"/>
  <c r="P18" i="69"/>
  <c r="Q18" i="69"/>
  <c r="R18" i="69"/>
  <c r="S18" i="69"/>
  <c r="T18" i="69"/>
  <c r="U18" i="69"/>
  <c r="V18" i="69"/>
  <c r="W18" i="69"/>
  <c r="X18" i="69"/>
  <c r="Y18" i="69"/>
  <c r="Z18" i="69"/>
  <c r="AA18" i="69"/>
  <c r="AB18" i="69"/>
  <c r="AC18" i="69"/>
  <c r="AD18" i="69"/>
  <c r="AE18" i="69"/>
  <c r="AF18" i="69"/>
  <c r="AG18" i="69"/>
  <c r="AH18" i="69"/>
  <c r="AI18" i="69"/>
  <c r="AJ18" i="69"/>
  <c r="AK18" i="69"/>
  <c r="AL18" i="69"/>
  <c r="AO18" i="69"/>
  <c r="AP18" i="69"/>
  <c r="AQ18" i="69"/>
  <c r="AR18" i="69"/>
  <c r="AS18" i="69"/>
  <c r="AT18" i="69"/>
  <c r="AU18" i="69"/>
  <c r="AV18" i="69"/>
  <c r="AW18" i="69"/>
  <c r="AX18" i="69"/>
  <c r="AY18" i="69"/>
  <c r="AZ18" i="69"/>
  <c r="BA18" i="69"/>
  <c r="BB18" i="69"/>
  <c r="BC18" i="69"/>
  <c r="BD18" i="69"/>
  <c r="BE18" i="69"/>
  <c r="BF18" i="69"/>
  <c r="BG18" i="69"/>
  <c r="BH18" i="69"/>
  <c r="BI18" i="69"/>
  <c r="BJ18" i="69"/>
  <c r="BK18" i="69"/>
  <c r="BL18" i="69"/>
  <c r="BO18" i="69"/>
  <c r="BP18" i="69"/>
  <c r="BQ18" i="69"/>
  <c r="BR18" i="69"/>
  <c r="BS18" i="69"/>
  <c r="BT18" i="69"/>
  <c r="BU18" i="69"/>
  <c r="BV18" i="69"/>
  <c r="BW18" i="69"/>
  <c r="BX18" i="69"/>
  <c r="BY18" i="69"/>
  <c r="BZ18" i="69"/>
  <c r="CA18" i="69"/>
  <c r="CB18" i="69"/>
  <c r="CC18" i="69"/>
  <c r="CD18" i="69"/>
  <c r="CE18" i="69"/>
  <c r="CF18" i="69"/>
  <c r="CG18" i="69"/>
  <c r="CH18" i="69"/>
  <c r="CI18" i="69"/>
  <c r="CJ18" i="69"/>
  <c r="CK18" i="69"/>
  <c r="CL18" i="69"/>
  <c r="CO18" i="69"/>
  <c r="CP18" i="69"/>
  <c r="CQ18" i="69"/>
  <c r="CR18" i="69"/>
  <c r="CS18" i="69"/>
  <c r="CT18" i="69"/>
  <c r="CU18" i="69"/>
  <c r="CV18" i="69"/>
  <c r="CW18" i="69"/>
  <c r="CX18" i="69"/>
  <c r="CY18" i="69"/>
  <c r="CZ18" i="69"/>
  <c r="DA18" i="69"/>
  <c r="DB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G19" i="69"/>
  <c r="AH19" i="69"/>
  <c r="AI19" i="69"/>
  <c r="AJ19" i="69"/>
  <c r="AK19" i="69"/>
  <c r="AL19" i="69"/>
  <c r="AO19" i="69"/>
  <c r="AP19" i="69"/>
  <c r="AQ19" i="69"/>
  <c r="AR19" i="69"/>
  <c r="AS19" i="69"/>
  <c r="AT19" i="69"/>
  <c r="AU19" i="69"/>
  <c r="AV19" i="69"/>
  <c r="AW19" i="69"/>
  <c r="AX19" i="69"/>
  <c r="AY19" i="69"/>
  <c r="AZ19" i="69"/>
  <c r="BA19" i="69"/>
  <c r="BB19" i="69"/>
  <c r="BC19" i="69"/>
  <c r="BD19" i="69"/>
  <c r="BE19" i="69"/>
  <c r="BF19" i="69"/>
  <c r="BG19" i="69"/>
  <c r="BH19" i="69"/>
  <c r="BI19" i="69"/>
  <c r="BJ19" i="69"/>
  <c r="BK19" i="69"/>
  <c r="BL19" i="69"/>
  <c r="BO19" i="69"/>
  <c r="BP19" i="69"/>
  <c r="BQ19" i="69"/>
  <c r="BR19" i="69"/>
  <c r="BS19" i="69"/>
  <c r="BT19" i="69"/>
  <c r="BU19" i="69"/>
  <c r="BV19" i="69"/>
  <c r="BW19" i="69"/>
  <c r="BX19" i="69"/>
  <c r="BY19" i="69"/>
  <c r="BZ19" i="69"/>
  <c r="CA19" i="69"/>
  <c r="CB19" i="69"/>
  <c r="CC19" i="69"/>
  <c r="CD19" i="69"/>
  <c r="CE19" i="69"/>
  <c r="CF19" i="69"/>
  <c r="CG19" i="69"/>
  <c r="CH19" i="69"/>
  <c r="CI19" i="69"/>
  <c r="CJ19" i="69"/>
  <c r="CK19" i="69"/>
  <c r="CL19" i="69"/>
  <c r="CO19" i="69"/>
  <c r="CP19" i="69"/>
  <c r="CQ19" i="69"/>
  <c r="CR19" i="69"/>
  <c r="CS19" i="69"/>
  <c r="CT19" i="69"/>
  <c r="CU19" i="69"/>
  <c r="CV19" i="69"/>
  <c r="CW19" i="69"/>
  <c r="CX19" i="69"/>
  <c r="CY19" i="69"/>
  <c r="CZ19" i="69"/>
  <c r="DA19" i="69"/>
  <c r="DB19" i="69"/>
  <c r="C20" i="69"/>
  <c r="D20" i="69"/>
  <c r="E20" i="69"/>
  <c r="F20" i="69"/>
  <c r="G20" i="69"/>
  <c r="H20" i="69"/>
  <c r="I20" i="69"/>
  <c r="J20" i="69"/>
  <c r="K20" i="69"/>
  <c r="L20" i="69"/>
  <c r="M20" i="69"/>
  <c r="N20" i="69"/>
  <c r="O20" i="69"/>
  <c r="P20" i="69"/>
  <c r="Q20" i="69"/>
  <c r="R20" i="69"/>
  <c r="S20" i="69"/>
  <c r="T20" i="69"/>
  <c r="U20" i="69"/>
  <c r="V20" i="69"/>
  <c r="W20" i="69"/>
  <c r="X20" i="69"/>
  <c r="Y20" i="69"/>
  <c r="Z20" i="69"/>
  <c r="AA20" i="69"/>
  <c r="AB20" i="69"/>
  <c r="AC20" i="69"/>
  <c r="AD20" i="69"/>
  <c r="AE20" i="69"/>
  <c r="AF20" i="69"/>
  <c r="AG20" i="69"/>
  <c r="AH20" i="69"/>
  <c r="AI20" i="69"/>
  <c r="AJ20" i="69"/>
  <c r="AK20" i="69"/>
  <c r="AL20" i="69"/>
  <c r="AO20" i="69"/>
  <c r="AP20" i="69"/>
  <c r="AQ20" i="69"/>
  <c r="AR20" i="69"/>
  <c r="AS20" i="69"/>
  <c r="AT20" i="69"/>
  <c r="AU20" i="69"/>
  <c r="AV20" i="69"/>
  <c r="AW20" i="69"/>
  <c r="AX20" i="69"/>
  <c r="AY20" i="69"/>
  <c r="AZ20" i="69"/>
  <c r="BA20" i="69"/>
  <c r="BB20" i="69"/>
  <c r="BC20" i="69"/>
  <c r="BD20" i="69"/>
  <c r="BE20" i="69"/>
  <c r="BF20" i="69"/>
  <c r="BG20" i="69"/>
  <c r="BH20" i="69"/>
  <c r="BI20" i="69"/>
  <c r="BJ20" i="69"/>
  <c r="BK20" i="69"/>
  <c r="BL20" i="69"/>
  <c r="BO20" i="69"/>
  <c r="BP20" i="69"/>
  <c r="BQ20" i="69"/>
  <c r="BR20" i="69"/>
  <c r="BS20" i="69"/>
  <c r="BT20" i="69"/>
  <c r="BU20" i="69"/>
  <c r="BV20" i="69"/>
  <c r="BW20" i="69"/>
  <c r="BX20" i="69"/>
  <c r="BY20" i="69"/>
  <c r="BZ20" i="69"/>
  <c r="CA20" i="69"/>
  <c r="CB20" i="69"/>
  <c r="CC20" i="69"/>
  <c r="CD20" i="69"/>
  <c r="CE20" i="69"/>
  <c r="CF20" i="69"/>
  <c r="CG20" i="69"/>
  <c r="CH20" i="69"/>
  <c r="CI20" i="69"/>
  <c r="CJ20" i="69"/>
  <c r="CK20" i="69"/>
  <c r="CL20" i="69"/>
  <c r="CO20" i="69"/>
  <c r="CP20" i="69"/>
  <c r="CQ20" i="69"/>
  <c r="CR20" i="69"/>
  <c r="CS20" i="69"/>
  <c r="CT20" i="69"/>
  <c r="CU20" i="69"/>
  <c r="CV20" i="69"/>
  <c r="CW20" i="69"/>
  <c r="CX20" i="69"/>
  <c r="CY20" i="69"/>
  <c r="CZ20" i="69"/>
  <c r="DA20" i="69"/>
  <c r="DB20" i="69"/>
  <c r="C21" i="69"/>
  <c r="D21" i="69"/>
  <c r="E21" i="69"/>
  <c r="F21" i="69"/>
  <c r="G21" i="69"/>
  <c r="H21" i="69"/>
  <c r="I21" i="69"/>
  <c r="J21" i="69"/>
  <c r="K21" i="69"/>
  <c r="L21" i="69"/>
  <c r="M21" i="69"/>
  <c r="N21" i="69"/>
  <c r="O21" i="69"/>
  <c r="P21" i="69"/>
  <c r="Q21" i="69"/>
  <c r="R21" i="69"/>
  <c r="S21" i="69"/>
  <c r="T21" i="69"/>
  <c r="U21" i="69"/>
  <c r="V21" i="69"/>
  <c r="W21" i="69"/>
  <c r="X21" i="69"/>
  <c r="Y21" i="69"/>
  <c r="Z21" i="69"/>
  <c r="AA21" i="69"/>
  <c r="AB21" i="69"/>
  <c r="AC21" i="69"/>
  <c r="AD21" i="69"/>
  <c r="AE21" i="69"/>
  <c r="AF21" i="69"/>
  <c r="AG21" i="69"/>
  <c r="AH21" i="69"/>
  <c r="AI21" i="69"/>
  <c r="AJ21" i="69"/>
  <c r="AK21" i="69"/>
  <c r="AL21" i="69"/>
  <c r="AO21" i="69"/>
  <c r="AP21" i="69"/>
  <c r="AQ21" i="69"/>
  <c r="AR21" i="69"/>
  <c r="AS21" i="69"/>
  <c r="AT21" i="69"/>
  <c r="AU21" i="69"/>
  <c r="AV21" i="69"/>
  <c r="AW21" i="69"/>
  <c r="AX21" i="69"/>
  <c r="AY21" i="69"/>
  <c r="AZ21" i="69"/>
  <c r="BA21" i="69"/>
  <c r="BB21" i="69"/>
  <c r="BC21" i="69"/>
  <c r="BD21" i="69"/>
  <c r="BE21" i="69"/>
  <c r="BF21" i="69"/>
  <c r="BG21" i="69"/>
  <c r="BH21" i="69"/>
  <c r="BI21" i="69"/>
  <c r="BJ21" i="69"/>
  <c r="BK21" i="69"/>
  <c r="BL21" i="69"/>
  <c r="BO21" i="69"/>
  <c r="BP21" i="69"/>
  <c r="BQ21" i="69"/>
  <c r="BR21" i="69"/>
  <c r="BS21" i="69"/>
  <c r="BT21" i="69"/>
  <c r="BU21" i="69"/>
  <c r="BV21" i="69"/>
  <c r="BW21" i="69"/>
  <c r="BX21" i="69"/>
  <c r="BY21" i="69"/>
  <c r="BZ21" i="69"/>
  <c r="CA21" i="69"/>
  <c r="CB21" i="69"/>
  <c r="CC21" i="69"/>
  <c r="CD21" i="69"/>
  <c r="CE21" i="69"/>
  <c r="CF21" i="69"/>
  <c r="CG21" i="69"/>
  <c r="CH21" i="69"/>
  <c r="CI21" i="69"/>
  <c r="CJ21" i="69"/>
  <c r="CK21" i="69"/>
  <c r="CL21" i="69"/>
  <c r="CO21" i="69"/>
  <c r="CP21" i="69"/>
  <c r="CQ21" i="69"/>
  <c r="CR21" i="69"/>
  <c r="CS21" i="69"/>
  <c r="CT21" i="69"/>
  <c r="CU21" i="69"/>
  <c r="CV21" i="69"/>
  <c r="CW21" i="69"/>
  <c r="CX21" i="69"/>
  <c r="CY21" i="69"/>
  <c r="CZ21" i="69"/>
  <c r="DA21" i="69"/>
  <c r="DB21" i="69"/>
  <c r="C22" i="69"/>
  <c r="D22" i="69"/>
  <c r="E22" i="69"/>
  <c r="F22" i="69"/>
  <c r="G22" i="69"/>
  <c r="H22" i="69"/>
  <c r="I22" i="69"/>
  <c r="J22" i="69"/>
  <c r="K22" i="69"/>
  <c r="L22" i="69"/>
  <c r="M22" i="69"/>
  <c r="N22" i="69"/>
  <c r="O22" i="69"/>
  <c r="P22" i="69"/>
  <c r="Q22" i="69"/>
  <c r="R22" i="69"/>
  <c r="S22" i="69"/>
  <c r="T22" i="69"/>
  <c r="U22" i="69"/>
  <c r="V22" i="69"/>
  <c r="W22" i="69"/>
  <c r="X22" i="69"/>
  <c r="Y22" i="69"/>
  <c r="Z22" i="69"/>
  <c r="AA22" i="69"/>
  <c r="AB22" i="69"/>
  <c r="AC22" i="69"/>
  <c r="AD22" i="69"/>
  <c r="AE22" i="69"/>
  <c r="AF22" i="69"/>
  <c r="AG22" i="69"/>
  <c r="AH22" i="69"/>
  <c r="AI22" i="69"/>
  <c r="AJ22" i="69"/>
  <c r="AK22" i="69"/>
  <c r="AL22" i="69"/>
  <c r="AO22" i="69"/>
  <c r="AP22" i="69"/>
  <c r="AQ22" i="69"/>
  <c r="AR22" i="69"/>
  <c r="AS22" i="69"/>
  <c r="AT22" i="69"/>
  <c r="AU22" i="69"/>
  <c r="AV22" i="69"/>
  <c r="AW22" i="69"/>
  <c r="AX22" i="69"/>
  <c r="AY22" i="69"/>
  <c r="AZ22" i="69"/>
  <c r="BA22" i="69"/>
  <c r="BB22" i="69"/>
  <c r="BC22" i="69"/>
  <c r="BD22" i="69"/>
  <c r="BE22" i="69"/>
  <c r="BF22" i="69"/>
  <c r="BG22" i="69"/>
  <c r="BH22" i="69"/>
  <c r="BI22" i="69"/>
  <c r="BJ22" i="69"/>
  <c r="BK22" i="69"/>
  <c r="BL22" i="69"/>
  <c r="BO22" i="69"/>
  <c r="BP22" i="69"/>
  <c r="BQ22" i="69"/>
  <c r="BR22" i="69"/>
  <c r="BS22" i="69"/>
  <c r="BT22" i="69"/>
  <c r="BU22" i="69"/>
  <c r="BV22" i="69"/>
  <c r="BW22" i="69"/>
  <c r="BX22" i="69"/>
  <c r="BY22" i="69"/>
  <c r="BZ22" i="69"/>
  <c r="CA22" i="69"/>
  <c r="CB22" i="69"/>
  <c r="CC22" i="69"/>
  <c r="CD22" i="69"/>
  <c r="CE22" i="69"/>
  <c r="CF22" i="69"/>
  <c r="CG22" i="69"/>
  <c r="CH22" i="69"/>
  <c r="CI22" i="69"/>
  <c r="CJ22" i="69"/>
  <c r="CK22" i="69"/>
  <c r="CL22" i="69"/>
  <c r="CO22" i="69"/>
  <c r="CP22" i="69"/>
  <c r="CQ22" i="69"/>
  <c r="CR22" i="69"/>
  <c r="CS22" i="69"/>
  <c r="CT22" i="69"/>
  <c r="CU22" i="69"/>
  <c r="CV22" i="69"/>
  <c r="CW22" i="69"/>
  <c r="CX22" i="69"/>
  <c r="CY22" i="69"/>
  <c r="CZ22" i="69"/>
  <c r="DA22" i="69"/>
  <c r="DB22" i="69"/>
  <c r="C23" i="69"/>
  <c r="D23" i="69"/>
  <c r="E23" i="69"/>
  <c r="F23" i="69"/>
  <c r="G23" i="69"/>
  <c r="H23" i="69"/>
  <c r="I23" i="69"/>
  <c r="J23" i="69"/>
  <c r="K23" i="69"/>
  <c r="L23" i="69"/>
  <c r="M23" i="69"/>
  <c r="N23" i="69"/>
  <c r="O23" i="69"/>
  <c r="P23" i="69"/>
  <c r="Q23" i="69"/>
  <c r="R23" i="69"/>
  <c r="S23" i="69"/>
  <c r="T23" i="69"/>
  <c r="U23" i="69"/>
  <c r="V23" i="69"/>
  <c r="W23" i="69"/>
  <c r="X23" i="69"/>
  <c r="Y23" i="69"/>
  <c r="Z23" i="69"/>
  <c r="AA23" i="69"/>
  <c r="AB23" i="69"/>
  <c r="AC23" i="69"/>
  <c r="AD23" i="69"/>
  <c r="AE23" i="69"/>
  <c r="AF23" i="69"/>
  <c r="AG23" i="69"/>
  <c r="AH23" i="69"/>
  <c r="AI23" i="69"/>
  <c r="AJ23" i="69"/>
  <c r="AK23" i="69"/>
  <c r="AL23" i="69"/>
  <c r="AO23" i="69"/>
  <c r="AP23" i="69"/>
  <c r="AQ23" i="69"/>
  <c r="AR23" i="69"/>
  <c r="AS23" i="69"/>
  <c r="AT23" i="69"/>
  <c r="AU23" i="69"/>
  <c r="AV23" i="69"/>
  <c r="AW23" i="69"/>
  <c r="AX23" i="69"/>
  <c r="AY23" i="69"/>
  <c r="AZ23" i="69"/>
  <c r="BA23" i="69"/>
  <c r="BB23" i="69"/>
  <c r="BC23" i="69"/>
  <c r="BD23" i="69"/>
  <c r="BE23" i="69"/>
  <c r="BF23" i="69"/>
  <c r="BG23" i="69"/>
  <c r="BH23" i="69"/>
  <c r="BI23" i="69"/>
  <c r="BJ23" i="69"/>
  <c r="BK23" i="69"/>
  <c r="BL23" i="69"/>
  <c r="BO23" i="69"/>
  <c r="BP23" i="69"/>
  <c r="BQ23" i="69"/>
  <c r="BR23" i="69"/>
  <c r="BS23" i="69"/>
  <c r="BT23" i="69"/>
  <c r="BU23" i="69"/>
  <c r="BV23" i="69"/>
  <c r="BW23" i="69"/>
  <c r="BX23" i="69"/>
  <c r="BY23" i="69"/>
  <c r="BZ23" i="69"/>
  <c r="CA23" i="69"/>
  <c r="CB23" i="69"/>
  <c r="CC23" i="69"/>
  <c r="CD23" i="69"/>
  <c r="CE23" i="69"/>
  <c r="CF23" i="69"/>
  <c r="CG23" i="69"/>
  <c r="CH23" i="69"/>
  <c r="CI23" i="69"/>
  <c r="CJ23" i="69"/>
  <c r="CK23" i="69"/>
  <c r="CL23" i="69"/>
  <c r="CO23" i="69"/>
  <c r="CP23" i="69"/>
  <c r="CQ23" i="69"/>
  <c r="CR23" i="69"/>
  <c r="CS23" i="69"/>
  <c r="CT23" i="69"/>
  <c r="CU23" i="69"/>
  <c r="CV23" i="69"/>
  <c r="CW23" i="69"/>
  <c r="CX23" i="69"/>
  <c r="CY23" i="69"/>
  <c r="CZ23" i="69"/>
  <c r="DA23" i="69"/>
  <c r="DB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AG24" i="69"/>
  <c r="AH24" i="69"/>
  <c r="AI24" i="69"/>
  <c r="AJ24" i="69"/>
  <c r="AK24" i="69"/>
  <c r="AL24" i="69"/>
  <c r="AO24" i="69"/>
  <c r="AP24" i="69"/>
  <c r="AQ24" i="69"/>
  <c r="AR24" i="69"/>
  <c r="AS24" i="69"/>
  <c r="AT24" i="69"/>
  <c r="AU24" i="69"/>
  <c r="AV24" i="69"/>
  <c r="AW24" i="69"/>
  <c r="AX24" i="69"/>
  <c r="AY24" i="69"/>
  <c r="AZ24" i="69"/>
  <c r="BA24" i="69"/>
  <c r="BB24" i="69"/>
  <c r="BC24" i="69"/>
  <c r="BD24" i="69"/>
  <c r="BE24" i="69"/>
  <c r="BF24" i="69"/>
  <c r="BG24" i="69"/>
  <c r="BH24" i="69"/>
  <c r="BI24" i="69"/>
  <c r="BJ24" i="69"/>
  <c r="BK24" i="69"/>
  <c r="BL24" i="69"/>
  <c r="BO24" i="69"/>
  <c r="BP24" i="69"/>
  <c r="BQ24" i="69"/>
  <c r="BR24" i="69"/>
  <c r="BS24" i="69"/>
  <c r="BT24" i="69"/>
  <c r="BU24" i="69"/>
  <c r="BV24" i="69"/>
  <c r="BW24" i="69"/>
  <c r="BX24" i="69"/>
  <c r="BY24" i="69"/>
  <c r="BZ24" i="69"/>
  <c r="CA24" i="69"/>
  <c r="CB24" i="69"/>
  <c r="CC24" i="69"/>
  <c r="CD24" i="69"/>
  <c r="CE24" i="69"/>
  <c r="CF24" i="69"/>
  <c r="CG24" i="69"/>
  <c r="CH24" i="69"/>
  <c r="CI24" i="69"/>
  <c r="CJ24" i="69"/>
  <c r="CK24" i="69"/>
  <c r="CL24" i="69"/>
  <c r="CO24" i="69"/>
  <c r="CP24" i="69"/>
  <c r="CQ24" i="69"/>
  <c r="CR24" i="69"/>
  <c r="CS24" i="69"/>
  <c r="CT24" i="69"/>
  <c r="CU24" i="69"/>
  <c r="CV24" i="69"/>
  <c r="CW24" i="69"/>
  <c r="CX24" i="69"/>
  <c r="CY24" i="69"/>
  <c r="CZ24" i="69"/>
  <c r="DA24" i="69"/>
  <c r="DB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H25" i="69"/>
  <c r="AI25" i="69"/>
  <c r="AJ25" i="69"/>
  <c r="AK25" i="69"/>
  <c r="AL25" i="69"/>
  <c r="AO25" i="69"/>
  <c r="AP25" i="69"/>
  <c r="AQ25" i="69"/>
  <c r="AR25" i="69"/>
  <c r="AS25" i="69"/>
  <c r="AT25" i="69"/>
  <c r="AU25" i="69"/>
  <c r="AV25" i="69"/>
  <c r="AW25" i="69"/>
  <c r="AX25" i="69"/>
  <c r="AY25" i="69"/>
  <c r="AZ25" i="69"/>
  <c r="BA25" i="69"/>
  <c r="BB25" i="69"/>
  <c r="BC25" i="69"/>
  <c r="BD25" i="69"/>
  <c r="BE25" i="69"/>
  <c r="BF25" i="69"/>
  <c r="BG25" i="69"/>
  <c r="BH25" i="69"/>
  <c r="BI25" i="69"/>
  <c r="BJ25" i="69"/>
  <c r="BK25" i="69"/>
  <c r="BL25" i="69"/>
  <c r="BO25" i="69"/>
  <c r="BP25" i="69"/>
  <c r="BQ25" i="69"/>
  <c r="BR25" i="69"/>
  <c r="BS25" i="69"/>
  <c r="BT25" i="69"/>
  <c r="BU25" i="69"/>
  <c r="BV25" i="69"/>
  <c r="BW25" i="69"/>
  <c r="BX25" i="69"/>
  <c r="BY25" i="69"/>
  <c r="BZ25" i="69"/>
  <c r="CA25" i="69"/>
  <c r="CB25" i="69"/>
  <c r="CC25" i="69"/>
  <c r="CD25" i="69"/>
  <c r="CE25" i="69"/>
  <c r="CF25" i="69"/>
  <c r="CG25" i="69"/>
  <c r="CH25" i="69"/>
  <c r="CI25" i="69"/>
  <c r="CJ25" i="69"/>
  <c r="CK25" i="69"/>
  <c r="CL25" i="69"/>
  <c r="CO25" i="69"/>
  <c r="CP25" i="69"/>
  <c r="CQ25" i="69"/>
  <c r="CR25" i="69"/>
  <c r="CS25" i="69"/>
  <c r="CT25" i="69"/>
  <c r="CU25" i="69"/>
  <c r="CV25" i="69"/>
  <c r="CW25" i="69"/>
  <c r="CX25" i="69"/>
  <c r="CY25" i="69"/>
  <c r="CZ25" i="69"/>
  <c r="DA25" i="69"/>
  <c r="DB25" i="69"/>
  <c r="C26" i="69"/>
  <c r="D26" i="69"/>
  <c r="E26" i="69"/>
  <c r="F26" i="69"/>
  <c r="G26" i="69"/>
  <c r="H26" i="69"/>
  <c r="I26" i="69"/>
  <c r="J26" i="69"/>
  <c r="K26" i="69"/>
  <c r="L26" i="69"/>
  <c r="M26" i="69"/>
  <c r="N26" i="69"/>
  <c r="O26" i="69"/>
  <c r="P26" i="69"/>
  <c r="Q26" i="69"/>
  <c r="R26" i="69"/>
  <c r="S26" i="69"/>
  <c r="T26" i="69"/>
  <c r="U26" i="69"/>
  <c r="V26" i="69"/>
  <c r="W26" i="69"/>
  <c r="X26" i="69"/>
  <c r="Y26" i="69"/>
  <c r="Z26" i="69"/>
  <c r="AA26" i="69"/>
  <c r="AB26" i="69"/>
  <c r="AC26" i="69"/>
  <c r="AD26" i="69"/>
  <c r="AE26" i="69"/>
  <c r="AF26" i="69"/>
  <c r="AG26" i="69"/>
  <c r="AH26" i="69"/>
  <c r="AI26" i="69"/>
  <c r="AJ26" i="69"/>
  <c r="AK26" i="69"/>
  <c r="AL26" i="69"/>
  <c r="AO26" i="69"/>
  <c r="AP26" i="69"/>
  <c r="AQ26" i="69"/>
  <c r="AR26" i="69"/>
  <c r="AS26" i="69"/>
  <c r="AT26" i="69"/>
  <c r="AU26" i="69"/>
  <c r="AV26" i="69"/>
  <c r="AW26" i="69"/>
  <c r="AX26" i="69"/>
  <c r="AY26" i="69"/>
  <c r="AZ26" i="69"/>
  <c r="BA26" i="69"/>
  <c r="BB26" i="69"/>
  <c r="BC26" i="69"/>
  <c r="BD26" i="69"/>
  <c r="BE26" i="69"/>
  <c r="BF26" i="69"/>
  <c r="BG26" i="69"/>
  <c r="BH26" i="69"/>
  <c r="BI26" i="69"/>
  <c r="BJ26" i="69"/>
  <c r="BK26" i="69"/>
  <c r="BL26" i="69"/>
  <c r="BO26" i="69"/>
  <c r="BP26" i="69"/>
  <c r="BQ26" i="69"/>
  <c r="BR26" i="69"/>
  <c r="BS26" i="69"/>
  <c r="BT26" i="69"/>
  <c r="BU26" i="69"/>
  <c r="BV26" i="69"/>
  <c r="BW26" i="69"/>
  <c r="BX26" i="69"/>
  <c r="BY26" i="69"/>
  <c r="BZ26" i="69"/>
  <c r="CA26" i="69"/>
  <c r="CB26" i="69"/>
  <c r="CC26" i="69"/>
  <c r="CD26" i="69"/>
  <c r="CE26" i="69"/>
  <c r="CF26" i="69"/>
  <c r="CG26" i="69"/>
  <c r="CH26" i="69"/>
  <c r="CI26" i="69"/>
  <c r="CJ26" i="69"/>
  <c r="CK26" i="69"/>
  <c r="CL26" i="69"/>
  <c r="CO26" i="69"/>
  <c r="CP26" i="69"/>
  <c r="CQ26" i="69"/>
  <c r="CR26" i="69"/>
  <c r="CS26" i="69"/>
  <c r="CT26" i="69"/>
  <c r="CU26" i="69"/>
  <c r="CV26" i="69"/>
  <c r="CW26" i="69"/>
  <c r="CX26" i="69"/>
  <c r="CY26" i="69"/>
  <c r="CZ26" i="69"/>
  <c r="DA26" i="69"/>
  <c r="DB26" i="69"/>
  <c r="C27" i="69"/>
  <c r="D27" i="69"/>
  <c r="E27" i="69"/>
  <c r="F27" i="69"/>
  <c r="G27" i="69"/>
  <c r="H27" i="69"/>
  <c r="I27" i="69"/>
  <c r="J27" i="69"/>
  <c r="K27" i="69"/>
  <c r="L27" i="69"/>
  <c r="M27" i="69"/>
  <c r="N27" i="69"/>
  <c r="O27" i="69"/>
  <c r="P27" i="69"/>
  <c r="Q27" i="69"/>
  <c r="R27" i="69"/>
  <c r="S27" i="69"/>
  <c r="T27" i="69"/>
  <c r="U27" i="69"/>
  <c r="V27" i="69"/>
  <c r="W27" i="69"/>
  <c r="X27" i="69"/>
  <c r="Y27" i="69"/>
  <c r="Z27" i="69"/>
  <c r="AA27" i="69"/>
  <c r="AB27" i="69"/>
  <c r="AC27" i="69"/>
  <c r="AD27" i="69"/>
  <c r="AE27" i="69"/>
  <c r="AF27" i="69"/>
  <c r="AG27" i="69"/>
  <c r="AH27" i="69"/>
  <c r="AI27" i="69"/>
  <c r="AJ27" i="69"/>
  <c r="AK27" i="69"/>
  <c r="AL27" i="69"/>
  <c r="AO27" i="69"/>
  <c r="AP27" i="69"/>
  <c r="AQ27" i="69"/>
  <c r="AR27" i="69"/>
  <c r="AS27" i="69"/>
  <c r="AT27" i="69"/>
  <c r="AU27" i="69"/>
  <c r="AV27" i="69"/>
  <c r="AW27" i="69"/>
  <c r="AX27" i="69"/>
  <c r="AY27" i="69"/>
  <c r="AZ27" i="69"/>
  <c r="BA27" i="69"/>
  <c r="BB27" i="69"/>
  <c r="BC27" i="69"/>
  <c r="BD27" i="69"/>
  <c r="BE27" i="69"/>
  <c r="BF27" i="69"/>
  <c r="BG27" i="69"/>
  <c r="BH27" i="69"/>
  <c r="BI27" i="69"/>
  <c r="BJ27" i="69"/>
  <c r="BK27" i="69"/>
  <c r="BL27" i="69"/>
  <c r="BO27" i="69"/>
  <c r="BP27" i="69"/>
  <c r="BQ27" i="69"/>
  <c r="BR27" i="69"/>
  <c r="BS27" i="69"/>
  <c r="BT27" i="69"/>
  <c r="BU27" i="69"/>
  <c r="BV27" i="69"/>
  <c r="BW27" i="69"/>
  <c r="BX27" i="69"/>
  <c r="BY27" i="69"/>
  <c r="BZ27" i="69"/>
  <c r="CA27" i="69"/>
  <c r="CB27" i="69"/>
  <c r="CC27" i="69"/>
  <c r="CD27" i="69"/>
  <c r="CE27" i="69"/>
  <c r="CF27" i="69"/>
  <c r="CG27" i="69"/>
  <c r="CH27" i="69"/>
  <c r="CI27" i="69"/>
  <c r="CJ27" i="69"/>
  <c r="CK27" i="69"/>
  <c r="CL27" i="69"/>
  <c r="CO27" i="69"/>
  <c r="CP27" i="69"/>
  <c r="CQ27" i="69"/>
  <c r="CR27" i="69"/>
  <c r="CS27" i="69"/>
  <c r="CT27" i="69"/>
  <c r="CU27" i="69"/>
  <c r="CV27" i="69"/>
  <c r="CW27" i="69"/>
  <c r="CX27" i="69"/>
  <c r="CY27" i="69"/>
  <c r="CZ27" i="69"/>
  <c r="DA27" i="69"/>
  <c r="DB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G28" i="69"/>
  <c r="AH28" i="69"/>
  <c r="AI28" i="69"/>
  <c r="AJ28" i="69"/>
  <c r="AK28" i="69"/>
  <c r="AL28" i="69"/>
  <c r="AO28" i="69"/>
  <c r="AP28" i="69"/>
  <c r="AQ28" i="69"/>
  <c r="AR28" i="69"/>
  <c r="AS28" i="69"/>
  <c r="AT28" i="69"/>
  <c r="AU28" i="69"/>
  <c r="AV28" i="69"/>
  <c r="AW28" i="69"/>
  <c r="AX28" i="69"/>
  <c r="AY28" i="69"/>
  <c r="AZ28" i="69"/>
  <c r="BA28" i="69"/>
  <c r="BB28" i="69"/>
  <c r="BC28" i="69"/>
  <c r="BD28" i="69"/>
  <c r="BE28" i="69"/>
  <c r="BF28" i="69"/>
  <c r="BG28" i="69"/>
  <c r="BH28" i="69"/>
  <c r="BI28" i="69"/>
  <c r="BJ28" i="69"/>
  <c r="BK28" i="69"/>
  <c r="BL28" i="69"/>
  <c r="BO28" i="69"/>
  <c r="BP28" i="69"/>
  <c r="BQ28" i="69"/>
  <c r="BR28" i="69"/>
  <c r="BS28" i="69"/>
  <c r="BT28" i="69"/>
  <c r="BU28" i="69"/>
  <c r="BV28" i="69"/>
  <c r="BW28" i="69"/>
  <c r="BX28" i="69"/>
  <c r="BY28" i="69"/>
  <c r="BZ28" i="69"/>
  <c r="CA28" i="69"/>
  <c r="CB28" i="69"/>
  <c r="CC28" i="69"/>
  <c r="CD28" i="69"/>
  <c r="CE28" i="69"/>
  <c r="CF28" i="69"/>
  <c r="CG28" i="69"/>
  <c r="CH28" i="69"/>
  <c r="CI28" i="69"/>
  <c r="CJ28" i="69"/>
  <c r="CK28" i="69"/>
  <c r="CL28" i="69"/>
  <c r="CO28" i="69"/>
  <c r="CP28" i="69"/>
  <c r="CQ28" i="69"/>
  <c r="CR28" i="69"/>
  <c r="CS28" i="69"/>
  <c r="CT28" i="69"/>
  <c r="CU28" i="69"/>
  <c r="CV28" i="69"/>
  <c r="CW28" i="69"/>
  <c r="CX28" i="69"/>
  <c r="CY28" i="69"/>
  <c r="CZ28" i="69"/>
  <c r="DA28" i="69"/>
  <c r="DB28" i="69"/>
  <c r="C29" i="69"/>
  <c r="D29" i="69"/>
  <c r="E29" i="69"/>
  <c r="F29" i="69"/>
  <c r="G29" i="69"/>
  <c r="H29" i="69"/>
  <c r="I29" i="69"/>
  <c r="J29" i="69"/>
  <c r="K29" i="69"/>
  <c r="L29" i="69"/>
  <c r="M29" i="69"/>
  <c r="N29" i="69"/>
  <c r="O29" i="69"/>
  <c r="P29" i="69"/>
  <c r="Q29" i="69"/>
  <c r="R29" i="69"/>
  <c r="S29" i="69"/>
  <c r="T29" i="69"/>
  <c r="U29" i="69"/>
  <c r="V29" i="69"/>
  <c r="W29" i="69"/>
  <c r="X29" i="69"/>
  <c r="Y29" i="69"/>
  <c r="Z29" i="69"/>
  <c r="AA29" i="69"/>
  <c r="AB29" i="69"/>
  <c r="AC29" i="69"/>
  <c r="AD29" i="69"/>
  <c r="AE29" i="69"/>
  <c r="AF29" i="69"/>
  <c r="AG29" i="69"/>
  <c r="AH29" i="69"/>
  <c r="AI29" i="69"/>
  <c r="AJ29" i="69"/>
  <c r="AK29" i="69"/>
  <c r="AL29" i="69"/>
  <c r="AO29" i="69"/>
  <c r="AP29" i="69"/>
  <c r="AQ29" i="69"/>
  <c r="AR29" i="69"/>
  <c r="AS29" i="69"/>
  <c r="AT29" i="69"/>
  <c r="AU29" i="69"/>
  <c r="AV29" i="69"/>
  <c r="AW29" i="69"/>
  <c r="AX29" i="69"/>
  <c r="AY29" i="69"/>
  <c r="AZ29" i="69"/>
  <c r="BA29" i="69"/>
  <c r="BB29" i="69"/>
  <c r="BC29" i="69"/>
  <c r="BD29" i="69"/>
  <c r="BE29" i="69"/>
  <c r="BF29" i="69"/>
  <c r="BG29" i="69"/>
  <c r="BH29" i="69"/>
  <c r="BI29" i="69"/>
  <c r="BJ29" i="69"/>
  <c r="BK29" i="69"/>
  <c r="BL29" i="69"/>
  <c r="BO29" i="69"/>
  <c r="BP29" i="69"/>
  <c r="BQ29" i="69"/>
  <c r="BR29" i="69"/>
  <c r="BS29" i="69"/>
  <c r="BT29" i="69"/>
  <c r="BU29" i="69"/>
  <c r="BV29" i="69"/>
  <c r="BW29" i="69"/>
  <c r="BX29" i="69"/>
  <c r="BY29" i="69"/>
  <c r="BZ29" i="69"/>
  <c r="CA29" i="69"/>
  <c r="CB29" i="69"/>
  <c r="CC29" i="69"/>
  <c r="CD29" i="69"/>
  <c r="CE29" i="69"/>
  <c r="CF29" i="69"/>
  <c r="CG29" i="69"/>
  <c r="CH29" i="69"/>
  <c r="CI29" i="69"/>
  <c r="CJ29" i="69"/>
  <c r="CK29" i="69"/>
  <c r="CL29" i="69"/>
  <c r="CO29" i="69"/>
  <c r="CP29" i="69"/>
  <c r="CQ29" i="69"/>
  <c r="CR29" i="69"/>
  <c r="CS29" i="69"/>
  <c r="CT29" i="69"/>
  <c r="CU29" i="69"/>
  <c r="CV29" i="69"/>
  <c r="CW29" i="69"/>
  <c r="CX29" i="69"/>
  <c r="CY29" i="69"/>
  <c r="CZ29" i="69"/>
  <c r="DA29" i="69"/>
  <c r="DB29" i="69"/>
  <c r="C30" i="69"/>
  <c r="D30" i="69"/>
  <c r="E30" i="69"/>
  <c r="F30" i="69"/>
  <c r="F33" i="31" s="1"/>
  <c r="G30" i="69"/>
  <c r="H30" i="69"/>
  <c r="I30" i="69"/>
  <c r="J30" i="69"/>
  <c r="K30" i="69"/>
  <c r="K33" i="31" s="1"/>
  <c r="L30" i="69"/>
  <c r="L33" i="31" s="1"/>
  <c r="M30" i="69"/>
  <c r="M33" i="31" s="1"/>
  <c r="N30" i="69"/>
  <c r="O30" i="69"/>
  <c r="P30" i="69"/>
  <c r="P33" i="31" s="1"/>
  <c r="Q30" i="69"/>
  <c r="R30" i="69"/>
  <c r="R33" i="31" s="1"/>
  <c r="S30" i="69"/>
  <c r="S33" i="31" s="1"/>
  <c r="T30" i="69"/>
  <c r="U30" i="69"/>
  <c r="V30" i="69"/>
  <c r="W30" i="69"/>
  <c r="X30" i="69"/>
  <c r="X33" i="31" s="1"/>
  <c r="Y30" i="69"/>
  <c r="Z30" i="69"/>
  <c r="AA30" i="69"/>
  <c r="AA33" i="31" s="1"/>
  <c r="AB30" i="69"/>
  <c r="AC30" i="69"/>
  <c r="AD30" i="69"/>
  <c r="AE30" i="69"/>
  <c r="AF30" i="69"/>
  <c r="AG30" i="69"/>
  <c r="AH30" i="69"/>
  <c r="AI30" i="69"/>
  <c r="AI33" i="31" s="1"/>
  <c r="AJ30" i="69"/>
  <c r="AJ33" i="31" s="1"/>
  <c r="AK30" i="69"/>
  <c r="AL30" i="69"/>
  <c r="AO30" i="69"/>
  <c r="AO33" i="31" s="1"/>
  <c r="AP30" i="69"/>
  <c r="AP33" i="31" s="1"/>
  <c r="AQ30" i="69"/>
  <c r="AR30" i="69"/>
  <c r="AS30" i="69"/>
  <c r="AS33" i="31" s="1"/>
  <c r="AT30" i="69"/>
  <c r="AU30" i="69"/>
  <c r="AV30" i="69"/>
  <c r="AW30" i="69"/>
  <c r="AX30" i="69"/>
  <c r="AX33" i="31" s="1"/>
  <c r="AY30" i="69"/>
  <c r="AZ30" i="69"/>
  <c r="BA30" i="69"/>
  <c r="BB30" i="69"/>
  <c r="BC30" i="69"/>
  <c r="BD30" i="69"/>
  <c r="BD33" i="31" s="1"/>
  <c r="BE30" i="69"/>
  <c r="BE33" i="31" s="1"/>
  <c r="BF30" i="69"/>
  <c r="BG30" i="69"/>
  <c r="BH30" i="69"/>
  <c r="BI30" i="69"/>
  <c r="BI33" i="31" s="1"/>
  <c r="BJ30" i="69"/>
  <c r="BJ33" i="31" s="1"/>
  <c r="BK30" i="69"/>
  <c r="BK33" i="31" s="1"/>
  <c r="BL30" i="69"/>
  <c r="BO30" i="69"/>
  <c r="BP30" i="69"/>
  <c r="BP33" i="31" s="1"/>
  <c r="BQ30" i="69"/>
  <c r="BR30" i="69"/>
  <c r="BS30" i="69"/>
  <c r="BT30" i="69"/>
  <c r="BU30" i="69"/>
  <c r="BV30" i="69"/>
  <c r="BW30" i="69"/>
  <c r="BX30" i="69"/>
  <c r="BY30" i="69"/>
  <c r="BZ30" i="69"/>
  <c r="CA30" i="69"/>
  <c r="CB30" i="69"/>
  <c r="CC30" i="69"/>
  <c r="CD30" i="69"/>
  <c r="CD33" i="31" s="1"/>
  <c r="CE30" i="69"/>
  <c r="CF30" i="69"/>
  <c r="CG30" i="69"/>
  <c r="CX33" i="31" s="1"/>
  <c r="CH30" i="69"/>
  <c r="CI30" i="69"/>
  <c r="CI33" i="31" s="1"/>
  <c r="CJ30" i="69"/>
  <c r="CJ33" i="31" s="1"/>
  <c r="CK30" i="69"/>
  <c r="CK33" i="31" s="1"/>
  <c r="CL30" i="69"/>
  <c r="CO30" i="69"/>
  <c r="CP30" i="69"/>
  <c r="DG33" i="31" s="1"/>
  <c r="CQ30" i="69"/>
  <c r="CR30" i="69"/>
  <c r="CS30" i="69"/>
  <c r="DJ33" i="31" s="1"/>
  <c r="CT30" i="69"/>
  <c r="CU30" i="69"/>
  <c r="CV30" i="69"/>
  <c r="CW30" i="69"/>
  <c r="CX30" i="69"/>
  <c r="CY30" i="69"/>
  <c r="CZ30" i="69"/>
  <c r="DA30" i="69"/>
  <c r="DB30" i="69"/>
  <c r="C31" i="69"/>
  <c r="D31" i="69"/>
  <c r="E31" i="69"/>
  <c r="F31" i="69"/>
  <c r="G31" i="69"/>
  <c r="H31" i="69"/>
  <c r="H33" i="31" s="1"/>
  <c r="I31" i="69"/>
  <c r="J31" i="69"/>
  <c r="K31" i="69"/>
  <c r="L31" i="69"/>
  <c r="M31" i="69"/>
  <c r="N31" i="69"/>
  <c r="N33" i="31" s="1"/>
  <c r="O31" i="69"/>
  <c r="P31" i="69"/>
  <c r="Q31" i="69"/>
  <c r="Q33" i="31" s="1"/>
  <c r="R31" i="69"/>
  <c r="S31" i="69"/>
  <c r="T31" i="69"/>
  <c r="U31" i="69"/>
  <c r="V31" i="69"/>
  <c r="V33" i="31" s="1"/>
  <c r="W31" i="69"/>
  <c r="X31" i="69"/>
  <c r="Y31" i="69"/>
  <c r="Z31" i="69"/>
  <c r="AA31" i="69"/>
  <c r="AB31" i="69"/>
  <c r="AC31" i="69"/>
  <c r="AC33" i="31" s="1"/>
  <c r="AD31" i="69"/>
  <c r="AE31" i="69"/>
  <c r="AF31" i="69"/>
  <c r="AF33" i="31" s="1"/>
  <c r="AG31" i="69"/>
  <c r="AH31" i="69"/>
  <c r="AI31" i="69"/>
  <c r="AJ31" i="69"/>
  <c r="AK31" i="69"/>
  <c r="AL31" i="69"/>
  <c r="AL33" i="31" s="1"/>
  <c r="AO31" i="69"/>
  <c r="AP31" i="69"/>
  <c r="AQ31" i="69"/>
  <c r="AR31" i="69"/>
  <c r="AS31" i="69"/>
  <c r="AT31" i="69"/>
  <c r="AU31" i="69"/>
  <c r="AU33" i="31" s="1"/>
  <c r="AV31" i="69"/>
  <c r="AV33" i="31" s="1"/>
  <c r="AW31" i="69"/>
  <c r="AX31" i="69"/>
  <c r="AY31" i="69"/>
  <c r="AZ31" i="69"/>
  <c r="BA31" i="69"/>
  <c r="BB31" i="69"/>
  <c r="BB33" i="31" s="1"/>
  <c r="BC31" i="69"/>
  <c r="BC33" i="31" s="1"/>
  <c r="BD31" i="69"/>
  <c r="BE31" i="69"/>
  <c r="BF31" i="69"/>
  <c r="BF33" i="31" s="1"/>
  <c r="BG31" i="69"/>
  <c r="BH31" i="69"/>
  <c r="BI31" i="69"/>
  <c r="BJ31" i="69"/>
  <c r="BK31" i="69"/>
  <c r="BL31" i="69"/>
  <c r="BL33" i="31" s="1"/>
  <c r="BO31" i="69"/>
  <c r="BP31" i="69"/>
  <c r="BQ31" i="69"/>
  <c r="BQ33" i="31" s="1"/>
  <c r="BR31" i="69"/>
  <c r="BS31" i="69"/>
  <c r="BT31" i="69"/>
  <c r="BU31" i="69"/>
  <c r="BU33" i="31" s="1"/>
  <c r="BV31" i="69"/>
  <c r="BV33" i="31" s="1"/>
  <c r="BW31" i="69"/>
  <c r="BX31" i="69"/>
  <c r="BY31" i="69"/>
  <c r="BZ31" i="69"/>
  <c r="CA31" i="69"/>
  <c r="CB31" i="69"/>
  <c r="CS33" i="31" s="1"/>
  <c r="CC31" i="69"/>
  <c r="CC33" i="31" s="1"/>
  <c r="CD31" i="69"/>
  <c r="CE31" i="69"/>
  <c r="CF31" i="69"/>
  <c r="CW33" i="31" s="1"/>
  <c r="CG31" i="69"/>
  <c r="CH31" i="69"/>
  <c r="CI31" i="69"/>
  <c r="CJ31" i="69"/>
  <c r="CK31" i="69"/>
  <c r="CL31" i="69"/>
  <c r="CL33" i="31" s="1"/>
  <c r="CO31" i="69"/>
  <c r="CP31" i="69"/>
  <c r="CQ31" i="69"/>
  <c r="DH33" i="31" s="1"/>
  <c r="CR31" i="69"/>
  <c r="CS31" i="69"/>
  <c r="CT31" i="69"/>
  <c r="CU31" i="69"/>
  <c r="CV31" i="69"/>
  <c r="DM33" i="31" s="1"/>
  <c r="CW31" i="69"/>
  <c r="CX31" i="69"/>
  <c r="CY31" i="69"/>
  <c r="CZ31" i="69"/>
  <c r="DQ33" i="31" s="1"/>
  <c r="DA31" i="69"/>
  <c r="DB31" i="69"/>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O32" i="31"/>
  <c r="BP32" i="31"/>
  <c r="BQ32" i="31"/>
  <c r="BR32" i="31"/>
  <c r="BS32" i="31"/>
  <c r="BT32" i="31"/>
  <c r="BU32" i="31"/>
  <c r="BV32" i="31"/>
  <c r="BW32" i="31"/>
  <c r="BX32" i="31"/>
  <c r="BY32" i="31"/>
  <c r="BZ32" i="31"/>
  <c r="CA32" i="31"/>
  <c r="CB32" i="31"/>
  <c r="CC32" i="31"/>
  <c r="CD32" i="31"/>
  <c r="CE32" i="31"/>
  <c r="CF32" i="31"/>
  <c r="CG32" i="31"/>
  <c r="CH32" i="31"/>
  <c r="CI32" i="31"/>
  <c r="CJ32" i="31"/>
  <c r="CK32" i="31"/>
  <c r="CL32" i="31"/>
  <c r="CO32" i="31"/>
  <c r="CP32" i="31"/>
  <c r="CQ32" i="31"/>
  <c r="CR32" i="31"/>
  <c r="CS32" i="31"/>
  <c r="CT32" i="31"/>
  <c r="CU32" i="31"/>
  <c r="CV32" i="31"/>
  <c r="CW32" i="31"/>
  <c r="CX32" i="31"/>
  <c r="CY32" i="31"/>
  <c r="CZ32" i="31"/>
  <c r="DA32" i="31"/>
  <c r="DB32" i="31"/>
  <c r="DF32" i="31"/>
  <c r="DG32" i="31"/>
  <c r="DH32" i="31"/>
  <c r="DI32" i="31"/>
  <c r="DJ32" i="31"/>
  <c r="DK32" i="31"/>
  <c r="DL32" i="31"/>
  <c r="DM32" i="31"/>
  <c r="DN32" i="31"/>
  <c r="DO32" i="31"/>
  <c r="DP32" i="31"/>
  <c r="DQ32" i="31"/>
  <c r="DR32" i="31"/>
  <c r="DS32" i="31"/>
  <c r="C33" i="31"/>
  <c r="D33" i="31"/>
  <c r="E33" i="31"/>
  <c r="O33" i="31"/>
  <c r="T33" i="31"/>
  <c r="U33" i="31"/>
  <c r="W33" i="31"/>
  <c r="Y33" i="31"/>
  <c r="Z33" i="31"/>
  <c r="AD33" i="31"/>
  <c r="AE33" i="31"/>
  <c r="AK33" i="31"/>
  <c r="AQ33" i="31"/>
  <c r="AR33" i="31"/>
  <c r="AT33" i="31"/>
  <c r="AW33" i="31"/>
  <c r="AY33" i="31"/>
  <c r="AZ33" i="31"/>
  <c r="BA33" i="31"/>
  <c r="BO33" i="31"/>
  <c r="BR33" i="31"/>
  <c r="BS33" i="31"/>
  <c r="BT33" i="31"/>
  <c r="BX33" i="31"/>
  <c r="BZ33" i="31"/>
  <c r="CA33" i="31"/>
  <c r="CB33" i="31"/>
  <c r="CE33" i="31"/>
  <c r="CF33" i="31"/>
  <c r="CG33" i="31"/>
  <c r="CO33" i="31"/>
  <c r="CQ33" i="31"/>
  <c r="CR33" i="31"/>
  <c r="DB33" i="31"/>
  <c r="DF33" i="31"/>
  <c r="DI33" i="31"/>
  <c r="DK33" i="31"/>
  <c r="DL33" i="31"/>
  <c r="DO33" i="31"/>
  <c r="DP33" i="31"/>
  <c r="DR33" i="31"/>
  <c r="DS33"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AJ9" i="99"/>
  <c r="AO9" i="99"/>
  <c r="AT9" i="99"/>
  <c r="AY9" i="99"/>
  <c r="BD9" i="99"/>
  <c r="BI9" i="99"/>
  <c r="C10" i="99"/>
  <c r="AK10" i="99" s="1"/>
  <c r="F10" i="99"/>
  <c r="AN10" i="99" s="1"/>
  <c r="H10" i="99"/>
  <c r="AP10" i="99" s="1"/>
  <c r="K10" i="99"/>
  <c r="AS10" i="99" s="1"/>
  <c r="M10" i="99"/>
  <c r="P10" i="99"/>
  <c r="R10" i="99"/>
  <c r="U10" i="99"/>
  <c r="BC10" i="99" s="1"/>
  <c r="W10" i="99"/>
  <c r="Z10" i="99"/>
  <c r="AB10" i="99"/>
  <c r="AE10" i="99"/>
  <c r="AJ10" i="99"/>
  <c r="AL10" i="99"/>
  <c r="AM10" i="99"/>
  <c r="AO10" i="99"/>
  <c r="AQ10" i="99"/>
  <c r="AR10" i="99"/>
  <c r="AT10" i="99"/>
  <c r="AU10" i="99"/>
  <c r="AV10" i="99"/>
  <c r="AW10" i="99"/>
  <c r="AX10" i="99"/>
  <c r="AY10" i="99"/>
  <c r="AZ10" i="99"/>
  <c r="BA10" i="99"/>
  <c r="BB10" i="99"/>
  <c r="BD10" i="99"/>
  <c r="BF10" i="99"/>
  <c r="BG10" i="99"/>
  <c r="BH10" i="99"/>
  <c r="BI10" i="99"/>
  <c r="BJ10" i="99"/>
  <c r="BK10" i="99"/>
  <c r="BL10" i="99"/>
  <c r="BM10" i="99"/>
  <c r="C11" i="99"/>
  <c r="AK11" i="99" s="1"/>
  <c r="F11" i="99"/>
  <c r="AN11" i="99" s="1"/>
  <c r="H11" i="99"/>
  <c r="AP11" i="99" s="1"/>
  <c r="K11" i="99"/>
  <c r="AS11" i="99" s="1"/>
  <c r="M11" i="99"/>
  <c r="P11" i="99"/>
  <c r="R11" i="99"/>
  <c r="U11" i="99"/>
  <c r="W11" i="99"/>
  <c r="Z11" i="99"/>
  <c r="AB11" i="99"/>
  <c r="AE11" i="99"/>
  <c r="BM11" i="99" s="1"/>
  <c r="AJ11" i="99"/>
  <c r="AL11" i="99"/>
  <c r="AM11" i="99"/>
  <c r="AO11" i="99"/>
  <c r="AQ11" i="99"/>
  <c r="AR11" i="99"/>
  <c r="AT11" i="99"/>
  <c r="AU11" i="99"/>
  <c r="AV11" i="99"/>
  <c r="AW11" i="99"/>
  <c r="AY11" i="99"/>
  <c r="AZ11" i="99"/>
  <c r="BA11" i="99"/>
  <c r="BB11" i="99"/>
  <c r="BD11" i="99"/>
  <c r="BF11" i="99"/>
  <c r="BG11" i="99"/>
  <c r="BI11" i="99"/>
  <c r="BJ11" i="99"/>
  <c r="BK11" i="99"/>
  <c r="BL11" i="99"/>
  <c r="C12" i="99"/>
  <c r="AK12" i="99" s="1"/>
  <c r="F12" i="99"/>
  <c r="AN12" i="99" s="1"/>
  <c r="H12" i="99"/>
  <c r="AP12" i="99" s="1"/>
  <c r="K12" i="99"/>
  <c r="AS12" i="99" s="1"/>
  <c r="M12" i="99"/>
  <c r="AU12" i="99" s="1"/>
  <c r="P12" i="99"/>
  <c r="R12" i="99"/>
  <c r="AZ12" i="99" s="1"/>
  <c r="U12" i="99"/>
  <c r="W12" i="99"/>
  <c r="Z12" i="99"/>
  <c r="AB12" i="99"/>
  <c r="BJ12" i="99" s="1"/>
  <c r="AE12" i="99"/>
  <c r="AJ12" i="99"/>
  <c r="AL12" i="99"/>
  <c r="AM12" i="99"/>
  <c r="AO12" i="99"/>
  <c r="AQ12" i="99"/>
  <c r="AR12" i="99"/>
  <c r="AT12" i="99"/>
  <c r="AV12" i="99"/>
  <c r="AW12" i="99"/>
  <c r="AX12" i="99"/>
  <c r="AY12" i="99"/>
  <c r="BA12" i="99"/>
  <c r="BB12" i="99"/>
  <c r="BD12" i="99"/>
  <c r="BF12" i="99"/>
  <c r="BG12" i="99"/>
  <c r="BI12" i="99"/>
  <c r="BK12" i="99"/>
  <c r="BL12" i="99"/>
  <c r="BM12" i="99"/>
  <c r="C13" i="99"/>
  <c r="F13" i="99"/>
  <c r="AN13" i="99" s="1"/>
  <c r="H13" i="99"/>
  <c r="AP13" i="99" s="1"/>
  <c r="K13" i="99"/>
  <c r="AS13" i="99" s="1"/>
  <c r="M13" i="99"/>
  <c r="P13" i="99"/>
  <c r="AX13" i="99" s="1"/>
  <c r="R13" i="99"/>
  <c r="AZ13" i="99" s="1"/>
  <c r="U13" i="99"/>
  <c r="BC13" i="99" s="1"/>
  <c r="W13" i="99"/>
  <c r="Z13" i="99"/>
  <c r="AB13" i="99"/>
  <c r="BJ13" i="99" s="1"/>
  <c r="AE13" i="99"/>
  <c r="AJ13" i="99"/>
  <c r="AK13" i="99"/>
  <c r="AL13" i="99"/>
  <c r="AM13" i="99"/>
  <c r="AO13" i="99"/>
  <c r="AQ13" i="99"/>
  <c r="AR13" i="99"/>
  <c r="AT13" i="99"/>
  <c r="AU13" i="99"/>
  <c r="AV13" i="99"/>
  <c r="AW13" i="99"/>
  <c r="AY13" i="99"/>
  <c r="BA13" i="99"/>
  <c r="BB13" i="99"/>
  <c r="BD13" i="99"/>
  <c r="BF13" i="99"/>
  <c r="BG13" i="99"/>
  <c r="BI13" i="99"/>
  <c r="BK13" i="99"/>
  <c r="BL13" i="99"/>
  <c r="BM13" i="99"/>
  <c r="C14" i="99"/>
  <c r="F14" i="99"/>
  <c r="AN14" i="99" s="1"/>
  <c r="H14" i="99"/>
  <c r="AP14" i="99" s="1"/>
  <c r="K14" i="99"/>
  <c r="AS14" i="99" s="1"/>
  <c r="M14" i="99"/>
  <c r="P14" i="99"/>
  <c r="AX14" i="99" s="1"/>
  <c r="R14" i="99"/>
  <c r="U14" i="99"/>
  <c r="BC14" i="99" s="1"/>
  <c r="W14" i="99"/>
  <c r="Z14" i="99"/>
  <c r="AB14" i="99"/>
  <c r="BJ14" i="99" s="1"/>
  <c r="AE14" i="99"/>
  <c r="AJ14" i="99"/>
  <c r="AK14" i="99"/>
  <c r="AL14" i="99"/>
  <c r="AM14" i="99"/>
  <c r="AO14" i="99"/>
  <c r="AQ14" i="99"/>
  <c r="AR14" i="99"/>
  <c r="AT14" i="99"/>
  <c r="AU14" i="99"/>
  <c r="AV14" i="99"/>
  <c r="AW14" i="99"/>
  <c r="AY14" i="99"/>
  <c r="AZ14" i="99"/>
  <c r="BA14" i="99"/>
  <c r="BB14" i="99"/>
  <c r="BD14" i="99"/>
  <c r="BF14" i="99"/>
  <c r="BG14" i="99"/>
  <c r="BI14" i="99"/>
  <c r="BK14" i="99"/>
  <c r="BL14" i="99"/>
  <c r="BM14" i="99"/>
  <c r="C15" i="99"/>
  <c r="AK15" i="99" s="1"/>
  <c r="F15" i="99"/>
  <c r="AN15" i="99" s="1"/>
  <c r="H15" i="99"/>
  <c r="AP15" i="99" s="1"/>
  <c r="K15" i="99"/>
  <c r="AS15" i="99" s="1"/>
  <c r="M15" i="99"/>
  <c r="P15" i="99"/>
  <c r="AX15" i="99" s="1"/>
  <c r="R15" i="99"/>
  <c r="U15" i="99"/>
  <c r="BC15" i="99" s="1"/>
  <c r="W15" i="99"/>
  <c r="Z15" i="99"/>
  <c r="AB15" i="99"/>
  <c r="BJ15" i="99" s="1"/>
  <c r="AE15" i="99"/>
  <c r="AJ15" i="99"/>
  <c r="AL15" i="99"/>
  <c r="AM15" i="99"/>
  <c r="AO15" i="99"/>
  <c r="AQ15" i="99"/>
  <c r="AR15" i="99"/>
  <c r="AT15" i="99"/>
  <c r="AU15" i="99"/>
  <c r="AV15" i="99"/>
  <c r="AW15" i="99"/>
  <c r="AY15" i="99"/>
  <c r="AZ15" i="99"/>
  <c r="BA15" i="99"/>
  <c r="BB15" i="99"/>
  <c r="BD15" i="99"/>
  <c r="BF15" i="99"/>
  <c r="BG15" i="99"/>
  <c r="BH15" i="99"/>
  <c r="BI15" i="99"/>
  <c r="BK15" i="99"/>
  <c r="BL15" i="99"/>
  <c r="BM15" i="99"/>
  <c r="C16" i="99"/>
  <c r="AK16" i="99" s="1"/>
  <c r="F16" i="99"/>
  <c r="AN16" i="99" s="1"/>
  <c r="H16" i="99"/>
  <c r="AP16" i="99" s="1"/>
  <c r="K16" i="99"/>
  <c r="AS16" i="99" s="1"/>
  <c r="M16" i="99"/>
  <c r="AU16" i="99" s="1"/>
  <c r="P16" i="99"/>
  <c r="R16" i="99"/>
  <c r="U16" i="99"/>
  <c r="W16" i="99"/>
  <c r="Z16" i="99"/>
  <c r="AB16" i="99"/>
  <c r="AE16" i="99"/>
  <c r="AJ16" i="99"/>
  <c r="AL16" i="99"/>
  <c r="AM16" i="99"/>
  <c r="AO16" i="99"/>
  <c r="AQ16" i="99"/>
  <c r="AR16" i="99"/>
  <c r="AT16" i="99"/>
  <c r="AV16" i="99"/>
  <c r="AW16" i="99"/>
  <c r="AY16" i="99"/>
  <c r="AZ16" i="99"/>
  <c r="BA16" i="99"/>
  <c r="BB16" i="99"/>
  <c r="BC16" i="99"/>
  <c r="BD16" i="99"/>
  <c r="BF16" i="99"/>
  <c r="BG16" i="99"/>
  <c r="BH16" i="99"/>
  <c r="BI16" i="99"/>
  <c r="BJ16" i="99"/>
  <c r="BK16" i="99"/>
  <c r="BL16" i="99"/>
  <c r="BM16" i="99"/>
  <c r="C17" i="99"/>
  <c r="AK17" i="99" s="1"/>
  <c r="F17" i="99"/>
  <c r="AN17" i="99" s="1"/>
  <c r="H17" i="99"/>
  <c r="AP17" i="99" s="1"/>
  <c r="K17" i="99"/>
  <c r="AS17" i="99" s="1"/>
  <c r="M17" i="99"/>
  <c r="P17" i="99"/>
  <c r="R17" i="99"/>
  <c r="AZ17" i="99" s="1"/>
  <c r="U17" i="99"/>
  <c r="W17" i="99"/>
  <c r="Z17" i="99"/>
  <c r="AB17" i="99"/>
  <c r="AE17" i="99"/>
  <c r="AJ17" i="99"/>
  <c r="AL17" i="99"/>
  <c r="AM17" i="99"/>
  <c r="AO17" i="99"/>
  <c r="AQ17" i="99"/>
  <c r="AR17" i="99"/>
  <c r="AT17" i="99"/>
  <c r="AU17" i="99"/>
  <c r="AV17" i="99"/>
  <c r="AW17" i="99"/>
  <c r="AY17" i="99"/>
  <c r="BA17" i="99"/>
  <c r="BB17" i="99"/>
  <c r="BC17" i="99"/>
  <c r="BD17" i="99"/>
  <c r="BF17" i="99"/>
  <c r="BG17" i="99"/>
  <c r="BI17" i="99"/>
  <c r="BK17" i="99"/>
  <c r="BL17" i="99"/>
  <c r="C18" i="99"/>
  <c r="AK18" i="99" s="1"/>
  <c r="F18" i="99"/>
  <c r="AN18" i="99" s="1"/>
  <c r="H18" i="99"/>
  <c r="AP18" i="99" s="1"/>
  <c r="K18" i="99"/>
  <c r="AS18" i="99" s="1"/>
  <c r="M18" i="99"/>
  <c r="P18" i="99"/>
  <c r="R18" i="99"/>
  <c r="U18" i="99"/>
  <c r="W18" i="99"/>
  <c r="Z18" i="99"/>
  <c r="AB18" i="99"/>
  <c r="AE18" i="99"/>
  <c r="BM18" i="99" s="1"/>
  <c r="AJ18" i="99"/>
  <c r="AL18" i="99"/>
  <c r="AM18" i="99"/>
  <c r="AO18" i="99"/>
  <c r="AQ18" i="99"/>
  <c r="AR18" i="99"/>
  <c r="AT18" i="99"/>
  <c r="AU18" i="99"/>
  <c r="AV18" i="99"/>
  <c r="AW18" i="99"/>
  <c r="AX18" i="99"/>
  <c r="AY18" i="99"/>
  <c r="AZ18" i="99"/>
  <c r="BA18" i="99"/>
  <c r="BB18" i="99"/>
  <c r="BD18" i="99"/>
  <c r="BF18" i="99"/>
  <c r="BG18" i="99"/>
  <c r="BI18" i="99"/>
  <c r="BJ18" i="99"/>
  <c r="BK18" i="99"/>
  <c r="BL18" i="99"/>
  <c r="C19" i="99"/>
  <c r="AK19" i="99" s="1"/>
  <c r="F19" i="99"/>
  <c r="H19" i="99"/>
  <c r="AP19" i="99" s="1"/>
  <c r="K19" i="99"/>
  <c r="AS19" i="99" s="1"/>
  <c r="M19" i="99"/>
  <c r="AU19" i="99" s="1"/>
  <c r="P19" i="99"/>
  <c r="AX19" i="99" s="1"/>
  <c r="R19" i="99"/>
  <c r="AZ19" i="99" s="1"/>
  <c r="U19" i="99"/>
  <c r="BC19" i="99" s="1"/>
  <c r="W19" i="99"/>
  <c r="Z19" i="99"/>
  <c r="AB19" i="99"/>
  <c r="AE19" i="99"/>
  <c r="AJ19" i="99"/>
  <c r="AL19" i="99"/>
  <c r="AM19" i="99"/>
  <c r="AN19" i="99"/>
  <c r="AO19" i="99"/>
  <c r="AQ19" i="99"/>
  <c r="AR19" i="99"/>
  <c r="AT19" i="99"/>
  <c r="AV19" i="99"/>
  <c r="AW19" i="99"/>
  <c r="AY19" i="99"/>
  <c r="BA19" i="99"/>
  <c r="BB19" i="99"/>
  <c r="BD19" i="99"/>
  <c r="BF19" i="99"/>
  <c r="BG19" i="99"/>
  <c r="BI19" i="99"/>
  <c r="BJ19" i="99"/>
  <c r="BK19" i="99"/>
  <c r="BL19" i="99"/>
  <c r="BM19" i="99"/>
  <c r="C20" i="99"/>
  <c r="AK20" i="99" s="1"/>
  <c r="F20" i="99"/>
  <c r="AN20" i="99" s="1"/>
  <c r="H20" i="99"/>
  <c r="AP20" i="99" s="1"/>
  <c r="K20" i="99"/>
  <c r="AS20" i="99" s="1"/>
  <c r="M20" i="99"/>
  <c r="AU20" i="99" s="1"/>
  <c r="P20" i="99"/>
  <c r="AX20" i="99" s="1"/>
  <c r="R20" i="99"/>
  <c r="U20" i="99"/>
  <c r="BC20" i="99" s="1"/>
  <c r="W20" i="99"/>
  <c r="Z20" i="99"/>
  <c r="AB20" i="99"/>
  <c r="AE20" i="99"/>
  <c r="AJ20" i="99"/>
  <c r="AL20" i="99"/>
  <c r="AM20" i="99"/>
  <c r="AO20" i="99"/>
  <c r="AQ20" i="99"/>
  <c r="AR20" i="99"/>
  <c r="AT20" i="99"/>
  <c r="AV20" i="99"/>
  <c r="AW20" i="99"/>
  <c r="AY20" i="99"/>
  <c r="AZ20" i="99"/>
  <c r="BA20" i="99"/>
  <c r="BB20" i="99"/>
  <c r="BD20" i="99"/>
  <c r="BF20" i="99"/>
  <c r="BG20" i="99"/>
  <c r="BI20" i="99"/>
  <c r="BJ20" i="99"/>
  <c r="BK20" i="99"/>
  <c r="BL20" i="99"/>
  <c r="BM20" i="99"/>
  <c r="C21" i="99"/>
  <c r="AK21" i="99" s="1"/>
  <c r="F21" i="99"/>
  <c r="H21" i="99"/>
  <c r="AP21" i="99" s="1"/>
  <c r="K21" i="99"/>
  <c r="AS21" i="99" s="1"/>
  <c r="M21" i="99"/>
  <c r="AU21" i="99" s="1"/>
  <c r="P21" i="99"/>
  <c r="R21" i="99"/>
  <c r="AZ21" i="99" s="1"/>
  <c r="U21" i="99"/>
  <c r="BC21" i="99" s="1"/>
  <c r="W21" i="99"/>
  <c r="Z21" i="99"/>
  <c r="AB21" i="99"/>
  <c r="AE21" i="99"/>
  <c r="BM21" i="99" s="1"/>
  <c r="AJ21" i="99"/>
  <c r="AL21" i="99"/>
  <c r="AM21" i="99"/>
  <c r="AN21" i="99"/>
  <c r="AO21" i="99"/>
  <c r="AQ21" i="99"/>
  <c r="AR21" i="99"/>
  <c r="AT21" i="99"/>
  <c r="AV21" i="99"/>
  <c r="AW21" i="99"/>
  <c r="AX21" i="99"/>
  <c r="AY21" i="99"/>
  <c r="BA21" i="99"/>
  <c r="BB21" i="99"/>
  <c r="BD21" i="99"/>
  <c r="BE21" i="99"/>
  <c r="BF21" i="99"/>
  <c r="BG21" i="99"/>
  <c r="BH21" i="99"/>
  <c r="BI21" i="99"/>
  <c r="BJ21" i="99"/>
  <c r="BK21" i="99"/>
  <c r="BL21" i="99"/>
  <c r="C22" i="99"/>
  <c r="AK22" i="99" s="1"/>
  <c r="F22" i="99"/>
  <c r="AN22" i="99" s="1"/>
  <c r="H22" i="99"/>
  <c r="AP22" i="99" s="1"/>
  <c r="K22" i="99"/>
  <c r="AS22" i="99" s="1"/>
  <c r="M22" i="99"/>
  <c r="AU22" i="99" s="1"/>
  <c r="P22" i="99"/>
  <c r="R22" i="99"/>
  <c r="U22" i="99"/>
  <c r="W22" i="99"/>
  <c r="Z22" i="99"/>
  <c r="AB22" i="99"/>
  <c r="BJ22" i="99" s="1"/>
  <c r="AE22" i="99"/>
  <c r="AJ22" i="99"/>
  <c r="AL22" i="99"/>
  <c r="AM22" i="99"/>
  <c r="AO22" i="99"/>
  <c r="AQ22" i="99"/>
  <c r="AR22" i="99"/>
  <c r="AT22" i="99"/>
  <c r="AV22" i="99"/>
  <c r="AW22" i="99"/>
  <c r="AX22" i="99"/>
  <c r="AY22" i="99"/>
  <c r="BA22" i="99"/>
  <c r="BB22" i="99"/>
  <c r="BC22" i="99"/>
  <c r="BD22" i="99"/>
  <c r="BF22" i="99"/>
  <c r="BG22" i="99"/>
  <c r="BH22" i="99"/>
  <c r="BI22" i="99"/>
  <c r="BK22" i="99"/>
  <c r="BL22" i="99"/>
  <c r="BM22" i="99"/>
  <c r="C23" i="99"/>
  <c r="AK23" i="99" s="1"/>
  <c r="F23" i="99"/>
  <c r="AN23" i="99" s="1"/>
  <c r="H23" i="99"/>
  <c r="AP23" i="99" s="1"/>
  <c r="K23" i="99"/>
  <c r="AS23" i="99" s="1"/>
  <c r="M23" i="99"/>
  <c r="AU23" i="99" s="1"/>
  <c r="P23" i="99"/>
  <c r="R23" i="99"/>
  <c r="AZ23" i="99" s="1"/>
  <c r="U23" i="99"/>
  <c r="W23" i="99"/>
  <c r="Z23" i="99"/>
  <c r="AB23" i="99"/>
  <c r="BJ23" i="99" s="1"/>
  <c r="AE23" i="99"/>
  <c r="AJ23" i="99"/>
  <c r="AL23" i="99"/>
  <c r="AM23" i="99"/>
  <c r="AO23" i="99"/>
  <c r="AQ23" i="99"/>
  <c r="AR23" i="99"/>
  <c r="AT23" i="99"/>
  <c r="AV23" i="99"/>
  <c r="AW23" i="99"/>
  <c r="AY23" i="99"/>
  <c r="BA23" i="99"/>
  <c r="BB23" i="99"/>
  <c r="BC23" i="99"/>
  <c r="BD23" i="99"/>
  <c r="BF23" i="99"/>
  <c r="BG23" i="99"/>
  <c r="BI23" i="99"/>
  <c r="BK23" i="99"/>
  <c r="BL23" i="99"/>
  <c r="BM23" i="99"/>
  <c r="C24" i="99"/>
  <c r="AK24" i="99" s="1"/>
  <c r="F24" i="99"/>
  <c r="AN24" i="99" s="1"/>
  <c r="H24" i="99"/>
  <c r="AP24" i="99" s="1"/>
  <c r="K24" i="99"/>
  <c r="AS24" i="99" s="1"/>
  <c r="M24" i="99"/>
  <c r="AU24" i="99" s="1"/>
  <c r="P24" i="99"/>
  <c r="R24" i="99"/>
  <c r="AZ24" i="99" s="1"/>
  <c r="U24" i="99"/>
  <c r="W24" i="99"/>
  <c r="Z24" i="99"/>
  <c r="AB24" i="99"/>
  <c r="BJ24" i="99" s="1"/>
  <c r="AE24" i="99"/>
  <c r="AJ24" i="99"/>
  <c r="AL24" i="99"/>
  <c r="AM24" i="99"/>
  <c r="AO24" i="99"/>
  <c r="AQ24" i="99"/>
  <c r="AR24" i="99"/>
  <c r="AT24" i="99"/>
  <c r="AV24" i="99"/>
  <c r="AW24" i="99"/>
  <c r="AX24" i="99"/>
  <c r="AY24" i="99"/>
  <c r="BA24" i="99"/>
  <c r="BB24" i="99"/>
  <c r="BC24" i="99"/>
  <c r="BD24" i="99"/>
  <c r="BF24" i="99"/>
  <c r="BG24" i="99"/>
  <c r="BH24" i="99"/>
  <c r="BI24" i="99"/>
  <c r="BK24" i="99"/>
  <c r="BL24" i="99"/>
  <c r="BM24" i="99"/>
  <c r="C25" i="99"/>
  <c r="F25" i="99"/>
  <c r="H25" i="99"/>
  <c r="AP25" i="99" s="1"/>
  <c r="K25" i="99"/>
  <c r="AS25" i="99" s="1"/>
  <c r="M25" i="99"/>
  <c r="P25" i="99"/>
  <c r="AX25" i="99" s="1"/>
  <c r="R25" i="99"/>
  <c r="AZ25" i="99" s="1"/>
  <c r="U25" i="99"/>
  <c r="BC25" i="99" s="1"/>
  <c r="W25" i="99"/>
  <c r="Z25" i="99"/>
  <c r="AB25" i="99"/>
  <c r="AE25" i="99"/>
  <c r="AJ25" i="99"/>
  <c r="AK25" i="99"/>
  <c r="AL25" i="99"/>
  <c r="AM25" i="99"/>
  <c r="AO25" i="99"/>
  <c r="AQ25" i="99"/>
  <c r="AR25" i="99"/>
  <c r="AT25" i="99"/>
  <c r="AU25" i="99"/>
  <c r="AV25" i="99"/>
  <c r="AW25" i="99"/>
  <c r="AY25" i="99"/>
  <c r="BA25" i="99"/>
  <c r="BB25" i="99"/>
  <c r="BD25" i="99"/>
  <c r="BF25" i="99"/>
  <c r="BG25" i="99"/>
  <c r="BI25" i="99"/>
  <c r="BJ25" i="99"/>
  <c r="BK25" i="99"/>
  <c r="BL25" i="99"/>
  <c r="BM25" i="99"/>
  <c r="C26" i="99"/>
  <c r="AK26" i="99" s="1"/>
  <c r="F26" i="99"/>
  <c r="AN26" i="99" s="1"/>
  <c r="H26" i="99"/>
  <c r="AP26" i="99" s="1"/>
  <c r="K26" i="99"/>
  <c r="AS26" i="99" s="1"/>
  <c r="M26" i="99"/>
  <c r="AU26" i="99" s="1"/>
  <c r="P26" i="99"/>
  <c r="AX26" i="99" s="1"/>
  <c r="R26" i="99"/>
  <c r="U26" i="99"/>
  <c r="BC26" i="99" s="1"/>
  <c r="W26" i="99"/>
  <c r="Z26" i="99"/>
  <c r="AB26" i="99"/>
  <c r="BJ26" i="99" s="1"/>
  <c r="AE26" i="99"/>
  <c r="AJ26" i="99"/>
  <c r="AL26" i="99"/>
  <c r="AM26" i="99"/>
  <c r="AO26" i="99"/>
  <c r="AQ26" i="99"/>
  <c r="AR26" i="99"/>
  <c r="AT26" i="99"/>
  <c r="AV26" i="99"/>
  <c r="AW26" i="99"/>
  <c r="AY26" i="99"/>
  <c r="AZ26" i="99"/>
  <c r="BA26" i="99"/>
  <c r="BB26" i="99"/>
  <c r="BD26" i="99"/>
  <c r="BF26" i="99"/>
  <c r="BG26" i="99"/>
  <c r="BI26" i="99"/>
  <c r="BK26" i="99"/>
  <c r="BL26" i="99"/>
  <c r="BM26" i="99"/>
  <c r="C27" i="99"/>
  <c r="F27" i="99"/>
  <c r="H27" i="99"/>
  <c r="AP27" i="99" s="1"/>
  <c r="K27" i="99"/>
  <c r="AS27" i="99" s="1"/>
  <c r="M27" i="99"/>
  <c r="P27" i="99"/>
  <c r="R27" i="99"/>
  <c r="AZ27" i="99" s="1"/>
  <c r="U27" i="99"/>
  <c r="BC27" i="99" s="1"/>
  <c r="W27" i="99"/>
  <c r="Z27" i="99"/>
  <c r="AB27" i="99"/>
  <c r="AE27" i="99"/>
  <c r="BM27" i="99" s="1"/>
  <c r="AJ27" i="99"/>
  <c r="AK27" i="99"/>
  <c r="AL27" i="99"/>
  <c r="AM27" i="99"/>
  <c r="AN27" i="99"/>
  <c r="AO27" i="99"/>
  <c r="AQ27" i="99"/>
  <c r="AR27" i="99"/>
  <c r="AT27" i="99"/>
  <c r="AV27" i="99"/>
  <c r="AW27" i="99"/>
  <c r="AX27" i="99"/>
  <c r="AY27" i="99"/>
  <c r="BA27" i="99"/>
  <c r="BB27" i="99"/>
  <c r="BD27" i="99"/>
  <c r="BF27" i="99"/>
  <c r="BG27" i="99"/>
  <c r="BH27" i="99"/>
  <c r="BI27" i="99"/>
  <c r="BJ27" i="99"/>
  <c r="BK27" i="99"/>
  <c r="BL27" i="99"/>
  <c r="C28" i="99"/>
  <c r="AK28" i="99" s="1"/>
  <c r="F28" i="99"/>
  <c r="AN28" i="99" s="1"/>
  <c r="H28" i="99"/>
  <c r="AP28" i="99" s="1"/>
  <c r="K28" i="99"/>
  <c r="AS28" i="99" s="1"/>
  <c r="M28" i="99"/>
  <c r="P28" i="99"/>
  <c r="R28" i="99"/>
  <c r="U28" i="99"/>
  <c r="W28" i="99"/>
  <c r="Z28" i="99"/>
  <c r="AB28" i="99"/>
  <c r="BJ28" i="99" s="1"/>
  <c r="AE28" i="99"/>
  <c r="AJ28" i="99"/>
  <c r="AL28" i="99"/>
  <c r="AM28" i="99"/>
  <c r="AO28" i="99"/>
  <c r="AQ28" i="99"/>
  <c r="AR28" i="99"/>
  <c r="AT28" i="99"/>
  <c r="AV28" i="99"/>
  <c r="AW28" i="99"/>
  <c r="AX28" i="99"/>
  <c r="AY28" i="99"/>
  <c r="BA28" i="99"/>
  <c r="BB28" i="99"/>
  <c r="BC28" i="99"/>
  <c r="BD28" i="99"/>
  <c r="BF28" i="99"/>
  <c r="BG28" i="99"/>
  <c r="BI28" i="99"/>
  <c r="BK28" i="99"/>
  <c r="BL28" i="99"/>
  <c r="BM28" i="99"/>
  <c r="C29" i="99"/>
  <c r="AK29" i="99" s="1"/>
  <c r="F29" i="99"/>
  <c r="AN29" i="99" s="1"/>
  <c r="H29" i="99"/>
  <c r="AP29" i="99" s="1"/>
  <c r="K29" i="99"/>
  <c r="AS29" i="99" s="1"/>
  <c r="M29" i="99"/>
  <c r="P29" i="99"/>
  <c r="AX29" i="99" s="1"/>
  <c r="R29" i="99"/>
  <c r="U29" i="99"/>
  <c r="BC29" i="99" s="1"/>
  <c r="W29" i="99"/>
  <c r="Z29" i="99"/>
  <c r="AB29" i="99"/>
  <c r="BJ29" i="99" s="1"/>
  <c r="AE29" i="99"/>
  <c r="BM29" i="99" s="1"/>
  <c r="AJ29" i="99"/>
  <c r="AL29" i="99"/>
  <c r="AM29" i="99"/>
  <c r="AO29" i="99"/>
  <c r="AQ29" i="99"/>
  <c r="AR29" i="99"/>
  <c r="AT29" i="99"/>
  <c r="AU29" i="99"/>
  <c r="AV29" i="99"/>
  <c r="AW29" i="99"/>
  <c r="AY29" i="99"/>
  <c r="BA29" i="99"/>
  <c r="BB29" i="99"/>
  <c r="BD29" i="99"/>
  <c r="BF29" i="99"/>
  <c r="BG29" i="99"/>
  <c r="BH29" i="99"/>
  <c r="BI29" i="99"/>
  <c r="BK29" i="99"/>
  <c r="BL29" i="99"/>
  <c r="C30" i="99"/>
  <c r="AK30" i="99" s="1"/>
  <c r="F30" i="99"/>
  <c r="AN30" i="99" s="1"/>
  <c r="H30" i="99"/>
  <c r="AP30" i="99" s="1"/>
  <c r="K30" i="99"/>
  <c r="AS30" i="99" s="1"/>
  <c r="M30" i="99"/>
  <c r="AU30" i="99" s="1"/>
  <c r="P30" i="99"/>
  <c r="AX30" i="99" s="1"/>
  <c r="R30" i="99"/>
  <c r="U30" i="99"/>
  <c r="W30" i="99"/>
  <c r="Z30" i="99"/>
  <c r="AB30" i="99"/>
  <c r="BJ30" i="99" s="1"/>
  <c r="AE30" i="99"/>
  <c r="AJ30" i="99"/>
  <c r="AL30" i="99"/>
  <c r="AM30" i="99"/>
  <c r="AO30" i="99"/>
  <c r="AQ30" i="99"/>
  <c r="AR30" i="99"/>
  <c r="AT30" i="99"/>
  <c r="AV30" i="99"/>
  <c r="AW30" i="99"/>
  <c r="AY30" i="99"/>
  <c r="BA30" i="99"/>
  <c r="BB30" i="99"/>
  <c r="BC30" i="99"/>
  <c r="BD30" i="99"/>
  <c r="BF30" i="99"/>
  <c r="BG30" i="99"/>
  <c r="BH30" i="99"/>
  <c r="BI30" i="99"/>
  <c r="BK30" i="99"/>
  <c r="BL30" i="99"/>
  <c r="BM30" i="99"/>
  <c r="C31" i="99"/>
  <c r="F31" i="99"/>
  <c r="H31" i="99"/>
  <c r="AP31" i="99" s="1"/>
  <c r="K31" i="99"/>
  <c r="AS31" i="99" s="1"/>
  <c r="M31" i="99"/>
  <c r="AU31" i="99" s="1"/>
  <c r="P31" i="99"/>
  <c r="AX31" i="99" s="1"/>
  <c r="R31" i="99"/>
  <c r="U31" i="99"/>
  <c r="BC31" i="99" s="1"/>
  <c r="W31" i="99"/>
  <c r="Z31" i="99"/>
  <c r="AB31" i="99"/>
  <c r="AE31" i="99"/>
  <c r="AJ31" i="99"/>
  <c r="AK31" i="99"/>
  <c r="AL31" i="99"/>
  <c r="AM31" i="99"/>
  <c r="AN31" i="99"/>
  <c r="AO31" i="99"/>
  <c r="AQ31" i="99"/>
  <c r="AR31" i="99"/>
  <c r="AT31" i="99"/>
  <c r="AV31" i="99"/>
  <c r="AW31" i="99"/>
  <c r="AY31" i="99"/>
  <c r="AZ31" i="99"/>
  <c r="BA31" i="99"/>
  <c r="BB31" i="99"/>
  <c r="BD31" i="99"/>
  <c r="BF31" i="99"/>
  <c r="BG31" i="99"/>
  <c r="BI31" i="99"/>
  <c r="BJ31" i="99"/>
  <c r="BK31" i="99"/>
  <c r="BL31" i="99"/>
  <c r="BM31" i="99"/>
  <c r="C32" i="99"/>
  <c r="AK32" i="99" s="1"/>
  <c r="F32" i="99"/>
  <c r="AN32" i="99" s="1"/>
  <c r="H32" i="99"/>
  <c r="AP32" i="99" s="1"/>
  <c r="K32" i="99"/>
  <c r="AS32" i="99" s="1"/>
  <c r="M32" i="99"/>
  <c r="P32" i="99"/>
  <c r="AX32" i="99" s="1"/>
  <c r="R32" i="99"/>
  <c r="AZ32" i="99" s="1"/>
  <c r="U32" i="99"/>
  <c r="BC32" i="99" s="1"/>
  <c r="W32" i="99"/>
  <c r="Z32" i="99"/>
  <c r="AB32" i="99"/>
  <c r="AE32" i="99"/>
  <c r="AJ32" i="99"/>
  <c r="AL32" i="99"/>
  <c r="AM32" i="99"/>
  <c r="AO32" i="99"/>
  <c r="AQ32" i="99"/>
  <c r="AR32" i="99"/>
  <c r="AT32" i="99"/>
  <c r="AV32" i="99"/>
  <c r="AW32" i="99"/>
  <c r="AY32" i="99"/>
  <c r="BA32" i="99"/>
  <c r="BB32" i="99"/>
  <c r="BD32" i="99"/>
  <c r="BF32" i="99"/>
  <c r="BG32" i="99"/>
  <c r="BI32" i="99"/>
  <c r="BK32" i="99"/>
  <c r="BL32" i="99"/>
  <c r="BM32" i="99"/>
  <c r="C33" i="99"/>
  <c r="F33" i="99"/>
  <c r="H33" i="99"/>
  <c r="AP33" i="99" s="1"/>
  <c r="K33" i="99"/>
  <c r="AS33" i="99" s="1"/>
  <c r="M33" i="99"/>
  <c r="P33" i="99"/>
  <c r="R33" i="99"/>
  <c r="U33" i="99"/>
  <c r="BC33" i="99" s="1"/>
  <c r="W33" i="99"/>
  <c r="Z33" i="99"/>
  <c r="AB33" i="99"/>
  <c r="AE33" i="99"/>
  <c r="AJ33" i="99"/>
  <c r="AK33" i="99"/>
  <c r="AL33" i="99"/>
  <c r="AM33" i="99"/>
  <c r="AN33" i="99"/>
  <c r="AO33" i="99"/>
  <c r="AQ33" i="99"/>
  <c r="AR33" i="99"/>
  <c r="AT33" i="99"/>
  <c r="AU33" i="99"/>
  <c r="AV33" i="99"/>
  <c r="AW33" i="99"/>
  <c r="AY33" i="99"/>
  <c r="BA33" i="99"/>
  <c r="BB33" i="99"/>
  <c r="BD33" i="99"/>
  <c r="BF33" i="99"/>
  <c r="BG33" i="99"/>
  <c r="BH33" i="99"/>
  <c r="BI33" i="99"/>
  <c r="BJ33" i="99"/>
  <c r="BK33" i="99"/>
  <c r="BL33" i="99"/>
  <c r="BM33" i="99"/>
  <c r="C34" i="99"/>
  <c r="AK34" i="99" s="1"/>
  <c r="F34" i="99"/>
  <c r="AN34" i="99" s="1"/>
  <c r="H34" i="99"/>
  <c r="AP34" i="99" s="1"/>
  <c r="K34" i="99"/>
  <c r="AS34" i="99" s="1"/>
  <c r="M34" i="99"/>
  <c r="P34" i="99"/>
  <c r="R34" i="99"/>
  <c r="U34" i="99"/>
  <c r="W34" i="99"/>
  <c r="Z34" i="99"/>
  <c r="AB34" i="99"/>
  <c r="AE34" i="99"/>
  <c r="AJ34" i="99"/>
  <c r="AL34" i="99"/>
  <c r="AM34" i="99"/>
  <c r="AO34" i="99"/>
  <c r="AQ34" i="99"/>
  <c r="AR34" i="99"/>
  <c r="AT34" i="99"/>
  <c r="AV34" i="99"/>
  <c r="AW34" i="99"/>
  <c r="AX34" i="99"/>
  <c r="AY34" i="99"/>
  <c r="BA34" i="99"/>
  <c r="BB34" i="99"/>
  <c r="BC34" i="99"/>
  <c r="BD34" i="99"/>
  <c r="BF34" i="99"/>
  <c r="BG34" i="99"/>
  <c r="BI34" i="99"/>
  <c r="BJ34" i="99"/>
  <c r="BK34" i="99"/>
  <c r="BL34" i="99"/>
  <c r="BM34" i="99"/>
  <c r="C35" i="99"/>
  <c r="AK35" i="99" s="1"/>
  <c r="F35" i="99"/>
  <c r="AN35" i="99" s="1"/>
  <c r="H35" i="99"/>
  <c r="AP35" i="99" s="1"/>
  <c r="K35" i="99"/>
  <c r="AS35" i="99" s="1"/>
  <c r="M35" i="99"/>
  <c r="AU35" i="99" s="1"/>
  <c r="P35" i="99"/>
  <c r="AX35" i="99" s="1"/>
  <c r="R35" i="99"/>
  <c r="U35" i="99"/>
  <c r="W35" i="99"/>
  <c r="Z35" i="99"/>
  <c r="AB35" i="99"/>
  <c r="BJ35" i="99" s="1"/>
  <c r="AE35" i="99"/>
  <c r="AJ35" i="99"/>
  <c r="AL35" i="99"/>
  <c r="AM35" i="99"/>
  <c r="AO35" i="99"/>
  <c r="AQ35" i="99"/>
  <c r="AR35" i="99"/>
  <c r="AT35" i="99"/>
  <c r="AV35" i="99"/>
  <c r="AW35" i="99"/>
  <c r="AY35" i="99"/>
  <c r="BA35" i="99"/>
  <c r="BB35" i="99"/>
  <c r="BC35" i="99"/>
  <c r="BD35" i="99"/>
  <c r="BF35" i="99"/>
  <c r="BG35" i="99"/>
  <c r="BI35" i="99"/>
  <c r="BK35" i="99"/>
  <c r="BL35" i="99"/>
  <c r="C36" i="99"/>
  <c r="AK36" i="99" s="1"/>
  <c r="F36" i="99"/>
  <c r="AN36" i="99" s="1"/>
  <c r="H36" i="99"/>
  <c r="AP36" i="99" s="1"/>
  <c r="K36" i="99"/>
  <c r="AS36" i="99" s="1"/>
  <c r="M36" i="99"/>
  <c r="AU36" i="99" s="1"/>
  <c r="P36" i="99"/>
  <c r="AX36" i="99" s="1"/>
  <c r="R36" i="99"/>
  <c r="U36" i="99"/>
  <c r="W36" i="99"/>
  <c r="Z36" i="99"/>
  <c r="AB36" i="99"/>
  <c r="BJ36" i="99" s="1"/>
  <c r="AE36" i="99"/>
  <c r="BM36" i="99" s="1"/>
  <c r="AJ36" i="99"/>
  <c r="AL36" i="99"/>
  <c r="AM36" i="99"/>
  <c r="AO36" i="99"/>
  <c r="AQ36" i="99"/>
  <c r="AR36" i="99"/>
  <c r="AT36" i="99"/>
  <c r="AV36" i="99"/>
  <c r="AW36" i="99"/>
  <c r="AY36" i="99"/>
  <c r="AZ36" i="99"/>
  <c r="BA36" i="99"/>
  <c r="BB36" i="99"/>
  <c r="BC36" i="99"/>
  <c r="BD36" i="99"/>
  <c r="BF36" i="99"/>
  <c r="BG36" i="99"/>
  <c r="BH36" i="99"/>
  <c r="BI36" i="99"/>
  <c r="BK36" i="99"/>
  <c r="BL36" i="99"/>
  <c r="C37" i="99"/>
  <c r="F37" i="99"/>
  <c r="AN37" i="99" s="1"/>
  <c r="H37" i="99"/>
  <c r="AP37" i="99" s="1"/>
  <c r="K37" i="99"/>
  <c r="AS37" i="99" s="1"/>
  <c r="M37" i="99"/>
  <c r="AU37" i="99" s="1"/>
  <c r="P37" i="99"/>
  <c r="AX37" i="99" s="1"/>
  <c r="R37" i="99"/>
  <c r="AZ37" i="99" s="1"/>
  <c r="U37" i="99"/>
  <c r="W37" i="99"/>
  <c r="Z37" i="99"/>
  <c r="AB37" i="99"/>
  <c r="BJ37" i="99" s="1"/>
  <c r="AE37" i="99"/>
  <c r="AJ37" i="99"/>
  <c r="AK37" i="99"/>
  <c r="AL37" i="99"/>
  <c r="AM37" i="99"/>
  <c r="AO37" i="99"/>
  <c r="AQ37" i="99"/>
  <c r="AR37" i="99"/>
  <c r="AT37" i="99"/>
  <c r="AV37" i="99"/>
  <c r="AW37" i="99"/>
  <c r="AY37" i="99"/>
  <c r="BA37" i="99"/>
  <c r="BB37" i="99"/>
  <c r="BC37" i="99"/>
  <c r="BD37" i="99"/>
  <c r="BF37" i="99"/>
  <c r="BG37" i="99"/>
  <c r="BI37" i="99"/>
  <c r="BK37" i="99"/>
  <c r="BL37" i="99"/>
  <c r="BM37" i="99"/>
  <c r="C38" i="99"/>
  <c r="F38" i="99"/>
  <c r="AN38" i="99" s="1"/>
  <c r="H38" i="99"/>
  <c r="AP38" i="99" s="1"/>
  <c r="K38" i="99"/>
  <c r="AS38" i="99" s="1"/>
  <c r="M38" i="99"/>
  <c r="P38" i="99"/>
  <c r="AX38" i="99" s="1"/>
  <c r="R38" i="99"/>
  <c r="AZ38" i="99" s="1"/>
  <c r="U38" i="99"/>
  <c r="BC38" i="99" s="1"/>
  <c r="W38" i="99"/>
  <c r="Z38" i="99"/>
  <c r="AB38" i="99"/>
  <c r="BJ38" i="99" s="1"/>
  <c r="AE38" i="99"/>
  <c r="AJ38" i="99"/>
  <c r="AK38" i="99"/>
  <c r="AL38" i="99"/>
  <c r="AM38" i="99"/>
  <c r="AO38" i="99"/>
  <c r="AQ38" i="99"/>
  <c r="AR38" i="99"/>
  <c r="AT38" i="99"/>
  <c r="AU38" i="99"/>
  <c r="AV38" i="99"/>
  <c r="AW38" i="99"/>
  <c r="AY38" i="99"/>
  <c r="BA38" i="99"/>
  <c r="BB38" i="99"/>
  <c r="BD38" i="99"/>
  <c r="BF38" i="99"/>
  <c r="BG38" i="99"/>
  <c r="BI38" i="99"/>
  <c r="BK38" i="99"/>
  <c r="BL38" i="99"/>
  <c r="BM38" i="99"/>
  <c r="C39" i="99"/>
  <c r="AK39" i="99" s="1"/>
  <c r="F39" i="99"/>
  <c r="AN39" i="99" s="1"/>
  <c r="H39" i="99"/>
  <c r="AP39" i="99" s="1"/>
  <c r="K39" i="99"/>
  <c r="AS39" i="99" s="1"/>
  <c r="M39" i="99"/>
  <c r="P39" i="99"/>
  <c r="R39" i="99"/>
  <c r="U39" i="99"/>
  <c r="BC39" i="99" s="1"/>
  <c r="W39" i="99"/>
  <c r="Z39" i="99"/>
  <c r="AB39" i="99"/>
  <c r="AE39" i="99"/>
  <c r="AJ39" i="99"/>
  <c r="AL39" i="99"/>
  <c r="AM39" i="99"/>
  <c r="AO39" i="99"/>
  <c r="AQ39" i="99"/>
  <c r="AR39" i="99"/>
  <c r="AT39" i="99"/>
  <c r="AV39" i="99"/>
  <c r="AW39" i="99"/>
  <c r="AX39" i="99"/>
  <c r="AY39" i="99"/>
  <c r="AZ39" i="99"/>
  <c r="BA39" i="99"/>
  <c r="BB39" i="99"/>
  <c r="BD39" i="99"/>
  <c r="BF39" i="99"/>
  <c r="BG39" i="99"/>
  <c r="BI39" i="99"/>
  <c r="BJ39" i="99"/>
  <c r="BK39" i="99"/>
  <c r="BL39" i="99"/>
  <c r="BM39" i="99"/>
  <c r="C40" i="99"/>
  <c r="AK40" i="99" s="1"/>
  <c r="F40" i="99"/>
  <c r="AN40" i="99" s="1"/>
  <c r="H40" i="99"/>
  <c r="AP40" i="99" s="1"/>
  <c r="K40" i="99"/>
  <c r="AS40" i="99" s="1"/>
  <c r="M40" i="99"/>
  <c r="P40" i="99"/>
  <c r="AX40" i="99" s="1"/>
  <c r="R40" i="99"/>
  <c r="U40" i="99"/>
  <c r="W40" i="99"/>
  <c r="Z40" i="99"/>
  <c r="AB40" i="99"/>
  <c r="BJ40" i="99" s="1"/>
  <c r="AE40" i="99"/>
  <c r="AJ40" i="99"/>
  <c r="AL40" i="99"/>
  <c r="AM40" i="99"/>
  <c r="AO40" i="99"/>
  <c r="AQ40" i="99"/>
  <c r="AR40" i="99"/>
  <c r="AT40" i="99"/>
  <c r="AV40" i="99"/>
  <c r="AW40" i="99"/>
  <c r="AY40" i="99"/>
  <c r="AZ40" i="99"/>
  <c r="BA40" i="99"/>
  <c r="BB40" i="99"/>
  <c r="BC40" i="99"/>
  <c r="BD40" i="99"/>
  <c r="BF40" i="99"/>
  <c r="BG40" i="99"/>
  <c r="BI40" i="99"/>
  <c r="BK40" i="99"/>
  <c r="BL40" i="99"/>
  <c r="BM40" i="99"/>
  <c r="C41" i="99"/>
  <c r="AK41" i="99" s="1"/>
  <c r="F41" i="99"/>
  <c r="AN41" i="99" s="1"/>
  <c r="H41" i="99"/>
  <c r="AP41" i="99" s="1"/>
  <c r="K41" i="99"/>
  <c r="AS41" i="99" s="1"/>
  <c r="M41" i="99"/>
  <c r="AU41" i="99" s="1"/>
  <c r="P41" i="99"/>
  <c r="AX41" i="99" s="1"/>
  <c r="R41" i="99"/>
  <c r="U41" i="99"/>
  <c r="BC41" i="99" s="1"/>
  <c r="W41" i="99"/>
  <c r="Z41" i="99"/>
  <c r="AB41" i="99"/>
  <c r="BJ41" i="99" s="1"/>
  <c r="AE41" i="99"/>
  <c r="AJ41" i="99"/>
  <c r="AL41" i="99"/>
  <c r="AM41" i="99"/>
  <c r="AO41" i="99"/>
  <c r="AQ41" i="99"/>
  <c r="AR41" i="99"/>
  <c r="AT41" i="99"/>
  <c r="AV41" i="99"/>
  <c r="AW41" i="99"/>
  <c r="AY41" i="99"/>
  <c r="BA41" i="99"/>
  <c r="BB41" i="99"/>
  <c r="BD41" i="99"/>
  <c r="BF41" i="99"/>
  <c r="BG41" i="99"/>
  <c r="BI41" i="99"/>
  <c r="BK41" i="99"/>
  <c r="BL41" i="99"/>
  <c r="BM41" i="99"/>
  <c r="C42" i="99"/>
  <c r="AK42" i="99" s="1"/>
  <c r="F42" i="99"/>
  <c r="AN42" i="99" s="1"/>
  <c r="H42" i="99"/>
  <c r="AP42" i="99" s="1"/>
  <c r="K42" i="99"/>
  <c r="AS42" i="99" s="1"/>
  <c r="M42" i="99"/>
  <c r="AU42" i="99" s="1"/>
  <c r="P42" i="99"/>
  <c r="AX42" i="99" s="1"/>
  <c r="R42" i="99"/>
  <c r="U42" i="99"/>
  <c r="W42" i="99"/>
  <c r="Z42" i="99"/>
  <c r="AB42" i="99"/>
  <c r="BJ42" i="99" s="1"/>
  <c r="AE42" i="99"/>
  <c r="AJ42" i="99"/>
  <c r="AL42" i="99"/>
  <c r="AM42" i="99"/>
  <c r="AO42" i="99"/>
  <c r="AQ42" i="99"/>
  <c r="AR42" i="99"/>
  <c r="AT42" i="99"/>
  <c r="AV42" i="99"/>
  <c r="AW42" i="99"/>
  <c r="AY42" i="99"/>
  <c r="AZ42" i="99"/>
  <c r="BA42" i="99"/>
  <c r="BB42" i="99"/>
  <c r="BD42" i="99"/>
  <c r="BF42" i="99"/>
  <c r="BG42" i="99"/>
  <c r="BI42" i="99"/>
  <c r="BK42" i="99"/>
  <c r="BL42" i="99"/>
  <c r="BM42" i="99"/>
  <c r="C43" i="99"/>
  <c r="F43" i="99"/>
  <c r="AN43" i="99" s="1"/>
  <c r="H43" i="99"/>
  <c r="AP43" i="99" s="1"/>
  <c r="K43" i="99"/>
  <c r="AS43" i="99" s="1"/>
  <c r="M43" i="99"/>
  <c r="AU43" i="99" s="1"/>
  <c r="P43" i="99"/>
  <c r="AX43" i="99" s="1"/>
  <c r="R43" i="99"/>
  <c r="AZ43" i="99" s="1"/>
  <c r="U43" i="99"/>
  <c r="BC43" i="99" s="1"/>
  <c r="W43" i="99"/>
  <c r="Z43" i="99"/>
  <c r="AB43" i="99"/>
  <c r="BJ43" i="99" s="1"/>
  <c r="AE43" i="99"/>
  <c r="AJ43" i="99"/>
  <c r="AK43" i="99"/>
  <c r="AL43" i="99"/>
  <c r="AM43" i="99"/>
  <c r="AO43" i="99"/>
  <c r="AQ43" i="99"/>
  <c r="AR43" i="99"/>
  <c r="AT43" i="99"/>
  <c r="AV43" i="99"/>
  <c r="AW43" i="99"/>
  <c r="AY43" i="99"/>
  <c r="BA43" i="99"/>
  <c r="BB43" i="99"/>
  <c r="BD43" i="99"/>
  <c r="BF43" i="99"/>
  <c r="BG43" i="99"/>
  <c r="BI43" i="99"/>
  <c r="BK43" i="99"/>
  <c r="BL43" i="99"/>
  <c r="BM43" i="99"/>
  <c r="C44" i="99"/>
  <c r="F44" i="99"/>
  <c r="AN44" i="99" s="1"/>
  <c r="H44" i="99"/>
  <c r="AP44" i="99" s="1"/>
  <c r="K44" i="99"/>
  <c r="AS44" i="99" s="1"/>
  <c r="M44" i="99"/>
  <c r="P44" i="99"/>
  <c r="AX44" i="99" s="1"/>
  <c r="R44" i="99"/>
  <c r="AZ44" i="99" s="1"/>
  <c r="U44" i="99"/>
  <c r="BC44" i="99" s="1"/>
  <c r="W44" i="99"/>
  <c r="Z44" i="99"/>
  <c r="AB44" i="99"/>
  <c r="AE44" i="99"/>
  <c r="AJ44" i="99"/>
  <c r="AK44" i="99"/>
  <c r="AL44" i="99"/>
  <c r="AM44" i="99"/>
  <c r="AO44" i="99"/>
  <c r="AQ44" i="99"/>
  <c r="AR44" i="99"/>
  <c r="AT44" i="99"/>
  <c r="AU44" i="99"/>
  <c r="AV44" i="99"/>
  <c r="AW44" i="99"/>
  <c r="AY44" i="99"/>
  <c r="BA44" i="99"/>
  <c r="BB44" i="99"/>
  <c r="BD44" i="99"/>
  <c r="BF44" i="99"/>
  <c r="BG44" i="99"/>
  <c r="BI44" i="99"/>
  <c r="BK44" i="99"/>
  <c r="BL44" i="99"/>
  <c r="BM44" i="99"/>
  <c r="C45" i="99"/>
  <c r="F45" i="99"/>
  <c r="H45" i="99"/>
  <c r="AP45" i="99" s="1"/>
  <c r="K45" i="99"/>
  <c r="AS45" i="99" s="1"/>
  <c r="M45" i="99"/>
  <c r="P45" i="99"/>
  <c r="R45" i="99"/>
  <c r="AZ45" i="99" s="1"/>
  <c r="U45" i="99"/>
  <c r="BC45" i="99" s="1"/>
  <c r="W45" i="99"/>
  <c r="Z45" i="99"/>
  <c r="AB45" i="99"/>
  <c r="AE45" i="99"/>
  <c r="BM45" i="99" s="1"/>
  <c r="AJ45" i="99"/>
  <c r="AK45" i="99"/>
  <c r="AL45" i="99"/>
  <c r="AM45" i="99"/>
  <c r="AN45" i="99"/>
  <c r="AO45" i="99"/>
  <c r="AQ45" i="99"/>
  <c r="AR45" i="99"/>
  <c r="AT45" i="99"/>
  <c r="AU45" i="99"/>
  <c r="AV45" i="99"/>
  <c r="AW45" i="99"/>
  <c r="AX45" i="99"/>
  <c r="AY45" i="99"/>
  <c r="BA45" i="99"/>
  <c r="BB45" i="99"/>
  <c r="BD45" i="99"/>
  <c r="BF45" i="99"/>
  <c r="BG45" i="99"/>
  <c r="BH45" i="99"/>
  <c r="BI45" i="99"/>
  <c r="BJ45" i="99"/>
  <c r="BK45" i="99"/>
  <c r="BL45" i="99"/>
  <c r="C46" i="99"/>
  <c r="AK46" i="99" s="1"/>
  <c r="F46" i="99"/>
  <c r="AN46" i="99" s="1"/>
  <c r="H46" i="99"/>
  <c r="AP46" i="99" s="1"/>
  <c r="K46" i="99"/>
  <c r="AS46" i="99" s="1"/>
  <c r="M46" i="99"/>
  <c r="P46" i="99"/>
  <c r="R46" i="99"/>
  <c r="U46" i="99"/>
  <c r="W46" i="99"/>
  <c r="Z46" i="99"/>
  <c r="AB46" i="99"/>
  <c r="BJ46" i="99" s="1"/>
  <c r="AE46" i="99"/>
  <c r="AJ46" i="99"/>
  <c r="AL46" i="99"/>
  <c r="AM46" i="99"/>
  <c r="AO46" i="99"/>
  <c r="AQ46" i="99"/>
  <c r="AR46" i="99"/>
  <c r="AT46" i="99"/>
  <c r="AU46" i="99"/>
  <c r="AV46" i="99"/>
  <c r="AW46" i="99"/>
  <c r="AX46" i="99"/>
  <c r="AY46" i="99"/>
  <c r="BA46" i="99"/>
  <c r="BB46" i="99"/>
  <c r="BD46" i="99"/>
  <c r="BF46" i="99"/>
  <c r="BG46" i="99"/>
  <c r="BI46" i="99"/>
  <c r="BK46" i="99"/>
  <c r="BL46" i="99"/>
  <c r="BM46" i="99"/>
  <c r="C47" i="99"/>
  <c r="AK47" i="99" s="1"/>
  <c r="F47" i="99"/>
  <c r="AN47" i="99" s="1"/>
  <c r="H47" i="99"/>
  <c r="AP47" i="99" s="1"/>
  <c r="K47" i="99"/>
  <c r="AS47" i="99" s="1"/>
  <c r="M47" i="99"/>
  <c r="AU47" i="99" s="1"/>
  <c r="P47" i="99"/>
  <c r="R47" i="99"/>
  <c r="U47" i="99"/>
  <c r="W47" i="99"/>
  <c r="Z47" i="99"/>
  <c r="BH47" i="99" s="1"/>
  <c r="AB47" i="99"/>
  <c r="BJ47" i="99" s="1"/>
  <c r="AE47" i="99"/>
  <c r="BM47" i="99" s="1"/>
  <c r="AJ47" i="99"/>
  <c r="AL47" i="99"/>
  <c r="AM47" i="99"/>
  <c r="AO47" i="99"/>
  <c r="AQ47" i="99"/>
  <c r="AR47" i="99"/>
  <c r="AT47" i="99"/>
  <c r="AV47" i="99"/>
  <c r="AW47" i="99"/>
  <c r="AY47" i="99"/>
  <c r="BA47" i="99"/>
  <c r="BB47" i="99"/>
  <c r="BD47" i="99"/>
  <c r="BF47" i="99"/>
  <c r="BG47" i="99"/>
  <c r="BI47" i="99"/>
  <c r="BK47" i="99"/>
  <c r="BL47" i="99"/>
  <c r="C48" i="99"/>
  <c r="F48" i="99"/>
  <c r="AN48" i="99" s="1"/>
  <c r="H48" i="99"/>
  <c r="AP48" i="99" s="1"/>
  <c r="K48" i="99"/>
  <c r="M48" i="99"/>
  <c r="AU48" i="99" s="1"/>
  <c r="P48" i="99"/>
  <c r="R48" i="99"/>
  <c r="U48" i="99"/>
  <c r="W48" i="99"/>
  <c r="BE48" i="99" s="1"/>
  <c r="Z48" i="99"/>
  <c r="BH48" i="99" s="1"/>
  <c r="AB48" i="99"/>
  <c r="BJ48" i="99" s="1"/>
  <c r="AE48" i="99"/>
  <c r="BM48" i="99" s="1"/>
  <c r="AJ48" i="99"/>
  <c r="AK48" i="99"/>
  <c r="AL48" i="99"/>
  <c r="AM48" i="99"/>
  <c r="AO48" i="99"/>
  <c r="AQ48" i="99"/>
  <c r="AR48" i="99"/>
  <c r="AS48" i="99"/>
  <c r="AT48" i="99"/>
  <c r="AV48" i="99"/>
  <c r="AW48" i="99"/>
  <c r="AY48" i="99"/>
  <c r="BA48" i="99"/>
  <c r="BB48" i="99"/>
  <c r="BD48" i="99"/>
  <c r="BF48" i="99"/>
  <c r="BG48" i="99"/>
  <c r="BI48" i="99"/>
  <c r="BK48" i="99"/>
  <c r="BL48" i="99"/>
  <c r="C49" i="99"/>
  <c r="F49" i="99"/>
  <c r="AN49" i="99" s="1"/>
  <c r="H49" i="99"/>
  <c r="AP49" i="99" s="1"/>
  <c r="K49" i="99"/>
  <c r="M49" i="99"/>
  <c r="AU49" i="99" s="1"/>
  <c r="P49" i="99"/>
  <c r="R49" i="99"/>
  <c r="U49" i="99"/>
  <c r="W49" i="99"/>
  <c r="Z49" i="99"/>
  <c r="BH49" i="99" s="1"/>
  <c r="AB49" i="99"/>
  <c r="BJ49" i="99" s="1"/>
  <c r="AE49" i="99"/>
  <c r="BM49" i="99" s="1"/>
  <c r="AJ49" i="99"/>
  <c r="AL49" i="99"/>
  <c r="AM49" i="99"/>
  <c r="AO49" i="99"/>
  <c r="AQ49" i="99"/>
  <c r="AR49" i="99"/>
  <c r="AS49" i="99"/>
  <c r="AT49" i="99"/>
  <c r="AV49" i="99"/>
  <c r="AW49" i="99"/>
  <c r="AY49" i="99"/>
  <c r="BA49" i="99"/>
  <c r="BB49" i="99"/>
  <c r="BC49" i="99"/>
  <c r="BD49" i="99"/>
  <c r="BF49" i="99"/>
  <c r="BG49" i="99"/>
  <c r="BI49" i="99"/>
  <c r="BK49" i="99"/>
  <c r="BL49" i="99"/>
  <c r="C50" i="99"/>
  <c r="F50" i="99"/>
  <c r="AN50" i="99" s="1"/>
  <c r="H50" i="99"/>
  <c r="AP50" i="99" s="1"/>
  <c r="K50" i="99"/>
  <c r="M50" i="99"/>
  <c r="AU50" i="99" s="1"/>
  <c r="P50" i="99"/>
  <c r="R50" i="99"/>
  <c r="U50" i="99"/>
  <c r="BC50" i="99" s="1"/>
  <c r="W50" i="99"/>
  <c r="Z50" i="99"/>
  <c r="BH50" i="99" s="1"/>
  <c r="AB50" i="99"/>
  <c r="BJ50" i="99" s="1"/>
  <c r="AE50" i="99"/>
  <c r="BM50" i="99" s="1"/>
  <c r="AJ50" i="99"/>
  <c r="AL50" i="99"/>
  <c r="AM50" i="99"/>
  <c r="AO50" i="99"/>
  <c r="AQ50" i="99"/>
  <c r="AR50" i="99"/>
  <c r="AS50" i="99"/>
  <c r="AT50" i="99"/>
  <c r="AV50" i="99"/>
  <c r="AW50" i="99"/>
  <c r="AY50" i="99"/>
  <c r="BA50" i="99"/>
  <c r="BB50" i="99"/>
  <c r="BD50" i="99"/>
  <c r="BF50" i="99"/>
  <c r="BG50" i="99"/>
  <c r="BI50" i="99"/>
  <c r="BK50" i="99"/>
  <c r="BL50" i="99"/>
  <c r="D15" i="67"/>
  <c r="F15" i="67"/>
  <c r="G15" i="67"/>
  <c r="H15" i="67"/>
  <c r="I15" i="67"/>
  <c r="J15" i="67"/>
  <c r="K15" i="67"/>
  <c r="L15" i="67"/>
  <c r="N15" i="67"/>
  <c r="O15" i="67"/>
  <c r="P15" i="67"/>
  <c r="Q15" i="67"/>
  <c r="R15" i="67"/>
  <c r="S15" i="67"/>
  <c r="T15" i="67"/>
  <c r="U15" i="67"/>
  <c r="V15" i="67"/>
  <c r="W15" i="67"/>
  <c r="X15" i="67"/>
  <c r="Y15" i="67"/>
  <c r="Z15" i="67"/>
  <c r="AA15" i="67"/>
  <c r="AB15" i="67"/>
  <c r="AC15" i="67"/>
  <c r="AD15" i="67"/>
  <c r="AE15" i="67"/>
  <c r="AF15" i="67"/>
  <c r="AG15" i="67"/>
  <c r="AH15" i="67"/>
  <c r="AI15" i="67"/>
  <c r="AJ15" i="67"/>
  <c r="AK15" i="67"/>
  <c r="AM15" i="67"/>
  <c r="AN15" i="67"/>
  <c r="AO15" i="67"/>
  <c r="AP15" i="67"/>
  <c r="AQ15" i="67"/>
  <c r="AR15" i="67"/>
  <c r="AS15" i="67"/>
  <c r="AU15" i="67"/>
  <c r="AV15" i="67"/>
  <c r="AW15" i="67"/>
  <c r="AX15" i="67"/>
  <c r="AY15" i="67"/>
  <c r="D16" i="67"/>
  <c r="F16" i="67"/>
  <c r="G16" i="67"/>
  <c r="H16" i="67"/>
  <c r="I16" i="67"/>
  <c r="J16" i="67"/>
  <c r="K16" i="67"/>
  <c r="L16" i="67"/>
  <c r="M16" i="67"/>
  <c r="N16" i="67"/>
  <c r="O16" i="67"/>
  <c r="P16" i="67"/>
  <c r="Q16" i="67"/>
  <c r="R16" i="67"/>
  <c r="S16" i="67"/>
  <c r="T16" i="67"/>
  <c r="U16" i="67"/>
  <c r="V16" i="67"/>
  <c r="W16" i="67"/>
  <c r="X16" i="67"/>
  <c r="Y16" i="67"/>
  <c r="Z16" i="67"/>
  <c r="AA16" i="67"/>
  <c r="AB16" i="67"/>
  <c r="AC16" i="67"/>
  <c r="AD16" i="67"/>
  <c r="AE16" i="67"/>
  <c r="AF16" i="67"/>
  <c r="AG16" i="67"/>
  <c r="AH16" i="67"/>
  <c r="AI16" i="67"/>
  <c r="AJ16" i="67"/>
  <c r="AK16" i="67"/>
  <c r="AM16" i="67"/>
  <c r="AN16" i="67"/>
  <c r="AO16" i="67"/>
  <c r="AP16" i="67"/>
  <c r="AQ16" i="67"/>
  <c r="AR16" i="67"/>
  <c r="AS16" i="67"/>
  <c r="AU16" i="67"/>
  <c r="AV16" i="67"/>
  <c r="AW16" i="67"/>
  <c r="AX16" i="67"/>
  <c r="AY16" i="67"/>
  <c r="D17" i="67"/>
  <c r="F17" i="67"/>
  <c r="G17" i="67"/>
  <c r="H17" i="67"/>
  <c r="I17" i="67"/>
  <c r="J17" i="67"/>
  <c r="K17" i="67"/>
  <c r="L17" i="67"/>
  <c r="N17" i="67"/>
  <c r="O17" i="67"/>
  <c r="P17" i="67"/>
  <c r="Q17" i="67"/>
  <c r="R17" i="67"/>
  <c r="S17" i="67"/>
  <c r="T17" i="67"/>
  <c r="U17" i="67"/>
  <c r="V17" i="67"/>
  <c r="W17" i="67"/>
  <c r="X17" i="67"/>
  <c r="Y17" i="67"/>
  <c r="Z17" i="67"/>
  <c r="AA17" i="67"/>
  <c r="AB17" i="67"/>
  <c r="AC17" i="67"/>
  <c r="AD17" i="67"/>
  <c r="AE17" i="67"/>
  <c r="AF17" i="67"/>
  <c r="AG17" i="67"/>
  <c r="AH17" i="67"/>
  <c r="AI17" i="67"/>
  <c r="AJ17" i="67"/>
  <c r="AK17" i="67"/>
  <c r="AM17" i="67"/>
  <c r="AN17" i="67"/>
  <c r="AO17" i="67"/>
  <c r="AP17" i="67"/>
  <c r="AQ17" i="67"/>
  <c r="AR17" i="67"/>
  <c r="AS17" i="67"/>
  <c r="AU17" i="67"/>
  <c r="AV17" i="67"/>
  <c r="AW17" i="67"/>
  <c r="AX17" i="67"/>
  <c r="AY17" i="67"/>
  <c r="D18" i="67"/>
  <c r="F18" i="67"/>
  <c r="G18" i="67"/>
  <c r="H18" i="67"/>
  <c r="I18" i="67"/>
  <c r="J18" i="67"/>
  <c r="K18" i="67"/>
  <c r="L18" i="67"/>
  <c r="M18" i="67"/>
  <c r="N18" i="67"/>
  <c r="O18" i="67"/>
  <c r="P18" i="67"/>
  <c r="Q18" i="67"/>
  <c r="R18" i="67"/>
  <c r="S18" i="67"/>
  <c r="T18" i="67"/>
  <c r="U18" i="67"/>
  <c r="V18" i="67"/>
  <c r="W18" i="67"/>
  <c r="X18" i="67"/>
  <c r="Y18" i="67"/>
  <c r="Z18" i="67"/>
  <c r="AA18" i="67"/>
  <c r="AB18" i="67"/>
  <c r="AC18" i="67"/>
  <c r="AD18" i="67"/>
  <c r="AE18" i="67"/>
  <c r="AF18" i="67"/>
  <c r="AG18" i="67"/>
  <c r="AH18" i="67"/>
  <c r="AI18" i="67"/>
  <c r="AJ18" i="67"/>
  <c r="AK18" i="67"/>
  <c r="AM18" i="67"/>
  <c r="AN18" i="67"/>
  <c r="AO18" i="67"/>
  <c r="AP18" i="67"/>
  <c r="AQ18" i="67"/>
  <c r="AR18" i="67"/>
  <c r="AS18" i="67"/>
  <c r="AU18" i="67"/>
  <c r="AV18" i="67"/>
  <c r="AW18" i="67"/>
  <c r="AX18" i="67"/>
  <c r="AY18" i="67"/>
  <c r="D19" i="67"/>
  <c r="E19" i="67"/>
  <c r="F19" i="67"/>
  <c r="G19" i="67"/>
  <c r="H19" i="67"/>
  <c r="I19" i="67"/>
  <c r="J19" i="67"/>
  <c r="K19" i="67"/>
  <c r="L19" i="67"/>
  <c r="M19" i="67"/>
  <c r="N19" i="67"/>
  <c r="O19" i="67"/>
  <c r="P19" i="67"/>
  <c r="Q19" i="67"/>
  <c r="R19" i="67"/>
  <c r="S19" i="67"/>
  <c r="T19" i="67"/>
  <c r="U19" i="67"/>
  <c r="V19" i="67"/>
  <c r="W19" i="67"/>
  <c r="X19" i="67"/>
  <c r="Y19" i="67"/>
  <c r="Z19" i="67"/>
  <c r="AA19" i="67"/>
  <c r="AB19" i="67"/>
  <c r="AC19" i="67"/>
  <c r="AD19" i="67"/>
  <c r="AE19" i="67"/>
  <c r="AF19" i="67"/>
  <c r="AG19" i="67"/>
  <c r="AH19" i="67"/>
  <c r="AI19" i="67"/>
  <c r="AJ19" i="67"/>
  <c r="AK19" i="67"/>
  <c r="AM19" i="67"/>
  <c r="AN19" i="67"/>
  <c r="AO19" i="67"/>
  <c r="AP19" i="67"/>
  <c r="AQ19" i="67"/>
  <c r="AR19" i="67"/>
  <c r="AS19" i="67"/>
  <c r="AU19" i="67"/>
  <c r="AV19" i="67"/>
  <c r="AW19" i="67"/>
  <c r="AX19" i="67"/>
  <c r="AY19" i="67"/>
  <c r="D20" i="67"/>
  <c r="F20" i="67"/>
  <c r="G20" i="67"/>
  <c r="H20" i="67"/>
  <c r="I20" i="67"/>
  <c r="J20" i="67"/>
  <c r="K20" i="67"/>
  <c r="L20" i="67"/>
  <c r="M20" i="67"/>
  <c r="N20" i="67"/>
  <c r="O20" i="67"/>
  <c r="P20" i="67"/>
  <c r="Q20" i="67"/>
  <c r="R20" i="67"/>
  <c r="S20" i="67"/>
  <c r="T20" i="67"/>
  <c r="U20" i="67"/>
  <c r="V20" i="67"/>
  <c r="W20" i="67"/>
  <c r="X20" i="67"/>
  <c r="Y20" i="67"/>
  <c r="Z20" i="67"/>
  <c r="AA20" i="67"/>
  <c r="AB20" i="67"/>
  <c r="AC20" i="67"/>
  <c r="AD20" i="67"/>
  <c r="AE20" i="67"/>
  <c r="AF20" i="67"/>
  <c r="AG20" i="67"/>
  <c r="AH20" i="67"/>
  <c r="AI20" i="67"/>
  <c r="AJ20" i="67"/>
  <c r="AK20" i="67"/>
  <c r="AM20" i="67"/>
  <c r="AN20" i="67"/>
  <c r="AO20" i="67"/>
  <c r="AP20" i="67"/>
  <c r="AQ20" i="67"/>
  <c r="AR20" i="67"/>
  <c r="AS20" i="67"/>
  <c r="AU20" i="67"/>
  <c r="AV20" i="67"/>
  <c r="AW20" i="67"/>
  <c r="AX20" i="67"/>
  <c r="AY20" i="67"/>
  <c r="D21" i="67"/>
  <c r="F21" i="67"/>
  <c r="G21" i="67"/>
  <c r="H21" i="67"/>
  <c r="I21" i="67"/>
  <c r="J21" i="67"/>
  <c r="K21" i="67"/>
  <c r="L21" i="67"/>
  <c r="M21" i="67"/>
  <c r="N21" i="67"/>
  <c r="O21" i="67"/>
  <c r="P21" i="67"/>
  <c r="Q21" i="67"/>
  <c r="R21" i="67"/>
  <c r="S21" i="67"/>
  <c r="T21" i="67"/>
  <c r="U21" i="67"/>
  <c r="V21" i="67"/>
  <c r="W21" i="67"/>
  <c r="X21" i="67"/>
  <c r="Y21" i="67"/>
  <c r="Z21" i="67"/>
  <c r="AA21" i="67"/>
  <c r="AB21" i="67"/>
  <c r="AC21" i="67"/>
  <c r="AD21" i="67"/>
  <c r="AE21" i="67"/>
  <c r="AF21" i="67"/>
  <c r="AG21" i="67"/>
  <c r="AH21" i="67"/>
  <c r="AI21" i="67"/>
  <c r="AJ21" i="67"/>
  <c r="AK21" i="67"/>
  <c r="AM21" i="67"/>
  <c r="AN21" i="67"/>
  <c r="AO21" i="67"/>
  <c r="AP21" i="67"/>
  <c r="AQ21" i="67"/>
  <c r="AR21" i="67"/>
  <c r="AS21" i="67"/>
  <c r="AU21" i="67"/>
  <c r="AV21" i="67"/>
  <c r="AW21" i="67"/>
  <c r="AX21" i="67"/>
  <c r="AY21" i="67"/>
  <c r="D22" i="67"/>
  <c r="F22" i="67"/>
  <c r="G22" i="67"/>
  <c r="H22" i="67"/>
  <c r="I22" i="67"/>
  <c r="J22" i="67"/>
  <c r="K22" i="67"/>
  <c r="L22" i="67"/>
  <c r="N22" i="67"/>
  <c r="O22" i="67"/>
  <c r="P22" i="67"/>
  <c r="Q22" i="67"/>
  <c r="R22" i="67"/>
  <c r="S22" i="67"/>
  <c r="T22" i="67"/>
  <c r="U22" i="67"/>
  <c r="V22" i="67"/>
  <c r="W22" i="67"/>
  <c r="X22" i="67"/>
  <c r="Y22" i="67"/>
  <c r="Z22" i="67"/>
  <c r="AA22" i="67"/>
  <c r="AB22" i="67"/>
  <c r="AC22" i="67"/>
  <c r="AD22" i="67"/>
  <c r="AE22" i="67"/>
  <c r="AF22" i="67"/>
  <c r="AG22" i="67"/>
  <c r="AH22" i="67"/>
  <c r="AI22" i="67"/>
  <c r="AJ22" i="67"/>
  <c r="AK22" i="67"/>
  <c r="AM22" i="67"/>
  <c r="AN22" i="67"/>
  <c r="AO22" i="67"/>
  <c r="AP22" i="67"/>
  <c r="AQ22" i="67"/>
  <c r="AR22" i="67"/>
  <c r="AS22" i="67"/>
  <c r="AU22" i="67"/>
  <c r="AV22" i="67"/>
  <c r="AW22" i="67"/>
  <c r="AX22" i="67"/>
  <c r="AY22" i="67"/>
  <c r="D23" i="67"/>
  <c r="F23" i="67"/>
  <c r="G23" i="67"/>
  <c r="H23" i="67"/>
  <c r="I23" i="67"/>
  <c r="J23" i="67"/>
  <c r="K23" i="67"/>
  <c r="L23" i="67"/>
  <c r="N23" i="67"/>
  <c r="O23" i="67"/>
  <c r="P23" i="67"/>
  <c r="Q23" i="67"/>
  <c r="R23" i="67"/>
  <c r="S23" i="67"/>
  <c r="T23" i="67"/>
  <c r="U23" i="67"/>
  <c r="V23" i="67"/>
  <c r="W23" i="67"/>
  <c r="X23" i="67"/>
  <c r="Y23" i="67"/>
  <c r="Z23" i="67"/>
  <c r="AA23" i="67"/>
  <c r="AB23" i="67"/>
  <c r="AC23" i="67"/>
  <c r="AD23" i="67"/>
  <c r="AE23" i="67"/>
  <c r="AF23" i="67"/>
  <c r="AG23" i="67"/>
  <c r="AH23" i="67"/>
  <c r="AI23" i="67"/>
  <c r="AJ23" i="67"/>
  <c r="AK23" i="67"/>
  <c r="AM23" i="67"/>
  <c r="AN23" i="67"/>
  <c r="AO23" i="67"/>
  <c r="AP23" i="67"/>
  <c r="AQ23" i="67"/>
  <c r="AR23" i="67"/>
  <c r="AS23" i="67"/>
  <c r="AU23" i="67"/>
  <c r="AV23" i="67"/>
  <c r="AW23" i="67"/>
  <c r="AX23" i="67"/>
  <c r="AY23" i="67"/>
  <c r="D24" i="67"/>
  <c r="F24" i="67"/>
  <c r="G24" i="67"/>
  <c r="H24" i="67"/>
  <c r="I24" i="67"/>
  <c r="J24" i="67"/>
  <c r="K24" i="67"/>
  <c r="L24" i="67"/>
  <c r="M24" i="67"/>
  <c r="N24" i="67"/>
  <c r="O24" i="67"/>
  <c r="P24" i="67"/>
  <c r="Q24" i="67"/>
  <c r="R24" i="67"/>
  <c r="S24" i="67"/>
  <c r="T24" i="67"/>
  <c r="U24" i="67"/>
  <c r="V24" i="67"/>
  <c r="W24" i="67"/>
  <c r="X24" i="67"/>
  <c r="Y24" i="67"/>
  <c r="Z24" i="67"/>
  <c r="AA24" i="67"/>
  <c r="AB24" i="67"/>
  <c r="AC24" i="67"/>
  <c r="AD24" i="67"/>
  <c r="AE24" i="67"/>
  <c r="AF24" i="67"/>
  <c r="AG24" i="67"/>
  <c r="AH24" i="67"/>
  <c r="AI24" i="67"/>
  <c r="AJ24" i="67"/>
  <c r="AK24" i="67"/>
  <c r="AM24" i="67"/>
  <c r="AN24" i="67"/>
  <c r="AO24" i="67"/>
  <c r="AP24" i="67"/>
  <c r="AQ24" i="67"/>
  <c r="AR24" i="67"/>
  <c r="AS24" i="67"/>
  <c r="AU24" i="67"/>
  <c r="AV24" i="67"/>
  <c r="AW24" i="67"/>
  <c r="AX24" i="67"/>
  <c r="AY24" i="67"/>
  <c r="D25" i="67"/>
  <c r="F25" i="67"/>
  <c r="G25" i="67"/>
  <c r="H25" i="67"/>
  <c r="I25" i="67"/>
  <c r="J25" i="67"/>
  <c r="K25" i="67"/>
  <c r="L25" i="67"/>
  <c r="N25" i="67"/>
  <c r="O25" i="67"/>
  <c r="P25" i="67"/>
  <c r="Q25" i="67"/>
  <c r="R25" i="67"/>
  <c r="S25" i="67"/>
  <c r="T25" i="67"/>
  <c r="U25" i="67"/>
  <c r="V25" i="67"/>
  <c r="W25" i="67"/>
  <c r="X25" i="67"/>
  <c r="Y25" i="67"/>
  <c r="Z25" i="67"/>
  <c r="AA25" i="67"/>
  <c r="AB25" i="67"/>
  <c r="AC25" i="67"/>
  <c r="AD25" i="67"/>
  <c r="AE25" i="67"/>
  <c r="AF25" i="67"/>
  <c r="AG25" i="67"/>
  <c r="AH25" i="67"/>
  <c r="AI25" i="67"/>
  <c r="AJ25" i="67"/>
  <c r="AK25" i="67"/>
  <c r="AM25" i="67"/>
  <c r="AN25" i="67"/>
  <c r="AO25" i="67"/>
  <c r="AP25" i="67"/>
  <c r="AQ25" i="67"/>
  <c r="AR25" i="67"/>
  <c r="AS25" i="67"/>
  <c r="AU25" i="67"/>
  <c r="AV25" i="67"/>
  <c r="AW25" i="67"/>
  <c r="AX25" i="67"/>
  <c r="AY25" i="67"/>
  <c r="D26" i="67"/>
  <c r="F26" i="67"/>
  <c r="G26" i="67"/>
  <c r="H26" i="67"/>
  <c r="I26" i="67"/>
  <c r="J26" i="67"/>
  <c r="K26" i="67"/>
  <c r="L26" i="67"/>
  <c r="M26" i="67"/>
  <c r="N26" i="67"/>
  <c r="O26" i="67"/>
  <c r="P26" i="67"/>
  <c r="Q26" i="67"/>
  <c r="R26" i="67"/>
  <c r="S26" i="67"/>
  <c r="T26" i="67"/>
  <c r="U26" i="67"/>
  <c r="V26" i="67"/>
  <c r="W26" i="67"/>
  <c r="X26" i="67"/>
  <c r="Y26" i="67"/>
  <c r="Z26" i="67"/>
  <c r="AA26" i="67"/>
  <c r="AB26" i="67"/>
  <c r="AC26" i="67"/>
  <c r="AD26" i="67"/>
  <c r="AE26" i="67"/>
  <c r="AF26" i="67"/>
  <c r="AG26" i="67"/>
  <c r="AH26" i="67"/>
  <c r="AI26" i="67"/>
  <c r="AJ26" i="67"/>
  <c r="AK26" i="67"/>
  <c r="AM26" i="67"/>
  <c r="AN26" i="67"/>
  <c r="AO26" i="67"/>
  <c r="AP26" i="67"/>
  <c r="AQ26" i="67"/>
  <c r="AR26" i="67"/>
  <c r="AS26" i="67"/>
  <c r="AU26" i="67"/>
  <c r="AV26" i="67"/>
  <c r="AW26" i="67"/>
  <c r="AX26" i="67"/>
  <c r="AY26" i="67"/>
  <c r="D27" i="67"/>
  <c r="F27" i="67"/>
  <c r="G27" i="67"/>
  <c r="H27" i="67"/>
  <c r="I27" i="67"/>
  <c r="J27" i="67"/>
  <c r="K27" i="67"/>
  <c r="L27" i="67"/>
  <c r="M27" i="67"/>
  <c r="N27" i="67"/>
  <c r="O27" i="67"/>
  <c r="P27" i="67"/>
  <c r="Q27" i="67"/>
  <c r="R27" i="67"/>
  <c r="S27" i="67"/>
  <c r="T27" i="67"/>
  <c r="U27" i="67"/>
  <c r="V27" i="67"/>
  <c r="W27" i="67"/>
  <c r="X27" i="67"/>
  <c r="Y27" i="67"/>
  <c r="Z27" i="67"/>
  <c r="AA27" i="67"/>
  <c r="AB27" i="67"/>
  <c r="AC27" i="67"/>
  <c r="AD27" i="67"/>
  <c r="AE27" i="67"/>
  <c r="AF27" i="67"/>
  <c r="AG27" i="67"/>
  <c r="AH27" i="67"/>
  <c r="AI27" i="67"/>
  <c r="AJ27" i="67"/>
  <c r="AK27" i="67"/>
  <c r="AM27" i="67"/>
  <c r="AN27" i="67"/>
  <c r="AO27" i="67"/>
  <c r="AP27" i="67"/>
  <c r="AQ27" i="67"/>
  <c r="AR27" i="67"/>
  <c r="AS27" i="67"/>
  <c r="AU27" i="67"/>
  <c r="AV27" i="67"/>
  <c r="AW27" i="67"/>
  <c r="AX27" i="67"/>
  <c r="AY27" i="67"/>
  <c r="D28" i="67"/>
  <c r="F28" i="67"/>
  <c r="G28" i="67"/>
  <c r="H28" i="67"/>
  <c r="I28" i="67"/>
  <c r="J28" i="67"/>
  <c r="K28" i="67"/>
  <c r="L28" i="67"/>
  <c r="M28" i="67"/>
  <c r="N28" i="67"/>
  <c r="O28" i="67"/>
  <c r="P28" i="67"/>
  <c r="Q28" i="67"/>
  <c r="R28" i="67"/>
  <c r="S28" i="67"/>
  <c r="T28" i="67"/>
  <c r="U28" i="67"/>
  <c r="V28" i="67"/>
  <c r="W28" i="67"/>
  <c r="X28" i="67"/>
  <c r="Y28" i="67"/>
  <c r="Z28" i="67"/>
  <c r="AA28" i="67"/>
  <c r="AB28" i="67"/>
  <c r="AC28" i="67"/>
  <c r="AD28" i="67"/>
  <c r="AE28" i="67"/>
  <c r="AF28" i="67"/>
  <c r="AG28" i="67"/>
  <c r="AH28" i="67"/>
  <c r="AI28" i="67"/>
  <c r="AJ28" i="67"/>
  <c r="AK28" i="67"/>
  <c r="AM28" i="67"/>
  <c r="AN28" i="67"/>
  <c r="AO28" i="67"/>
  <c r="AP28" i="67"/>
  <c r="AQ28" i="67"/>
  <c r="AR28" i="67"/>
  <c r="AS28" i="67"/>
  <c r="AU28" i="67"/>
  <c r="AV28" i="67"/>
  <c r="AW28" i="67"/>
  <c r="AX28" i="67"/>
  <c r="AY28" i="67"/>
  <c r="D29" i="67"/>
  <c r="F29" i="67"/>
  <c r="G29" i="67"/>
  <c r="H29" i="67"/>
  <c r="I29" i="67"/>
  <c r="J29" i="67"/>
  <c r="K29" i="67"/>
  <c r="L29" i="67"/>
  <c r="N29" i="67"/>
  <c r="O29" i="67"/>
  <c r="P29" i="67"/>
  <c r="Q29" i="67"/>
  <c r="R29" i="67"/>
  <c r="S29" i="67"/>
  <c r="T29" i="67"/>
  <c r="U29" i="67"/>
  <c r="V29" i="67"/>
  <c r="W29" i="67"/>
  <c r="X29" i="67"/>
  <c r="Y29" i="67"/>
  <c r="Z29" i="67"/>
  <c r="AA29" i="67"/>
  <c r="AB29" i="67"/>
  <c r="AC29" i="67"/>
  <c r="AD29" i="67"/>
  <c r="AE29" i="67"/>
  <c r="AF29" i="67"/>
  <c r="AG29" i="67"/>
  <c r="AH29" i="67"/>
  <c r="AI29" i="67"/>
  <c r="AJ29" i="67"/>
  <c r="AK29" i="67"/>
  <c r="AM29" i="67"/>
  <c r="AN29" i="67"/>
  <c r="AO29" i="67"/>
  <c r="AP29" i="67"/>
  <c r="AQ29" i="67"/>
  <c r="AR29" i="67"/>
  <c r="AS29" i="67"/>
  <c r="AU29" i="67"/>
  <c r="AV29" i="67"/>
  <c r="AW29" i="67"/>
  <c r="AX29" i="67"/>
  <c r="AY29" i="67"/>
  <c r="D30" i="67"/>
  <c r="F30" i="67"/>
  <c r="G30" i="67"/>
  <c r="H30" i="67"/>
  <c r="I30" i="67"/>
  <c r="J30" i="67"/>
  <c r="K30" i="67"/>
  <c r="L30" i="67"/>
  <c r="N30" i="67"/>
  <c r="O30" i="67"/>
  <c r="P30" i="67"/>
  <c r="Q30" i="67"/>
  <c r="R30" i="67"/>
  <c r="S30" i="67"/>
  <c r="T30" i="67"/>
  <c r="U30" i="67"/>
  <c r="V30" i="67"/>
  <c r="W30" i="67"/>
  <c r="X30" i="67"/>
  <c r="Y30" i="67"/>
  <c r="Z30" i="67"/>
  <c r="AA30" i="67"/>
  <c r="AB30" i="67"/>
  <c r="AC30" i="67"/>
  <c r="AD30" i="67"/>
  <c r="AE30" i="67"/>
  <c r="AF30" i="67"/>
  <c r="AG30" i="67"/>
  <c r="AH30" i="67"/>
  <c r="AI30" i="67"/>
  <c r="AJ30" i="67"/>
  <c r="AK30" i="67"/>
  <c r="AM30" i="67"/>
  <c r="AN30" i="67"/>
  <c r="AO30" i="67"/>
  <c r="AP30" i="67"/>
  <c r="AQ30" i="67"/>
  <c r="AR30" i="67"/>
  <c r="AS30" i="67"/>
  <c r="AU30" i="67"/>
  <c r="AV30" i="67"/>
  <c r="AW30" i="67"/>
  <c r="AX30" i="67"/>
  <c r="AY30" i="67"/>
  <c r="D31" i="67"/>
  <c r="F31" i="67"/>
  <c r="G31" i="67"/>
  <c r="H31" i="67"/>
  <c r="I31" i="67"/>
  <c r="J31" i="67"/>
  <c r="K31" i="67"/>
  <c r="L31" i="67"/>
  <c r="N31" i="67"/>
  <c r="O31" i="67"/>
  <c r="P31" i="67"/>
  <c r="Q31" i="67"/>
  <c r="R31" i="67"/>
  <c r="S31" i="67"/>
  <c r="T31" i="67"/>
  <c r="U31" i="67"/>
  <c r="V31" i="67"/>
  <c r="W31" i="67"/>
  <c r="X31" i="67"/>
  <c r="Y31" i="67"/>
  <c r="Z31" i="67"/>
  <c r="AA31" i="67"/>
  <c r="AB31" i="67"/>
  <c r="AC31" i="67"/>
  <c r="AD31" i="67"/>
  <c r="AE31" i="67"/>
  <c r="AF31" i="67"/>
  <c r="AG31" i="67"/>
  <c r="AH31" i="67"/>
  <c r="AI31" i="67"/>
  <c r="AJ31" i="67"/>
  <c r="AK31" i="67"/>
  <c r="AM31" i="67"/>
  <c r="AN31" i="67"/>
  <c r="AO31" i="67"/>
  <c r="AP31" i="67"/>
  <c r="AQ31" i="67"/>
  <c r="AR31" i="67"/>
  <c r="AS31" i="67"/>
  <c r="AU31" i="67"/>
  <c r="AV31" i="67"/>
  <c r="AW31" i="67"/>
  <c r="AX31" i="67"/>
  <c r="AY31" i="67"/>
  <c r="D32" i="67"/>
  <c r="F32" i="67"/>
  <c r="G32" i="67"/>
  <c r="H32" i="67"/>
  <c r="I32" i="67"/>
  <c r="J32" i="67"/>
  <c r="K32" i="67"/>
  <c r="L32" i="67"/>
  <c r="M32" i="67"/>
  <c r="N32" i="67"/>
  <c r="O32" i="67"/>
  <c r="P32" i="67"/>
  <c r="Q32" i="67"/>
  <c r="R32" i="67"/>
  <c r="S32" i="67"/>
  <c r="T32" i="67"/>
  <c r="U32" i="67"/>
  <c r="V32" i="67"/>
  <c r="W32" i="67"/>
  <c r="X32" i="67"/>
  <c r="Y32" i="67"/>
  <c r="Z32" i="67"/>
  <c r="AA32" i="67"/>
  <c r="AB32" i="67"/>
  <c r="AC32" i="67"/>
  <c r="AD32" i="67"/>
  <c r="AE32" i="67"/>
  <c r="AF32" i="67"/>
  <c r="AG32" i="67"/>
  <c r="AH32" i="67"/>
  <c r="AI32" i="67"/>
  <c r="AJ32" i="67"/>
  <c r="AK32" i="67"/>
  <c r="AM32" i="67"/>
  <c r="AN32" i="67"/>
  <c r="AO32" i="67"/>
  <c r="AP32" i="67"/>
  <c r="AQ32" i="67"/>
  <c r="AR32" i="67"/>
  <c r="AS32" i="67"/>
  <c r="AU32" i="67"/>
  <c r="AV32" i="67"/>
  <c r="AW32" i="67"/>
  <c r="AX32" i="67"/>
  <c r="AY32" i="67"/>
  <c r="D33" i="67"/>
  <c r="D38" i="21" s="1"/>
  <c r="F33" i="67"/>
  <c r="G33" i="67"/>
  <c r="H33" i="67"/>
  <c r="H38" i="21" s="1"/>
  <c r="I33" i="67"/>
  <c r="J33" i="67"/>
  <c r="K33" i="67"/>
  <c r="L33" i="67"/>
  <c r="N33" i="67"/>
  <c r="O33" i="67"/>
  <c r="P33" i="67"/>
  <c r="Q33" i="67"/>
  <c r="Q38" i="21" s="1"/>
  <c r="R33" i="67"/>
  <c r="R38" i="21" s="1"/>
  <c r="S33" i="67"/>
  <c r="S38" i="21" s="1"/>
  <c r="T33" i="67"/>
  <c r="U33" i="67"/>
  <c r="U38" i="21" s="1"/>
  <c r="V33" i="67"/>
  <c r="V38" i="21" s="1"/>
  <c r="W33" i="67"/>
  <c r="W38" i="21" s="1"/>
  <c r="X33" i="67"/>
  <c r="X38" i="21" s="1"/>
  <c r="Y33" i="67"/>
  <c r="Y38" i="21" s="1"/>
  <c r="Z33" i="67"/>
  <c r="Z38" i="21" s="1"/>
  <c r="AA33" i="67"/>
  <c r="AA38" i="21" s="1"/>
  <c r="AB33" i="67"/>
  <c r="AB38" i="21" s="1"/>
  <c r="AC33" i="67"/>
  <c r="AD33" i="67"/>
  <c r="AE33" i="67"/>
  <c r="AF33" i="67"/>
  <c r="AF38" i="21" s="1"/>
  <c r="AG33" i="67"/>
  <c r="AH33" i="67"/>
  <c r="AI33" i="67"/>
  <c r="AJ33" i="67"/>
  <c r="AK33" i="67"/>
  <c r="AM33" i="67"/>
  <c r="AN33" i="67"/>
  <c r="AO33" i="67"/>
  <c r="AO38" i="21" s="1"/>
  <c r="AP33" i="67"/>
  <c r="AP38" i="21" s="1"/>
  <c r="AQ33" i="67"/>
  <c r="AQ38" i="21" s="1"/>
  <c r="AR33" i="67"/>
  <c r="AR38" i="21" s="1"/>
  <c r="AS33" i="67"/>
  <c r="AS38" i="21" s="1"/>
  <c r="AU33" i="67"/>
  <c r="AV33" i="67"/>
  <c r="AV38" i="21" s="1"/>
  <c r="AW33" i="67"/>
  <c r="AW38" i="21" s="1"/>
  <c r="AX33" i="67"/>
  <c r="AX38" i="21" s="1"/>
  <c r="AY33" i="67"/>
  <c r="AY38" i="21" s="1"/>
  <c r="D34" i="67"/>
  <c r="E34" i="67"/>
  <c r="F34" i="67"/>
  <c r="G34" i="67"/>
  <c r="H34" i="67"/>
  <c r="I34" i="67"/>
  <c r="I38" i="21" s="1"/>
  <c r="J34" i="67"/>
  <c r="K34" i="67"/>
  <c r="L34" i="67"/>
  <c r="N34" i="67"/>
  <c r="O34" i="67"/>
  <c r="P34" i="67"/>
  <c r="Q34" i="67"/>
  <c r="R34" i="67"/>
  <c r="S34" i="67"/>
  <c r="T34" i="67"/>
  <c r="T38" i="21" s="1"/>
  <c r="U34" i="67"/>
  <c r="V34" i="67"/>
  <c r="W34" i="67"/>
  <c r="X34" i="67"/>
  <c r="Y34" i="67"/>
  <c r="Z34" i="67"/>
  <c r="AA34" i="67"/>
  <c r="AB34" i="67"/>
  <c r="AC34" i="67"/>
  <c r="AC38" i="21" s="1"/>
  <c r="AD34" i="67"/>
  <c r="AE34" i="67"/>
  <c r="AF34" i="67"/>
  <c r="AG34" i="67"/>
  <c r="AG38" i="21" s="1"/>
  <c r="AH34" i="67"/>
  <c r="AI34" i="67"/>
  <c r="AJ34" i="67"/>
  <c r="AK34" i="67"/>
  <c r="AM34" i="67"/>
  <c r="AN34" i="67"/>
  <c r="AO34" i="67"/>
  <c r="AP34" i="67"/>
  <c r="AQ34" i="67"/>
  <c r="AR34" i="67"/>
  <c r="AS34" i="67"/>
  <c r="AU34" i="67"/>
  <c r="AU38" i="21" s="1"/>
  <c r="AV34" i="67"/>
  <c r="AW34" i="67"/>
  <c r="AX34" i="67"/>
  <c r="AY34" i="67"/>
  <c r="E16" i="21"/>
  <c r="E73" i="21" s="1"/>
  <c r="M16" i="21"/>
  <c r="C16" i="71" s="1"/>
  <c r="C16" i="21"/>
  <c r="C73" i="21" s="1"/>
  <c r="E17" i="21"/>
  <c r="C17" i="21" s="1"/>
  <c r="M17" i="21"/>
  <c r="C17" i="71" s="1"/>
  <c r="E18" i="21"/>
  <c r="C18" i="21" s="1"/>
  <c r="M18" i="21"/>
  <c r="C18" i="71" s="1"/>
  <c r="E19" i="21"/>
  <c r="C19" i="21" s="1"/>
  <c r="M19" i="21"/>
  <c r="C19" i="71" s="1"/>
  <c r="E20" i="21"/>
  <c r="C20" i="21" s="1"/>
  <c r="M20" i="21"/>
  <c r="C20" i="71" s="1"/>
  <c r="E21" i="21"/>
  <c r="M21" i="21"/>
  <c r="C21" i="71" s="1"/>
  <c r="C21" i="21"/>
  <c r="E22" i="21"/>
  <c r="E79" i="21" s="1"/>
  <c r="M22" i="21"/>
  <c r="C22" i="71" s="1"/>
  <c r="E23" i="21"/>
  <c r="E80" i="21" s="1"/>
  <c r="M23" i="21"/>
  <c r="C23" i="71" s="1"/>
  <c r="E24" i="21"/>
  <c r="E81" i="21" s="1"/>
  <c r="M24" i="21"/>
  <c r="C24" i="71" s="1"/>
  <c r="C24" i="21"/>
  <c r="C81" i="21" s="1"/>
  <c r="E25" i="21"/>
  <c r="C25" i="21" s="1"/>
  <c r="M25" i="21"/>
  <c r="C25" i="71" s="1"/>
  <c r="E26" i="21"/>
  <c r="C26" i="21" s="1"/>
  <c r="M26" i="21"/>
  <c r="C26" i="71" s="1"/>
  <c r="E27" i="21"/>
  <c r="E26" i="67" s="1"/>
  <c r="M27" i="21"/>
  <c r="C27" i="71" s="1"/>
  <c r="E28" i="21"/>
  <c r="E27" i="67" s="1"/>
  <c r="M28" i="21"/>
  <c r="C28" i="71" s="1"/>
  <c r="E29" i="21"/>
  <c r="E28" i="67" s="1"/>
  <c r="M29" i="21"/>
  <c r="C29" i="71" s="1"/>
  <c r="C29" i="21"/>
  <c r="C28" i="67" s="1"/>
  <c r="E30" i="21"/>
  <c r="E29" i="67" s="1"/>
  <c r="M30" i="21"/>
  <c r="C30" i="71" s="1"/>
  <c r="E31" i="21"/>
  <c r="E30" i="67" s="1"/>
  <c r="M31" i="21"/>
  <c r="C31" i="71" s="1"/>
  <c r="E32" i="21"/>
  <c r="E31" i="67" s="1"/>
  <c r="M32" i="21"/>
  <c r="C32" i="71" s="1"/>
  <c r="C32" i="21"/>
  <c r="C31" i="67" s="1"/>
  <c r="E33" i="21"/>
  <c r="E32" i="67" s="1"/>
  <c r="M33" i="21"/>
  <c r="C33" i="71" s="1"/>
  <c r="E34" i="21"/>
  <c r="E33" i="67" s="1"/>
  <c r="E38" i="21" s="1"/>
  <c r="M34" i="21"/>
  <c r="M33" i="67" s="1"/>
  <c r="E35" i="21"/>
  <c r="C35" i="21" s="1"/>
  <c r="M35" i="21"/>
  <c r="M34" i="67" s="1"/>
  <c r="E36" i="21"/>
  <c r="C36" i="21" s="1"/>
  <c r="M36" i="21"/>
  <c r="C36" i="71" s="1"/>
  <c r="D37"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J37" i="21"/>
  <c r="AK37" i="21"/>
  <c r="AM37" i="21"/>
  <c r="AN37" i="21"/>
  <c r="AO37" i="21"/>
  <c r="AP37" i="21"/>
  <c r="AQ37" i="21"/>
  <c r="AR37" i="21"/>
  <c r="AS37" i="21"/>
  <c r="AU37" i="21"/>
  <c r="AV37" i="21"/>
  <c r="AW37" i="21"/>
  <c r="AX37" i="21"/>
  <c r="AY37" i="21"/>
  <c r="F38" i="21"/>
  <c r="G38" i="21"/>
  <c r="J38" i="21"/>
  <c r="K38" i="21"/>
  <c r="L38" i="21"/>
  <c r="N38" i="21"/>
  <c r="O38" i="21"/>
  <c r="P38" i="21"/>
  <c r="AD38" i="21"/>
  <c r="AE38" i="21"/>
  <c r="AH38" i="21"/>
  <c r="AI38" i="21"/>
  <c r="AJ38" i="21"/>
  <c r="AK38" i="21"/>
  <c r="AL38" i="21"/>
  <c r="AM38" i="21"/>
  <c r="AN38" i="21"/>
  <c r="D73" i="21"/>
  <c r="F73" i="21"/>
  <c r="G73" i="21"/>
  <c r="H73" i="21"/>
  <c r="I73" i="21"/>
  <c r="J73" i="21"/>
  <c r="K73" i="21"/>
  <c r="L73" i="21"/>
  <c r="N73" i="21"/>
  <c r="O73" i="21"/>
  <c r="P73" i="21"/>
  <c r="Q73" i="21"/>
  <c r="R73" i="21"/>
  <c r="S73" i="21"/>
  <c r="T73" i="21"/>
  <c r="U73" i="21"/>
  <c r="V73" i="21"/>
  <c r="W73" i="21"/>
  <c r="X73" i="21"/>
  <c r="Y73" i="21"/>
  <c r="Z73" i="21"/>
  <c r="AA73" i="21"/>
  <c r="AB73" i="21"/>
  <c r="AC73" i="21"/>
  <c r="AD73" i="21"/>
  <c r="AE73" i="21"/>
  <c r="AF73" i="21"/>
  <c r="AG73" i="21"/>
  <c r="AH73" i="21"/>
  <c r="AI73" i="21"/>
  <c r="AJ73" i="21"/>
  <c r="AK73" i="21"/>
  <c r="AM73" i="21"/>
  <c r="AN73" i="21"/>
  <c r="AO73" i="21"/>
  <c r="AP73" i="21"/>
  <c r="AQ73" i="21"/>
  <c r="AR73" i="21"/>
  <c r="AS73" i="21"/>
  <c r="AU73" i="21"/>
  <c r="AV73" i="21"/>
  <c r="AW73" i="21"/>
  <c r="AX73" i="21"/>
  <c r="AY73" i="21"/>
  <c r="D74" i="21"/>
  <c r="F74" i="21"/>
  <c r="G74" i="21"/>
  <c r="H74" i="21"/>
  <c r="I74" i="21"/>
  <c r="J74" i="21"/>
  <c r="K74" i="21"/>
  <c r="L74" i="21"/>
  <c r="N74" i="21"/>
  <c r="O74" i="21"/>
  <c r="P74" i="21"/>
  <c r="Q74" i="21"/>
  <c r="R74" i="21"/>
  <c r="S74" i="21"/>
  <c r="T74" i="21"/>
  <c r="U74" i="21"/>
  <c r="V74" i="21"/>
  <c r="W74" i="21"/>
  <c r="X74" i="21"/>
  <c r="Y74" i="21"/>
  <c r="Z74" i="21"/>
  <c r="AA74" i="21"/>
  <c r="AB74" i="21"/>
  <c r="AC74" i="21"/>
  <c r="AD74" i="21"/>
  <c r="AE74" i="21"/>
  <c r="AF74" i="21"/>
  <c r="AG74" i="21"/>
  <c r="AH74" i="21"/>
  <c r="AI74" i="21"/>
  <c r="AJ74" i="21"/>
  <c r="AK74" i="21"/>
  <c r="AM74" i="21"/>
  <c r="AN74" i="21"/>
  <c r="AO74" i="21"/>
  <c r="AP74" i="21"/>
  <c r="AQ74" i="21"/>
  <c r="AR74" i="21"/>
  <c r="AS74" i="21"/>
  <c r="AU74" i="21"/>
  <c r="AV74" i="21"/>
  <c r="AW74" i="21"/>
  <c r="AX74" i="21"/>
  <c r="AY74" i="21"/>
  <c r="D75" i="21"/>
  <c r="F75" i="21"/>
  <c r="G75" i="21"/>
  <c r="H75" i="21"/>
  <c r="I75" i="21"/>
  <c r="J75" i="21"/>
  <c r="K75" i="21"/>
  <c r="L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M75" i="21"/>
  <c r="AN75" i="21"/>
  <c r="AO75" i="21"/>
  <c r="AP75" i="21"/>
  <c r="AQ75" i="21"/>
  <c r="AR75" i="21"/>
  <c r="AS75" i="21"/>
  <c r="AU75" i="21"/>
  <c r="AV75" i="21"/>
  <c r="AW75" i="21"/>
  <c r="AX75" i="21"/>
  <c r="AY75" i="21"/>
  <c r="D76" i="21"/>
  <c r="F76" i="21"/>
  <c r="G76" i="21"/>
  <c r="H76" i="21"/>
  <c r="I76" i="21"/>
  <c r="J76" i="21"/>
  <c r="K76" i="21"/>
  <c r="L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M76" i="21"/>
  <c r="AN76" i="21"/>
  <c r="AO76" i="21"/>
  <c r="AP76" i="21"/>
  <c r="AQ76" i="21"/>
  <c r="AR76" i="21"/>
  <c r="AS76" i="21"/>
  <c r="AU76" i="21"/>
  <c r="AV76" i="21"/>
  <c r="AW76" i="21"/>
  <c r="AX76" i="21"/>
  <c r="AY76" i="21"/>
  <c r="D77" i="21"/>
  <c r="F77" i="21"/>
  <c r="G77" i="21"/>
  <c r="H77" i="21"/>
  <c r="I77" i="21"/>
  <c r="J77" i="21"/>
  <c r="K77" i="21"/>
  <c r="L77" i="21"/>
  <c r="N77" i="21"/>
  <c r="O77" i="21"/>
  <c r="P77" i="21"/>
  <c r="Q77" i="21"/>
  <c r="R77" i="21"/>
  <c r="S77" i="21"/>
  <c r="T77" i="21"/>
  <c r="U77" i="21"/>
  <c r="V77" i="21"/>
  <c r="W77" i="21"/>
  <c r="X77" i="21"/>
  <c r="Y77" i="21"/>
  <c r="Z77" i="21"/>
  <c r="AA77" i="21"/>
  <c r="AB77" i="21"/>
  <c r="AC77" i="21"/>
  <c r="AD77" i="21"/>
  <c r="AE77" i="21"/>
  <c r="AF77" i="21"/>
  <c r="AG77" i="21"/>
  <c r="AH77" i="21"/>
  <c r="AI77" i="21"/>
  <c r="AJ77" i="21"/>
  <c r="AK77" i="21"/>
  <c r="AM77" i="21"/>
  <c r="AN77" i="21"/>
  <c r="AO77" i="21"/>
  <c r="AP77" i="21"/>
  <c r="AQ77" i="21"/>
  <c r="AR77" i="21"/>
  <c r="AS77" i="21"/>
  <c r="AU77" i="21"/>
  <c r="AV77" i="21"/>
  <c r="AW77" i="21"/>
  <c r="AX77" i="21"/>
  <c r="AY77" i="21"/>
  <c r="D78" i="21"/>
  <c r="F78" i="21"/>
  <c r="G78" i="21"/>
  <c r="H78" i="21"/>
  <c r="I78" i="21"/>
  <c r="J78" i="21"/>
  <c r="K78" i="21"/>
  <c r="L78" i="21"/>
  <c r="N78" i="21"/>
  <c r="O78" i="21"/>
  <c r="P78" i="21"/>
  <c r="Q78" i="21"/>
  <c r="R78" i="21"/>
  <c r="S78" i="21"/>
  <c r="T78" i="21"/>
  <c r="U78" i="21"/>
  <c r="V78" i="21"/>
  <c r="W78" i="21"/>
  <c r="X78" i="21"/>
  <c r="Y78" i="21"/>
  <c r="Z78" i="21"/>
  <c r="AA78" i="21"/>
  <c r="AB78" i="21"/>
  <c r="AC78" i="21"/>
  <c r="AD78" i="21"/>
  <c r="AE78" i="21"/>
  <c r="AF78" i="21"/>
  <c r="AG78" i="21"/>
  <c r="AH78" i="21"/>
  <c r="AI78" i="21"/>
  <c r="AJ78" i="21"/>
  <c r="AK78" i="21"/>
  <c r="AM78" i="21"/>
  <c r="AN78" i="21"/>
  <c r="AO78" i="21"/>
  <c r="AP78" i="21"/>
  <c r="AQ78" i="21"/>
  <c r="AR78" i="21"/>
  <c r="AS78" i="21"/>
  <c r="AU78" i="21"/>
  <c r="AV78" i="21"/>
  <c r="AW78" i="21"/>
  <c r="AX78" i="21"/>
  <c r="AY78" i="21"/>
  <c r="D79" i="21"/>
  <c r="F79" i="21"/>
  <c r="G79" i="21"/>
  <c r="H79" i="21"/>
  <c r="I79" i="21"/>
  <c r="J79" i="21"/>
  <c r="K79" i="21"/>
  <c r="L79" i="21"/>
  <c r="N79" i="21"/>
  <c r="O79" i="21"/>
  <c r="P79" i="21"/>
  <c r="Q79" i="21"/>
  <c r="R79" i="21"/>
  <c r="S79" i="21"/>
  <c r="T79" i="21"/>
  <c r="U79" i="21"/>
  <c r="V79" i="21"/>
  <c r="W79" i="21"/>
  <c r="X79" i="21"/>
  <c r="Y79" i="21"/>
  <c r="Z79" i="21"/>
  <c r="AA79" i="21"/>
  <c r="AB79" i="21"/>
  <c r="AC79" i="21"/>
  <c r="AD79" i="21"/>
  <c r="AE79" i="21"/>
  <c r="AF79" i="21"/>
  <c r="AG79" i="21"/>
  <c r="AH79" i="21"/>
  <c r="AI79" i="21"/>
  <c r="AJ79" i="21"/>
  <c r="AK79" i="21"/>
  <c r="AM79" i="21"/>
  <c r="AN79" i="21"/>
  <c r="AO79" i="21"/>
  <c r="AP79" i="21"/>
  <c r="AQ79" i="21"/>
  <c r="AR79" i="21"/>
  <c r="AS79" i="21"/>
  <c r="AU79" i="21"/>
  <c r="AV79" i="21"/>
  <c r="AW79" i="21"/>
  <c r="AX79" i="21"/>
  <c r="AY79" i="21"/>
  <c r="D80" i="21"/>
  <c r="F80" i="21"/>
  <c r="G80" i="21"/>
  <c r="H80" i="21"/>
  <c r="I80" i="21"/>
  <c r="J80" i="21"/>
  <c r="K80" i="21"/>
  <c r="L80" i="21"/>
  <c r="N80" i="21"/>
  <c r="O80" i="21"/>
  <c r="P80" i="21"/>
  <c r="Q80" i="21"/>
  <c r="R80" i="21"/>
  <c r="S80" i="21"/>
  <c r="T80" i="21"/>
  <c r="U80" i="21"/>
  <c r="V80" i="21"/>
  <c r="W80" i="21"/>
  <c r="X80" i="21"/>
  <c r="Y80" i="21"/>
  <c r="Z80" i="21"/>
  <c r="AA80" i="21"/>
  <c r="AB80" i="21"/>
  <c r="AC80" i="21"/>
  <c r="AD80" i="21"/>
  <c r="AE80" i="21"/>
  <c r="AF80" i="21"/>
  <c r="AG80" i="21"/>
  <c r="AH80" i="21"/>
  <c r="AI80" i="21"/>
  <c r="AJ80" i="21"/>
  <c r="AK80" i="21"/>
  <c r="AM80" i="21"/>
  <c r="AN80" i="21"/>
  <c r="AO80" i="21"/>
  <c r="AP80" i="21"/>
  <c r="AQ80" i="21"/>
  <c r="AR80" i="21"/>
  <c r="AS80" i="21"/>
  <c r="AU80" i="21"/>
  <c r="AV80" i="21"/>
  <c r="AW80" i="21"/>
  <c r="AX80" i="21"/>
  <c r="AY80" i="21"/>
  <c r="D81" i="21"/>
  <c r="F81" i="21"/>
  <c r="G81" i="21"/>
  <c r="H81" i="21"/>
  <c r="I81" i="21"/>
  <c r="J81" i="21"/>
  <c r="K81" i="21"/>
  <c r="L81" i="21"/>
  <c r="N81" i="21"/>
  <c r="O81" i="21"/>
  <c r="P81" i="21"/>
  <c r="Q81" i="21"/>
  <c r="R81" i="21"/>
  <c r="S81" i="21"/>
  <c r="T81" i="21"/>
  <c r="U81" i="21"/>
  <c r="V81" i="21"/>
  <c r="W81" i="21"/>
  <c r="X81" i="21"/>
  <c r="Y81" i="21"/>
  <c r="Z81" i="21"/>
  <c r="AA81" i="21"/>
  <c r="AB81" i="21"/>
  <c r="AC81" i="21"/>
  <c r="AD81" i="21"/>
  <c r="AE81" i="21"/>
  <c r="AF81" i="21"/>
  <c r="AG81" i="21"/>
  <c r="AH81" i="21"/>
  <c r="AI81" i="21"/>
  <c r="AJ81" i="21"/>
  <c r="AK81" i="21"/>
  <c r="AM81" i="21"/>
  <c r="AN81" i="21"/>
  <c r="AO81" i="21"/>
  <c r="AP81" i="21"/>
  <c r="AQ81" i="21"/>
  <c r="AR81" i="21"/>
  <c r="AS81" i="21"/>
  <c r="AU81" i="21"/>
  <c r="AV81" i="21"/>
  <c r="AW81" i="21"/>
  <c r="AX81" i="21"/>
  <c r="AY81" i="21"/>
  <c r="D82" i="21"/>
  <c r="F82" i="21"/>
  <c r="G82" i="21"/>
  <c r="H82" i="21"/>
  <c r="I82" i="21"/>
  <c r="J82" i="21"/>
  <c r="K82" i="21"/>
  <c r="L82" i="21"/>
  <c r="N82" i="21"/>
  <c r="O82" i="21"/>
  <c r="P82" i="21"/>
  <c r="Q82" i="21"/>
  <c r="R82" i="21"/>
  <c r="S82" i="21"/>
  <c r="T82" i="21"/>
  <c r="U82" i="21"/>
  <c r="V82" i="21"/>
  <c r="W82" i="21"/>
  <c r="X82" i="21"/>
  <c r="Y82" i="21"/>
  <c r="Z82" i="21"/>
  <c r="AA82" i="21"/>
  <c r="AB82" i="21"/>
  <c r="AC82" i="21"/>
  <c r="AD82" i="21"/>
  <c r="AE82" i="21"/>
  <c r="AF82" i="21"/>
  <c r="AG82" i="21"/>
  <c r="AH82" i="21"/>
  <c r="AI82" i="21"/>
  <c r="AJ82" i="21"/>
  <c r="AK82" i="21"/>
  <c r="AM82" i="21"/>
  <c r="AN82" i="21"/>
  <c r="AO82" i="21"/>
  <c r="AP82" i="21"/>
  <c r="AQ82" i="21"/>
  <c r="AR82" i="21"/>
  <c r="AS82" i="21"/>
  <c r="AU82" i="21"/>
  <c r="AV82" i="21"/>
  <c r="AW82" i="21"/>
  <c r="AX82" i="21"/>
  <c r="AY82" i="21"/>
  <c r="D83" i="21"/>
  <c r="F83" i="21"/>
  <c r="G83" i="21"/>
  <c r="H83" i="21"/>
  <c r="I83" i="21"/>
  <c r="J83" i="21"/>
  <c r="K83" i="21"/>
  <c r="L83" i="21"/>
  <c r="N83" i="21"/>
  <c r="O83" i="21"/>
  <c r="P83" i="21"/>
  <c r="Q83" i="21"/>
  <c r="R83" i="21"/>
  <c r="S83" i="21"/>
  <c r="T83" i="21"/>
  <c r="U83" i="21"/>
  <c r="V83" i="21"/>
  <c r="W83" i="21"/>
  <c r="X83" i="21"/>
  <c r="Y83" i="21"/>
  <c r="Z83" i="21"/>
  <c r="AA83" i="21"/>
  <c r="AB83" i="21"/>
  <c r="AC83" i="21"/>
  <c r="AD83" i="21"/>
  <c r="AE83" i="21"/>
  <c r="AF83" i="21"/>
  <c r="AG83" i="21"/>
  <c r="AH83" i="21"/>
  <c r="AI83" i="21"/>
  <c r="AJ83" i="21"/>
  <c r="AK83" i="21"/>
  <c r="AM83" i="21"/>
  <c r="AN83" i="21"/>
  <c r="AO83" i="21"/>
  <c r="AP83" i="21"/>
  <c r="AQ83" i="21"/>
  <c r="AR83" i="21"/>
  <c r="AS83" i="21"/>
  <c r="AU83" i="21"/>
  <c r="AV83" i="21"/>
  <c r="AW83" i="21"/>
  <c r="AX83" i="21"/>
  <c r="AY83" i="21"/>
  <c r="D84" i="21"/>
  <c r="F84" i="21"/>
  <c r="G84" i="21"/>
  <c r="H84" i="21"/>
  <c r="I84" i="21"/>
  <c r="J84" i="21"/>
  <c r="K84" i="21"/>
  <c r="L84" i="21"/>
  <c r="N84" i="21"/>
  <c r="O84" i="21"/>
  <c r="P84" i="21"/>
  <c r="Q84" i="21"/>
  <c r="R84" i="21"/>
  <c r="S84" i="21"/>
  <c r="T84" i="21"/>
  <c r="U84" i="21"/>
  <c r="V84" i="21"/>
  <c r="W84" i="21"/>
  <c r="X84" i="21"/>
  <c r="Y84" i="21"/>
  <c r="Z84" i="21"/>
  <c r="AA84" i="21"/>
  <c r="AB84" i="21"/>
  <c r="AC84" i="21"/>
  <c r="AD84" i="21"/>
  <c r="AE84" i="21"/>
  <c r="AF84" i="21"/>
  <c r="AG84" i="21"/>
  <c r="AH84" i="21"/>
  <c r="AI84" i="21"/>
  <c r="AJ84" i="21"/>
  <c r="AK84" i="21"/>
  <c r="AM84" i="21"/>
  <c r="AN84" i="21"/>
  <c r="AO84" i="21"/>
  <c r="AP84" i="21"/>
  <c r="AQ84" i="21"/>
  <c r="AR84" i="21"/>
  <c r="AS84" i="21"/>
  <c r="AU84" i="21"/>
  <c r="AV84" i="21"/>
  <c r="AW84" i="21"/>
  <c r="AX84" i="21"/>
  <c r="AY84" i="21"/>
  <c r="D85" i="21"/>
  <c r="F85" i="21"/>
  <c r="G85" i="21"/>
  <c r="H85" i="21"/>
  <c r="I85" i="21"/>
  <c r="J85" i="21"/>
  <c r="K85" i="21"/>
  <c r="L85" i="21"/>
  <c r="N85" i="21"/>
  <c r="O85" i="21"/>
  <c r="P85" i="21"/>
  <c r="Q85" i="21"/>
  <c r="R85" i="21"/>
  <c r="S85" i="21"/>
  <c r="T85" i="21"/>
  <c r="U85" i="21"/>
  <c r="V85" i="21"/>
  <c r="W85" i="21"/>
  <c r="X85" i="21"/>
  <c r="Y85" i="21"/>
  <c r="Z85" i="21"/>
  <c r="AA85" i="21"/>
  <c r="AB85" i="21"/>
  <c r="AC85" i="21"/>
  <c r="AD85" i="21"/>
  <c r="AE85" i="21"/>
  <c r="AF85" i="21"/>
  <c r="AG85" i="21"/>
  <c r="AH85" i="21"/>
  <c r="AI85" i="21"/>
  <c r="AJ85" i="21"/>
  <c r="AK85" i="21"/>
  <c r="AM85" i="21"/>
  <c r="AN85" i="21"/>
  <c r="AO85" i="21"/>
  <c r="AP85" i="21"/>
  <c r="AQ85" i="21"/>
  <c r="AR85" i="21"/>
  <c r="AS85" i="21"/>
  <c r="AU85" i="21"/>
  <c r="AV85" i="21"/>
  <c r="AW85" i="21"/>
  <c r="AX85" i="21"/>
  <c r="AY85" i="21"/>
  <c r="D86" i="21"/>
  <c r="E86" i="21"/>
  <c r="F86" i="21"/>
  <c r="G86" i="21"/>
  <c r="H86" i="21"/>
  <c r="I86" i="21"/>
  <c r="J86" i="21"/>
  <c r="K86" i="21"/>
  <c r="L86" i="21"/>
  <c r="N86" i="21"/>
  <c r="O86" i="21"/>
  <c r="P86" i="21"/>
  <c r="Q86" i="21"/>
  <c r="R86" i="21"/>
  <c r="S86" i="21"/>
  <c r="T86" i="21"/>
  <c r="U86" i="21"/>
  <c r="V86" i="21"/>
  <c r="W86" i="21"/>
  <c r="X86" i="21"/>
  <c r="Y86" i="21"/>
  <c r="Z86" i="21"/>
  <c r="AA86" i="21"/>
  <c r="AB86" i="21"/>
  <c r="AC86" i="21"/>
  <c r="AD86" i="21"/>
  <c r="AE86" i="21"/>
  <c r="AF86" i="21"/>
  <c r="AG86" i="21"/>
  <c r="AH86" i="21"/>
  <c r="AI86" i="21"/>
  <c r="AJ86" i="21"/>
  <c r="AK86" i="21"/>
  <c r="AM86" i="21"/>
  <c r="AN86" i="21"/>
  <c r="AO86" i="21"/>
  <c r="AP86" i="21"/>
  <c r="AQ86" i="21"/>
  <c r="AR86" i="21"/>
  <c r="AS86" i="21"/>
  <c r="AU86" i="21"/>
  <c r="AV86" i="21"/>
  <c r="AW86" i="21"/>
  <c r="AX86" i="21"/>
  <c r="AY86" i="21"/>
  <c r="D87" i="21"/>
  <c r="E87" i="21"/>
  <c r="F87" i="21"/>
  <c r="G87" i="21"/>
  <c r="H87" i="21"/>
  <c r="I87" i="21"/>
  <c r="J87" i="21"/>
  <c r="K87" i="21"/>
  <c r="L87" i="21"/>
  <c r="N87" i="21"/>
  <c r="O87" i="21"/>
  <c r="P87" i="21"/>
  <c r="Q87" i="21"/>
  <c r="R87" i="21"/>
  <c r="S87" i="21"/>
  <c r="T87" i="21"/>
  <c r="U87" i="21"/>
  <c r="V87" i="21"/>
  <c r="W87" i="21"/>
  <c r="X87" i="21"/>
  <c r="Y87" i="21"/>
  <c r="Z87" i="21"/>
  <c r="AA87" i="21"/>
  <c r="AB87" i="21"/>
  <c r="AC87" i="21"/>
  <c r="AD87" i="21"/>
  <c r="AE87" i="21"/>
  <c r="AF87" i="21"/>
  <c r="AG87" i="21"/>
  <c r="AH87" i="21"/>
  <c r="AI87" i="21"/>
  <c r="AJ87" i="21"/>
  <c r="AK87" i="21"/>
  <c r="AM87" i="21"/>
  <c r="AN87" i="21"/>
  <c r="AO87" i="21"/>
  <c r="AP87" i="21"/>
  <c r="AQ87" i="21"/>
  <c r="AR87" i="21"/>
  <c r="AS87" i="21"/>
  <c r="AU87" i="21"/>
  <c r="AV87" i="21"/>
  <c r="AW87" i="21"/>
  <c r="AX87" i="21"/>
  <c r="AY87" i="21"/>
  <c r="D88" i="21"/>
  <c r="F88" i="21"/>
  <c r="G88" i="21"/>
  <c r="H88" i="21"/>
  <c r="I88" i="21"/>
  <c r="J88" i="21"/>
  <c r="K88" i="21"/>
  <c r="L88" i="21"/>
  <c r="N88" i="21"/>
  <c r="O88" i="21"/>
  <c r="P88" i="21"/>
  <c r="Q88" i="21"/>
  <c r="R88" i="21"/>
  <c r="S88" i="21"/>
  <c r="T88" i="21"/>
  <c r="U88" i="21"/>
  <c r="V88" i="21"/>
  <c r="W88" i="21"/>
  <c r="X88" i="21"/>
  <c r="Y88" i="21"/>
  <c r="Z88" i="21"/>
  <c r="AA88" i="21"/>
  <c r="AB88" i="21"/>
  <c r="AC88" i="21"/>
  <c r="AD88" i="21"/>
  <c r="AE88" i="21"/>
  <c r="AF88" i="21"/>
  <c r="AG88" i="21"/>
  <c r="AH88" i="21"/>
  <c r="AI88" i="21"/>
  <c r="AJ88" i="21"/>
  <c r="AK88" i="21"/>
  <c r="AM88" i="21"/>
  <c r="AN88" i="21"/>
  <c r="AO88" i="21"/>
  <c r="AP88" i="21"/>
  <c r="AQ88" i="21"/>
  <c r="AR88" i="21"/>
  <c r="AS88" i="21"/>
  <c r="AU88" i="21"/>
  <c r="AV88" i="21"/>
  <c r="AW88" i="21"/>
  <c r="AX88" i="21"/>
  <c r="AY88" i="21"/>
  <c r="D89" i="21"/>
  <c r="F89" i="21"/>
  <c r="G89" i="21"/>
  <c r="H89" i="21"/>
  <c r="I89" i="21"/>
  <c r="J89" i="21"/>
  <c r="K89" i="21"/>
  <c r="L89" i="21"/>
  <c r="N89" i="21"/>
  <c r="O89" i="21"/>
  <c r="P89" i="21"/>
  <c r="Q89" i="21"/>
  <c r="R89" i="21"/>
  <c r="S89" i="21"/>
  <c r="T89" i="21"/>
  <c r="U89" i="21"/>
  <c r="V89" i="21"/>
  <c r="W89" i="21"/>
  <c r="X89" i="21"/>
  <c r="Y89" i="21"/>
  <c r="Z89" i="21"/>
  <c r="AA89" i="21"/>
  <c r="AB89" i="21"/>
  <c r="AC89" i="21"/>
  <c r="AD89" i="21"/>
  <c r="AE89" i="21"/>
  <c r="AF89" i="21"/>
  <c r="AG89" i="21"/>
  <c r="AH89" i="21"/>
  <c r="AI89" i="21"/>
  <c r="AJ89" i="21"/>
  <c r="AK89" i="21"/>
  <c r="AM89" i="21"/>
  <c r="AN89" i="21"/>
  <c r="AO89" i="21"/>
  <c r="AP89" i="21"/>
  <c r="AQ89" i="21"/>
  <c r="AR89" i="21"/>
  <c r="AS89" i="21"/>
  <c r="AU89" i="21"/>
  <c r="AV89" i="21"/>
  <c r="AW89" i="21"/>
  <c r="AX89" i="21"/>
  <c r="AY89" i="21"/>
  <c r="D90" i="21"/>
  <c r="F90" i="21"/>
  <c r="G90" i="21"/>
  <c r="H90" i="21"/>
  <c r="I90" i="21"/>
  <c r="J90" i="21"/>
  <c r="K90" i="21"/>
  <c r="L90" i="21"/>
  <c r="N90" i="21"/>
  <c r="O90" i="21"/>
  <c r="P90" i="21"/>
  <c r="Q90" i="21"/>
  <c r="R90" i="21"/>
  <c r="S90" i="21"/>
  <c r="T90" i="21"/>
  <c r="U90" i="21"/>
  <c r="V90" i="21"/>
  <c r="W90" i="21"/>
  <c r="X90" i="21"/>
  <c r="Y90" i="21"/>
  <c r="Z90" i="21"/>
  <c r="AA90" i="21"/>
  <c r="AB90" i="21"/>
  <c r="AC90" i="21"/>
  <c r="AD90" i="21"/>
  <c r="AE90" i="21"/>
  <c r="AF90" i="21"/>
  <c r="AG90" i="21"/>
  <c r="AH90" i="21"/>
  <c r="AI90" i="21"/>
  <c r="AJ90" i="21"/>
  <c r="AK90" i="21"/>
  <c r="AM90" i="21"/>
  <c r="AN90" i="21"/>
  <c r="AO90" i="21"/>
  <c r="AP90" i="21"/>
  <c r="AQ90" i="21"/>
  <c r="AR90" i="21"/>
  <c r="AS90" i="21"/>
  <c r="AU90" i="21"/>
  <c r="AV90" i="21"/>
  <c r="AW90" i="21"/>
  <c r="AX90" i="21"/>
  <c r="AY90" i="21"/>
  <c r="D91" i="21"/>
  <c r="F91" i="21"/>
  <c r="G91" i="21"/>
  <c r="H91" i="21"/>
  <c r="I91" i="21"/>
  <c r="J91" i="21"/>
  <c r="K91" i="21"/>
  <c r="L91" i="21"/>
  <c r="N91" i="21"/>
  <c r="O91" i="21"/>
  <c r="P91" i="21"/>
  <c r="Q91" i="21"/>
  <c r="R91" i="21"/>
  <c r="S91" i="21"/>
  <c r="T91" i="21"/>
  <c r="U91" i="21"/>
  <c r="V91" i="21"/>
  <c r="W91" i="21"/>
  <c r="X91" i="21"/>
  <c r="Y91" i="21"/>
  <c r="Z91" i="21"/>
  <c r="AA91" i="21"/>
  <c r="AB91" i="21"/>
  <c r="AC91" i="21"/>
  <c r="AD91" i="21"/>
  <c r="AE91" i="21"/>
  <c r="AF91" i="21"/>
  <c r="AG91" i="21"/>
  <c r="AH91" i="21"/>
  <c r="AI91" i="21"/>
  <c r="AJ91" i="21"/>
  <c r="AK91" i="21"/>
  <c r="AM91" i="21"/>
  <c r="AN91" i="21"/>
  <c r="AO91" i="21"/>
  <c r="AP91" i="21"/>
  <c r="AQ91" i="21"/>
  <c r="AR91" i="21"/>
  <c r="AS91" i="21"/>
  <c r="AU91" i="21"/>
  <c r="AV91" i="21"/>
  <c r="AW91" i="21"/>
  <c r="AX91" i="21"/>
  <c r="AY91" i="21"/>
  <c r="D92" i="21"/>
  <c r="F92" i="21"/>
  <c r="G92" i="21"/>
  <c r="H92" i="21"/>
  <c r="I92" i="21"/>
  <c r="J92" i="21"/>
  <c r="K92" i="21"/>
  <c r="L92" i="21"/>
  <c r="N92" i="21"/>
  <c r="O92" i="21"/>
  <c r="P92" i="21"/>
  <c r="Q92" i="21"/>
  <c r="R92" i="21"/>
  <c r="S92" i="21"/>
  <c r="T92" i="21"/>
  <c r="U92" i="21"/>
  <c r="V92" i="21"/>
  <c r="W92" i="21"/>
  <c r="X92" i="21"/>
  <c r="Y92" i="21"/>
  <c r="Z92" i="21"/>
  <c r="AA92" i="21"/>
  <c r="AB92" i="21"/>
  <c r="AC92" i="21"/>
  <c r="AD92" i="21"/>
  <c r="AE92" i="21"/>
  <c r="AF92" i="21"/>
  <c r="AG92" i="21"/>
  <c r="AH92" i="21"/>
  <c r="AI92" i="21"/>
  <c r="AJ92" i="21"/>
  <c r="AK92" i="21"/>
  <c r="AM92" i="21"/>
  <c r="AN92" i="21"/>
  <c r="AO92" i="21"/>
  <c r="AP92" i="21"/>
  <c r="AQ92" i="21"/>
  <c r="AR92" i="21"/>
  <c r="AS92" i="21"/>
  <c r="AU92" i="21"/>
  <c r="AV92" i="21"/>
  <c r="AW92" i="21"/>
  <c r="AX92" i="21"/>
  <c r="AY92" i="21"/>
  <c r="D93" i="21"/>
  <c r="F93" i="21"/>
  <c r="G93" i="21"/>
  <c r="H93" i="21"/>
  <c r="I93" i="21"/>
  <c r="J93" i="21"/>
  <c r="K93" i="21"/>
  <c r="L93" i="21"/>
  <c r="N93" i="21"/>
  <c r="O93" i="21"/>
  <c r="P93" i="21"/>
  <c r="Q93" i="21"/>
  <c r="R93" i="21"/>
  <c r="S93" i="21"/>
  <c r="T93" i="21"/>
  <c r="U93" i="21"/>
  <c r="V93" i="21"/>
  <c r="W93" i="21"/>
  <c r="X93" i="21"/>
  <c r="Y93" i="21"/>
  <c r="Z93" i="21"/>
  <c r="AA93" i="21"/>
  <c r="AB93" i="21"/>
  <c r="AC93" i="21"/>
  <c r="AD93" i="21"/>
  <c r="AE93" i="21"/>
  <c r="AF93" i="21"/>
  <c r="AG93" i="21"/>
  <c r="AH93" i="21"/>
  <c r="AI93" i="21"/>
  <c r="AJ93" i="21"/>
  <c r="AK93" i="21"/>
  <c r="AM93" i="21"/>
  <c r="AN93" i="21"/>
  <c r="AO93" i="21"/>
  <c r="AP93" i="21"/>
  <c r="AQ93" i="21"/>
  <c r="AR93" i="21"/>
  <c r="AS93" i="21"/>
  <c r="AU93" i="21"/>
  <c r="AV93" i="21"/>
  <c r="AW93" i="21"/>
  <c r="AX93" i="21"/>
  <c r="AY93" i="21"/>
  <c r="D105" i="21"/>
  <c r="F105" i="21"/>
  <c r="G105" i="21"/>
  <c r="H105" i="21"/>
  <c r="I105" i="21"/>
  <c r="J105" i="21"/>
  <c r="K105" i="21"/>
  <c r="L105" i="21"/>
  <c r="M105" i="21"/>
  <c r="N105" i="21"/>
  <c r="O105" i="21"/>
  <c r="P105" i="21"/>
  <c r="Q105" i="21"/>
  <c r="R105" i="21"/>
  <c r="S105" i="21"/>
  <c r="T105" i="21"/>
  <c r="U105" i="21"/>
  <c r="V105" i="21"/>
  <c r="W105" i="21"/>
  <c r="X105" i="21"/>
  <c r="Y105" i="21"/>
  <c r="Z105" i="21"/>
  <c r="AA105" i="21"/>
  <c r="AB105" i="21"/>
  <c r="AC105" i="21"/>
  <c r="AD105" i="21"/>
  <c r="AE105" i="21"/>
  <c r="AF105" i="21"/>
  <c r="AG105" i="21"/>
  <c r="AH105" i="21"/>
  <c r="AI105" i="21"/>
  <c r="AJ105" i="21"/>
  <c r="AK105" i="21"/>
  <c r="AM105" i="21"/>
  <c r="AN105" i="21"/>
  <c r="AO105" i="21"/>
  <c r="AP105" i="21"/>
  <c r="AQ105" i="21"/>
  <c r="AR105" i="21"/>
  <c r="AS105" i="21"/>
  <c r="AU105" i="21"/>
  <c r="AV105" i="21"/>
  <c r="AW105" i="21"/>
  <c r="AX105" i="21"/>
  <c r="AY105" i="21"/>
  <c r="D106" i="21"/>
  <c r="F106" i="21"/>
  <c r="G106" i="21"/>
  <c r="H106" i="21"/>
  <c r="I106" i="21"/>
  <c r="J106" i="21"/>
  <c r="K106" i="21"/>
  <c r="L106" i="21"/>
  <c r="M106" i="21"/>
  <c r="N106" i="21"/>
  <c r="O106" i="21"/>
  <c r="P106" i="21"/>
  <c r="Q106" i="21"/>
  <c r="R106" i="21"/>
  <c r="S106" i="21"/>
  <c r="T106" i="21"/>
  <c r="U106" i="21"/>
  <c r="V106" i="21"/>
  <c r="W106" i="21"/>
  <c r="X106" i="21"/>
  <c r="Y106" i="21"/>
  <c r="Z106" i="21"/>
  <c r="AA106" i="21"/>
  <c r="AB106" i="21"/>
  <c r="AC106" i="21"/>
  <c r="AD106" i="21"/>
  <c r="AE106" i="21"/>
  <c r="AF106" i="21"/>
  <c r="AG106" i="21"/>
  <c r="AH106" i="21"/>
  <c r="AI106" i="21"/>
  <c r="AJ106" i="21"/>
  <c r="AK106" i="21"/>
  <c r="AM106" i="21"/>
  <c r="AN106" i="21"/>
  <c r="AO106" i="21"/>
  <c r="AP106" i="21"/>
  <c r="AQ106" i="21"/>
  <c r="AR106" i="21"/>
  <c r="AS106" i="21"/>
  <c r="AU106" i="21"/>
  <c r="AV106" i="21"/>
  <c r="AW106" i="21"/>
  <c r="AX106" i="21"/>
  <c r="AY106" i="21"/>
  <c r="D107" i="21"/>
  <c r="F107" i="21"/>
  <c r="G107" i="21"/>
  <c r="H107" i="21"/>
  <c r="I107" i="21"/>
  <c r="J107" i="21"/>
  <c r="K107" i="21"/>
  <c r="L107" i="21"/>
  <c r="N107" i="21"/>
  <c r="O107" i="21"/>
  <c r="P107" i="21"/>
  <c r="Q107" i="21"/>
  <c r="R107" i="21"/>
  <c r="S107" i="21"/>
  <c r="T107" i="21"/>
  <c r="U107" i="21"/>
  <c r="V107" i="21"/>
  <c r="W107" i="21"/>
  <c r="X107" i="21"/>
  <c r="Y107" i="21"/>
  <c r="Z107" i="21"/>
  <c r="AA107" i="21"/>
  <c r="AB107" i="21"/>
  <c r="AC107" i="21"/>
  <c r="AD107" i="21"/>
  <c r="AE107" i="21"/>
  <c r="AF107" i="21"/>
  <c r="AG107" i="21"/>
  <c r="AH107" i="21"/>
  <c r="AI107" i="21"/>
  <c r="AJ107" i="21"/>
  <c r="AK107" i="21"/>
  <c r="AM107" i="21"/>
  <c r="AN107" i="21"/>
  <c r="AO107" i="21"/>
  <c r="AP107" i="21"/>
  <c r="AQ107" i="21"/>
  <c r="AR107" i="21"/>
  <c r="AS107" i="21"/>
  <c r="AU107" i="21"/>
  <c r="AV107" i="21"/>
  <c r="AW107" i="21"/>
  <c r="AX107" i="21"/>
  <c r="AY107" i="21"/>
  <c r="D108" i="21"/>
  <c r="F108" i="21"/>
  <c r="G108" i="21"/>
  <c r="H108" i="21"/>
  <c r="I108" i="21"/>
  <c r="J108" i="21"/>
  <c r="K108" i="21"/>
  <c r="L108" i="21"/>
  <c r="N108" i="21"/>
  <c r="O108" i="21"/>
  <c r="P108" i="21"/>
  <c r="Q108" i="21"/>
  <c r="R108" i="21"/>
  <c r="S108" i="21"/>
  <c r="T108" i="21"/>
  <c r="U108" i="21"/>
  <c r="V108" i="21"/>
  <c r="W108" i="21"/>
  <c r="X108" i="21"/>
  <c r="Y108" i="21"/>
  <c r="Z108" i="21"/>
  <c r="AA108" i="21"/>
  <c r="AB108" i="21"/>
  <c r="AC108" i="21"/>
  <c r="AD108" i="21"/>
  <c r="AE108" i="21"/>
  <c r="AF108" i="21"/>
  <c r="AG108" i="21"/>
  <c r="AH108" i="21"/>
  <c r="AI108" i="21"/>
  <c r="AJ108" i="21"/>
  <c r="AK108" i="21"/>
  <c r="AM108" i="21"/>
  <c r="AN108" i="21"/>
  <c r="AO108" i="21"/>
  <c r="AP108" i="21"/>
  <c r="AQ108" i="21"/>
  <c r="AR108" i="21"/>
  <c r="AS108" i="21"/>
  <c r="AU108" i="21"/>
  <c r="AV108" i="21"/>
  <c r="AW108" i="21"/>
  <c r="AX108" i="21"/>
  <c r="AY108" i="21"/>
  <c r="D109" i="21"/>
  <c r="F109" i="21"/>
  <c r="G109" i="21"/>
  <c r="H109" i="21"/>
  <c r="I109" i="21"/>
  <c r="J109" i="21"/>
  <c r="K109" i="21"/>
  <c r="L109" i="21"/>
  <c r="N109" i="21"/>
  <c r="O109" i="21"/>
  <c r="P109" i="21"/>
  <c r="Q109" i="21"/>
  <c r="R109" i="21"/>
  <c r="S109" i="21"/>
  <c r="T109" i="21"/>
  <c r="U109" i="21"/>
  <c r="V109" i="21"/>
  <c r="W109" i="21"/>
  <c r="X109" i="21"/>
  <c r="Y109" i="21"/>
  <c r="Z109" i="21"/>
  <c r="AA109" i="21"/>
  <c r="AB109" i="21"/>
  <c r="AC109" i="21"/>
  <c r="AD109" i="21"/>
  <c r="AE109" i="21"/>
  <c r="AF109" i="21"/>
  <c r="AG109" i="21"/>
  <c r="AH109" i="21"/>
  <c r="AI109" i="21"/>
  <c r="AJ109" i="21"/>
  <c r="AK109" i="21"/>
  <c r="AM109" i="21"/>
  <c r="AN109" i="21"/>
  <c r="AO109" i="21"/>
  <c r="AP109" i="21"/>
  <c r="AQ109" i="21"/>
  <c r="AR109" i="21"/>
  <c r="AS109" i="21"/>
  <c r="AU109" i="21"/>
  <c r="AV109" i="21"/>
  <c r="AW109" i="21"/>
  <c r="AX109" i="21"/>
  <c r="AY109" i="21"/>
  <c r="D110" i="21"/>
  <c r="F110" i="21"/>
  <c r="G110" i="21"/>
  <c r="H110" i="21"/>
  <c r="I110" i="21"/>
  <c r="J110" i="21"/>
  <c r="K110" i="21"/>
  <c r="L110" i="21"/>
  <c r="N110" i="21"/>
  <c r="O110" i="21"/>
  <c r="P110" i="21"/>
  <c r="Q110" i="21"/>
  <c r="R110" i="21"/>
  <c r="S110" i="21"/>
  <c r="T110" i="21"/>
  <c r="U110" i="21"/>
  <c r="V110" i="21"/>
  <c r="W110" i="21"/>
  <c r="X110" i="21"/>
  <c r="Y110" i="21"/>
  <c r="Z110" i="21"/>
  <c r="AA110" i="21"/>
  <c r="AB110" i="21"/>
  <c r="AC110" i="21"/>
  <c r="AD110" i="21"/>
  <c r="AE110" i="21"/>
  <c r="AF110" i="21"/>
  <c r="AG110" i="21"/>
  <c r="AH110" i="21"/>
  <c r="AI110" i="21"/>
  <c r="AJ110" i="21"/>
  <c r="AK110" i="21"/>
  <c r="AM110" i="21"/>
  <c r="AN110" i="21"/>
  <c r="AO110" i="21"/>
  <c r="AP110" i="21"/>
  <c r="AQ110" i="21"/>
  <c r="AR110" i="21"/>
  <c r="AS110" i="21"/>
  <c r="AU110" i="21"/>
  <c r="AV110" i="21"/>
  <c r="AW110" i="21"/>
  <c r="AX110" i="21"/>
  <c r="AY110" i="21"/>
  <c r="D111" i="21"/>
  <c r="F111" i="21"/>
  <c r="G111" i="21"/>
  <c r="H111" i="21"/>
  <c r="I111" i="21"/>
  <c r="J111" i="21"/>
  <c r="K111" i="21"/>
  <c r="L111" i="21"/>
  <c r="N111" i="21"/>
  <c r="O111" i="21"/>
  <c r="P111" i="21"/>
  <c r="Q111" i="21"/>
  <c r="R111" i="21"/>
  <c r="S111" i="21"/>
  <c r="T111" i="21"/>
  <c r="U111" i="21"/>
  <c r="V111" i="21"/>
  <c r="W111" i="21"/>
  <c r="X111" i="21"/>
  <c r="Y111" i="21"/>
  <c r="Z111" i="21"/>
  <c r="AA111" i="21"/>
  <c r="AB111" i="21"/>
  <c r="AC111" i="21"/>
  <c r="AD111" i="21"/>
  <c r="AE111" i="21"/>
  <c r="AF111" i="21"/>
  <c r="AG111" i="21"/>
  <c r="AH111" i="21"/>
  <c r="AI111" i="21"/>
  <c r="AJ111" i="21"/>
  <c r="AK111" i="21"/>
  <c r="AM111" i="21"/>
  <c r="AN111" i="21"/>
  <c r="AO111" i="21"/>
  <c r="AP111" i="21"/>
  <c r="AQ111" i="21"/>
  <c r="AR111" i="21"/>
  <c r="AS111" i="21"/>
  <c r="AU111" i="21"/>
  <c r="AV111" i="21"/>
  <c r="AW111" i="21"/>
  <c r="AX111" i="21"/>
  <c r="AY111" i="21"/>
  <c r="D112" i="21"/>
  <c r="F112" i="21"/>
  <c r="G112" i="21"/>
  <c r="H112" i="21"/>
  <c r="I112" i="21"/>
  <c r="J112" i="21"/>
  <c r="K112" i="21"/>
  <c r="L112" i="21"/>
  <c r="N112" i="21"/>
  <c r="O112" i="21"/>
  <c r="P112" i="21"/>
  <c r="Q112" i="21"/>
  <c r="R112" i="21"/>
  <c r="S112" i="21"/>
  <c r="T112" i="21"/>
  <c r="U112" i="21"/>
  <c r="V112" i="21"/>
  <c r="W112" i="21"/>
  <c r="X112" i="21"/>
  <c r="Y112" i="21"/>
  <c r="Z112" i="21"/>
  <c r="AA112" i="21"/>
  <c r="AB112" i="21"/>
  <c r="AC112" i="21"/>
  <c r="AD112" i="21"/>
  <c r="AE112" i="21"/>
  <c r="AF112" i="21"/>
  <c r="AG112" i="21"/>
  <c r="AH112" i="21"/>
  <c r="AI112" i="21"/>
  <c r="AJ112" i="21"/>
  <c r="AK112" i="21"/>
  <c r="AM112" i="21"/>
  <c r="AN112" i="21"/>
  <c r="AO112" i="21"/>
  <c r="AP112" i="21"/>
  <c r="AQ112" i="21"/>
  <c r="AR112" i="21"/>
  <c r="AS112" i="21"/>
  <c r="AU112" i="21"/>
  <c r="AV112" i="21"/>
  <c r="AW112" i="21"/>
  <c r="AX112" i="21"/>
  <c r="AY112" i="21"/>
  <c r="D113" i="21"/>
  <c r="F113" i="21"/>
  <c r="G113" i="21"/>
  <c r="H113" i="21"/>
  <c r="I113" i="21"/>
  <c r="J113" i="21"/>
  <c r="K113" i="21"/>
  <c r="L113" i="21"/>
  <c r="N113" i="21"/>
  <c r="O113" i="21"/>
  <c r="P113" i="21"/>
  <c r="Q113" i="21"/>
  <c r="R113" i="21"/>
  <c r="S113" i="21"/>
  <c r="T113" i="21"/>
  <c r="U113" i="21"/>
  <c r="V113" i="21"/>
  <c r="W113" i="21"/>
  <c r="X113" i="21"/>
  <c r="Y113" i="21"/>
  <c r="Z113" i="21"/>
  <c r="AA113" i="21"/>
  <c r="AB113" i="21"/>
  <c r="AC113" i="21"/>
  <c r="AD113" i="21"/>
  <c r="AE113" i="21"/>
  <c r="AF113" i="21"/>
  <c r="AG113" i="21"/>
  <c r="AH113" i="21"/>
  <c r="AI113" i="21"/>
  <c r="AJ113" i="21"/>
  <c r="AK113" i="21"/>
  <c r="AM113" i="21"/>
  <c r="AN113" i="21"/>
  <c r="AO113" i="21"/>
  <c r="AP113" i="21"/>
  <c r="AQ113" i="21"/>
  <c r="AR113" i="21"/>
  <c r="AS113" i="21"/>
  <c r="AU113" i="21"/>
  <c r="AV113" i="21"/>
  <c r="AW113" i="21"/>
  <c r="AX113" i="21"/>
  <c r="AY113" i="21"/>
  <c r="D114" i="21"/>
  <c r="F114" i="21"/>
  <c r="G114" i="21"/>
  <c r="H114" i="21"/>
  <c r="I114" i="21"/>
  <c r="J114" i="21"/>
  <c r="K114" i="21"/>
  <c r="L114" i="21"/>
  <c r="N114" i="21"/>
  <c r="O114" i="21"/>
  <c r="P114" i="21"/>
  <c r="Q114" i="21"/>
  <c r="R114" i="21"/>
  <c r="S114" i="21"/>
  <c r="T114" i="21"/>
  <c r="U114" i="21"/>
  <c r="V114" i="21"/>
  <c r="W114" i="21"/>
  <c r="X114" i="21"/>
  <c r="Y114" i="21"/>
  <c r="Z114" i="21"/>
  <c r="AA114" i="21"/>
  <c r="AB114" i="21"/>
  <c r="AC114" i="21"/>
  <c r="AD114" i="21"/>
  <c r="AE114" i="21"/>
  <c r="AF114" i="21"/>
  <c r="AG114" i="21"/>
  <c r="AH114" i="21"/>
  <c r="AI114" i="21"/>
  <c r="AJ114" i="21"/>
  <c r="AK114" i="21"/>
  <c r="AM114" i="21"/>
  <c r="AN114" i="21"/>
  <c r="AO114" i="21"/>
  <c r="AP114" i="21"/>
  <c r="AQ114" i="21"/>
  <c r="AR114" i="21"/>
  <c r="AS114" i="21"/>
  <c r="AU114" i="21"/>
  <c r="AV114" i="21"/>
  <c r="AW114" i="21"/>
  <c r="AX114" i="21"/>
  <c r="AY114" i="21"/>
  <c r="D115" i="21"/>
  <c r="F115" i="21"/>
  <c r="G115" i="21"/>
  <c r="H115" i="21"/>
  <c r="I115" i="21"/>
  <c r="J115" i="21"/>
  <c r="K115" i="21"/>
  <c r="L115" i="21"/>
  <c r="N115" i="21"/>
  <c r="O115" i="21"/>
  <c r="P115" i="21"/>
  <c r="Q115" i="21"/>
  <c r="R115" i="21"/>
  <c r="S115" i="21"/>
  <c r="T115" i="21"/>
  <c r="U115" i="21"/>
  <c r="V115" i="21"/>
  <c r="W115" i="21"/>
  <c r="X115" i="21"/>
  <c r="Y115" i="21"/>
  <c r="Z115" i="21"/>
  <c r="AA115" i="21"/>
  <c r="AB115" i="21"/>
  <c r="AC115" i="21"/>
  <c r="AD115" i="21"/>
  <c r="AE115" i="21"/>
  <c r="AF115" i="21"/>
  <c r="AG115" i="21"/>
  <c r="AH115" i="21"/>
  <c r="AI115" i="21"/>
  <c r="AJ115" i="21"/>
  <c r="AK115" i="21"/>
  <c r="AM115" i="21"/>
  <c r="AN115" i="21"/>
  <c r="AO115" i="21"/>
  <c r="AP115" i="21"/>
  <c r="AQ115" i="21"/>
  <c r="AR115" i="21"/>
  <c r="AS115" i="21"/>
  <c r="AU115" i="21"/>
  <c r="AV115" i="21"/>
  <c r="AW115" i="21"/>
  <c r="AX115" i="21"/>
  <c r="AY115" i="21"/>
  <c r="D116" i="21"/>
  <c r="F116" i="21"/>
  <c r="G116" i="21"/>
  <c r="H116" i="21"/>
  <c r="I116" i="21"/>
  <c r="J116" i="21"/>
  <c r="K116" i="21"/>
  <c r="L116" i="21"/>
  <c r="N116" i="21"/>
  <c r="O116" i="21"/>
  <c r="P116" i="21"/>
  <c r="Q116" i="21"/>
  <c r="R116" i="21"/>
  <c r="S116" i="21"/>
  <c r="T116" i="21"/>
  <c r="U116" i="21"/>
  <c r="V116" i="21"/>
  <c r="W116" i="21"/>
  <c r="X116" i="21"/>
  <c r="Y116" i="21"/>
  <c r="Z116" i="21"/>
  <c r="AA116" i="21"/>
  <c r="AB116" i="21"/>
  <c r="AC116" i="21"/>
  <c r="AD116" i="21"/>
  <c r="AE116" i="21"/>
  <c r="AF116" i="21"/>
  <c r="AG116" i="21"/>
  <c r="AH116" i="21"/>
  <c r="AI116" i="21"/>
  <c r="AJ116" i="21"/>
  <c r="AK116" i="21"/>
  <c r="AM116" i="21"/>
  <c r="AN116" i="21"/>
  <c r="AO116" i="21"/>
  <c r="AP116" i="21"/>
  <c r="AQ116" i="21"/>
  <c r="AR116" i="21"/>
  <c r="AS116" i="21"/>
  <c r="AU116" i="21"/>
  <c r="AV116" i="21"/>
  <c r="AW116" i="21"/>
  <c r="AX116" i="21"/>
  <c r="AY116" i="21"/>
  <c r="D117" i="21"/>
  <c r="F117" i="21"/>
  <c r="G117" i="21"/>
  <c r="H117" i="21"/>
  <c r="I117" i="21"/>
  <c r="J117" i="21"/>
  <c r="K117" i="21"/>
  <c r="L117" i="21"/>
  <c r="N117" i="21"/>
  <c r="O117" i="21"/>
  <c r="P117" i="21"/>
  <c r="Q117" i="21"/>
  <c r="R117" i="21"/>
  <c r="S117" i="21"/>
  <c r="T117" i="21"/>
  <c r="U117" i="21"/>
  <c r="V117" i="21"/>
  <c r="W117" i="21"/>
  <c r="X117" i="21"/>
  <c r="Y117" i="21"/>
  <c r="Z117" i="21"/>
  <c r="AA117" i="21"/>
  <c r="AB117" i="21"/>
  <c r="AC117" i="21"/>
  <c r="AD117" i="21"/>
  <c r="AE117" i="21"/>
  <c r="AF117" i="21"/>
  <c r="AG117" i="21"/>
  <c r="AH117" i="21"/>
  <c r="AI117" i="21"/>
  <c r="AJ117" i="21"/>
  <c r="AK117" i="21"/>
  <c r="AM117" i="21"/>
  <c r="AN117" i="21"/>
  <c r="AO117" i="21"/>
  <c r="AP117" i="21"/>
  <c r="AQ117" i="21"/>
  <c r="AR117" i="21"/>
  <c r="AS117" i="21"/>
  <c r="AU117" i="21"/>
  <c r="AV117" i="21"/>
  <c r="AW117" i="21"/>
  <c r="AX117" i="21"/>
  <c r="AY117" i="21"/>
  <c r="D118" i="21"/>
  <c r="F118" i="21"/>
  <c r="G118" i="21"/>
  <c r="H118" i="21"/>
  <c r="I118" i="21"/>
  <c r="J118" i="21"/>
  <c r="K118" i="21"/>
  <c r="L118" i="21"/>
  <c r="N118" i="21"/>
  <c r="O118" i="21"/>
  <c r="P118" i="21"/>
  <c r="Q118" i="21"/>
  <c r="R118" i="21"/>
  <c r="S118" i="21"/>
  <c r="T118" i="21"/>
  <c r="U118" i="21"/>
  <c r="V118" i="21"/>
  <c r="W118" i="21"/>
  <c r="X118" i="21"/>
  <c r="Y118" i="21"/>
  <c r="Z118" i="21"/>
  <c r="AA118" i="21"/>
  <c r="AB118" i="21"/>
  <c r="AC118" i="21"/>
  <c r="AD118" i="21"/>
  <c r="AE118" i="21"/>
  <c r="AF118" i="21"/>
  <c r="AG118" i="21"/>
  <c r="AH118" i="21"/>
  <c r="AI118" i="21"/>
  <c r="AJ118" i="21"/>
  <c r="AK118" i="21"/>
  <c r="AM118" i="21"/>
  <c r="AN118" i="21"/>
  <c r="AO118" i="21"/>
  <c r="AP118" i="21"/>
  <c r="AQ118" i="21"/>
  <c r="AR118" i="21"/>
  <c r="AS118" i="21"/>
  <c r="AU118" i="21"/>
  <c r="AV118" i="21"/>
  <c r="AW118" i="21"/>
  <c r="AX118" i="21"/>
  <c r="AY118" i="21"/>
  <c r="D119" i="21"/>
  <c r="F119" i="21"/>
  <c r="G119" i="21"/>
  <c r="H119" i="21"/>
  <c r="I119" i="21"/>
  <c r="J119" i="21"/>
  <c r="K119" i="21"/>
  <c r="L119" i="21"/>
  <c r="N119" i="21"/>
  <c r="O119" i="21"/>
  <c r="P119" i="21"/>
  <c r="Q119" i="21"/>
  <c r="R119" i="21"/>
  <c r="S119" i="21"/>
  <c r="T119" i="21"/>
  <c r="U119" i="21"/>
  <c r="V119" i="21"/>
  <c r="W119" i="21"/>
  <c r="X119" i="21"/>
  <c r="Y119" i="21"/>
  <c r="Z119" i="21"/>
  <c r="AA119" i="21"/>
  <c r="AB119" i="21"/>
  <c r="AC119" i="21"/>
  <c r="AD119" i="21"/>
  <c r="AE119" i="21"/>
  <c r="AF119" i="21"/>
  <c r="AG119" i="21"/>
  <c r="AH119" i="21"/>
  <c r="AI119" i="21"/>
  <c r="AJ119" i="21"/>
  <c r="AK119" i="21"/>
  <c r="AM119" i="21"/>
  <c r="AN119" i="21"/>
  <c r="AO119" i="21"/>
  <c r="AP119" i="21"/>
  <c r="AQ119" i="21"/>
  <c r="AR119" i="21"/>
  <c r="AS119" i="21"/>
  <c r="AU119" i="21"/>
  <c r="AV119" i="21"/>
  <c r="AW119" i="21"/>
  <c r="AX119" i="21"/>
  <c r="AY119" i="21"/>
  <c r="D120" i="21"/>
  <c r="F120" i="21"/>
  <c r="G120" i="21"/>
  <c r="H120" i="21"/>
  <c r="I120" i="21"/>
  <c r="J120" i="21"/>
  <c r="K120" i="21"/>
  <c r="L120" i="21"/>
  <c r="N120" i="21"/>
  <c r="O120" i="21"/>
  <c r="P120" i="21"/>
  <c r="Q120" i="21"/>
  <c r="R120" i="21"/>
  <c r="S120" i="21"/>
  <c r="T120" i="21"/>
  <c r="U120" i="21"/>
  <c r="V120" i="21"/>
  <c r="W120" i="21"/>
  <c r="X120" i="21"/>
  <c r="Y120" i="21"/>
  <c r="Z120" i="21"/>
  <c r="AA120" i="21"/>
  <c r="AB120" i="21"/>
  <c r="AC120" i="21"/>
  <c r="AD120" i="21"/>
  <c r="AE120" i="21"/>
  <c r="AF120" i="21"/>
  <c r="AG120" i="21"/>
  <c r="AH120" i="21"/>
  <c r="AI120" i="21"/>
  <c r="AJ120" i="21"/>
  <c r="AK120" i="21"/>
  <c r="AM120" i="21"/>
  <c r="AN120" i="21"/>
  <c r="AO120" i="21"/>
  <c r="AP120" i="21"/>
  <c r="AQ120" i="21"/>
  <c r="AR120" i="21"/>
  <c r="AS120" i="21"/>
  <c r="AU120" i="21"/>
  <c r="AV120" i="21"/>
  <c r="AW120" i="21"/>
  <c r="AX120" i="21"/>
  <c r="AY120" i="21"/>
  <c r="D121" i="21"/>
  <c r="E121" i="21"/>
  <c r="F121" i="21"/>
  <c r="G121" i="21"/>
  <c r="H121" i="21"/>
  <c r="I121" i="21"/>
  <c r="J121" i="21"/>
  <c r="K121" i="21"/>
  <c r="L121" i="21"/>
  <c r="N121" i="21"/>
  <c r="O121" i="21"/>
  <c r="P121" i="21"/>
  <c r="Q121" i="21"/>
  <c r="R121" i="21"/>
  <c r="S121" i="21"/>
  <c r="T121" i="21"/>
  <c r="U121" i="21"/>
  <c r="V121" i="21"/>
  <c r="W121" i="21"/>
  <c r="X121" i="21"/>
  <c r="Y121" i="21"/>
  <c r="Z121" i="21"/>
  <c r="AA121" i="21"/>
  <c r="AB121" i="21"/>
  <c r="AC121" i="21"/>
  <c r="AD121" i="21"/>
  <c r="AE121" i="21"/>
  <c r="AF121" i="21"/>
  <c r="AG121" i="21"/>
  <c r="AH121" i="21"/>
  <c r="AI121" i="21"/>
  <c r="AJ121" i="21"/>
  <c r="AK121" i="21"/>
  <c r="AM121" i="21"/>
  <c r="AN121" i="21"/>
  <c r="AO121" i="21"/>
  <c r="AP121" i="21"/>
  <c r="AQ121" i="21"/>
  <c r="AR121" i="21"/>
  <c r="AS121" i="21"/>
  <c r="AU121" i="21"/>
  <c r="AV121" i="21"/>
  <c r="AW121" i="21"/>
  <c r="AX121" i="21"/>
  <c r="AY121" i="21"/>
  <c r="D122" i="21"/>
  <c r="F122" i="21"/>
  <c r="G122" i="21"/>
  <c r="H122" i="21"/>
  <c r="I122" i="21"/>
  <c r="J122" i="21"/>
  <c r="K122" i="21"/>
  <c r="L122" i="21"/>
  <c r="N122" i="21"/>
  <c r="O122" i="21"/>
  <c r="P122" i="21"/>
  <c r="Q122" i="21"/>
  <c r="R122" i="21"/>
  <c r="S122" i="21"/>
  <c r="T122" i="21"/>
  <c r="U122" i="21"/>
  <c r="V122" i="21"/>
  <c r="W122" i="21"/>
  <c r="X122" i="21"/>
  <c r="Y122" i="21"/>
  <c r="Z122" i="21"/>
  <c r="AA122" i="21"/>
  <c r="AB122" i="21"/>
  <c r="AC122" i="21"/>
  <c r="AD122" i="21"/>
  <c r="AE122" i="21"/>
  <c r="AF122" i="21"/>
  <c r="AG122" i="21"/>
  <c r="AH122" i="21"/>
  <c r="AI122" i="21"/>
  <c r="AJ122" i="21"/>
  <c r="AK122" i="21"/>
  <c r="AM122" i="21"/>
  <c r="AN122" i="21"/>
  <c r="AO122" i="21"/>
  <c r="AP122" i="21"/>
  <c r="AQ122" i="21"/>
  <c r="AR122" i="21"/>
  <c r="AS122" i="21"/>
  <c r="AU122" i="21"/>
  <c r="AV122" i="21"/>
  <c r="AW122" i="21"/>
  <c r="AX122" i="21"/>
  <c r="AY122" i="21"/>
  <c r="D123" i="21"/>
  <c r="E123" i="21"/>
  <c r="F123" i="21"/>
  <c r="G123" i="21"/>
  <c r="H123" i="21"/>
  <c r="I123" i="21"/>
  <c r="J123" i="21"/>
  <c r="K123" i="21"/>
  <c r="L123" i="21"/>
  <c r="N123" i="21"/>
  <c r="O123" i="21"/>
  <c r="P123" i="21"/>
  <c r="Q123" i="21"/>
  <c r="R123" i="21"/>
  <c r="S123" i="21"/>
  <c r="T123" i="21"/>
  <c r="U123" i="21"/>
  <c r="V123" i="21"/>
  <c r="W123" i="21"/>
  <c r="X123" i="21"/>
  <c r="Y123" i="21"/>
  <c r="Z123" i="21"/>
  <c r="AA123" i="21"/>
  <c r="AB123" i="21"/>
  <c r="AC123" i="21"/>
  <c r="AD123" i="21"/>
  <c r="AE123" i="21"/>
  <c r="AF123" i="21"/>
  <c r="AG123" i="21"/>
  <c r="AH123" i="21"/>
  <c r="AI123" i="21"/>
  <c r="AJ123" i="21"/>
  <c r="AK123" i="21"/>
  <c r="AM123" i="21"/>
  <c r="AN123" i="21"/>
  <c r="AO123" i="21"/>
  <c r="AP123" i="21"/>
  <c r="AQ123" i="21"/>
  <c r="AR123" i="21"/>
  <c r="AS123" i="21"/>
  <c r="AU123" i="21"/>
  <c r="AV123" i="21"/>
  <c r="AW123" i="21"/>
  <c r="AX123" i="21"/>
  <c r="AY123" i="21"/>
  <c r="D124" i="21"/>
  <c r="E124" i="21"/>
  <c r="F124" i="21"/>
  <c r="G124" i="21"/>
  <c r="H124" i="21"/>
  <c r="I124" i="21"/>
  <c r="J124" i="21"/>
  <c r="K124" i="21"/>
  <c r="L124" i="21"/>
  <c r="N124" i="21"/>
  <c r="O124" i="21"/>
  <c r="P124" i="21"/>
  <c r="Q124" i="21"/>
  <c r="R124" i="21"/>
  <c r="S124" i="21"/>
  <c r="T124" i="21"/>
  <c r="U124" i="21"/>
  <c r="V124" i="21"/>
  <c r="W124" i="21"/>
  <c r="X124" i="21"/>
  <c r="Y124" i="21"/>
  <c r="Z124" i="21"/>
  <c r="AA124" i="21"/>
  <c r="AB124" i="21"/>
  <c r="AC124" i="21"/>
  <c r="AD124" i="21"/>
  <c r="AE124" i="21"/>
  <c r="AF124" i="21"/>
  <c r="AG124" i="21"/>
  <c r="AH124" i="21"/>
  <c r="AI124" i="21"/>
  <c r="AJ124" i="21"/>
  <c r="AK124" i="21"/>
  <c r="AM124" i="21"/>
  <c r="AN124" i="21"/>
  <c r="AO124" i="21"/>
  <c r="AP124" i="21"/>
  <c r="AQ124" i="21"/>
  <c r="AR124" i="21"/>
  <c r="AS124" i="21"/>
  <c r="AU124" i="21"/>
  <c r="AV124" i="21"/>
  <c r="AW124" i="21"/>
  <c r="AX124" i="21"/>
  <c r="AY124" i="21"/>
  <c r="D125" i="21"/>
  <c r="F125" i="21"/>
  <c r="G125" i="21"/>
  <c r="H125" i="21"/>
  <c r="I125" i="21"/>
  <c r="J125" i="21"/>
  <c r="K125" i="21"/>
  <c r="L125" i="21"/>
  <c r="M125" i="21"/>
  <c r="N125" i="21"/>
  <c r="O125" i="21"/>
  <c r="P125" i="21"/>
  <c r="Q125" i="21"/>
  <c r="R125" i="21"/>
  <c r="S125" i="21"/>
  <c r="T125" i="21"/>
  <c r="U125" i="21"/>
  <c r="V125" i="21"/>
  <c r="W125" i="21"/>
  <c r="X125" i="21"/>
  <c r="Y125" i="21"/>
  <c r="Z125" i="21"/>
  <c r="AA125" i="21"/>
  <c r="AB125" i="21"/>
  <c r="AC125" i="21"/>
  <c r="AD125" i="21"/>
  <c r="AE125" i="21"/>
  <c r="AF125" i="21"/>
  <c r="AG125" i="21"/>
  <c r="AH125" i="21"/>
  <c r="AI125" i="21"/>
  <c r="AJ125" i="21"/>
  <c r="AK125" i="21"/>
  <c r="AM125" i="21"/>
  <c r="AN125" i="21"/>
  <c r="AO125" i="21"/>
  <c r="AP125" i="21"/>
  <c r="AQ125" i="21"/>
  <c r="AR125" i="21"/>
  <c r="AS125" i="21"/>
  <c r="AU125" i="21"/>
  <c r="AV125" i="21"/>
  <c r="AW125" i="21"/>
  <c r="AX125" i="21"/>
  <c r="AY125" i="21"/>
  <c r="BD2" i="100"/>
  <c r="BE2" i="100"/>
  <c r="BF2" i="100"/>
  <c r="BD3" i="100"/>
  <c r="BE3" i="100"/>
  <c r="BF3" i="100"/>
  <c r="BD4" i="100"/>
  <c r="BE4" i="100"/>
  <c r="BF4" i="100"/>
  <c r="BD5" i="100"/>
  <c r="BE5" i="100"/>
  <c r="BF5" i="100"/>
  <c r="C6" i="100"/>
  <c r="P6" i="100"/>
  <c r="Q6" i="100"/>
  <c r="R6" i="100"/>
  <c r="S6" i="100"/>
  <c r="T6" i="100"/>
  <c r="U6" i="100"/>
  <c r="V6" i="100"/>
  <c r="W6" i="100"/>
  <c r="X6" i="100"/>
  <c r="Y6" i="100"/>
  <c r="Z6" i="100"/>
  <c r="AA6" i="100"/>
  <c r="AB6" i="100"/>
  <c r="AC6" i="100"/>
  <c r="AD6" i="100"/>
  <c r="AE6" i="100"/>
  <c r="AF6" i="100"/>
  <c r="AG6" i="100"/>
  <c r="AH6" i="100"/>
  <c r="AI6" i="100"/>
  <c r="AJ6" i="100"/>
  <c r="AK6" i="100"/>
  <c r="AL6" i="100"/>
  <c r="AM6" i="100"/>
  <c r="AN6" i="100"/>
  <c r="AO6" i="100"/>
  <c r="AP6" i="100"/>
  <c r="AQ6" i="100"/>
  <c r="AR6" i="100"/>
  <c r="AS6" i="100"/>
  <c r="AT6" i="100"/>
  <c r="AU6" i="100"/>
  <c r="AV6" i="100"/>
  <c r="AW6" i="100"/>
  <c r="AX6" i="100"/>
  <c r="AY6" i="100"/>
  <c r="AZ6" i="100"/>
  <c r="BA6" i="100"/>
  <c r="BB6" i="100"/>
  <c r="BC6" i="100"/>
  <c r="BD6" i="100"/>
  <c r="BE6" i="100"/>
  <c r="BF6" i="100"/>
  <c r="C7" i="100"/>
  <c r="BD7" i="100"/>
  <c r="BE7" i="100"/>
  <c r="BF7" i="100"/>
  <c r="C8" i="100"/>
  <c r="BD8" i="100"/>
  <c r="BE8" i="100"/>
  <c r="BF8" i="100"/>
  <c r="C9" i="100"/>
  <c r="BD9" i="100"/>
  <c r="BE9" i="100"/>
  <c r="BF9" i="100"/>
  <c r="C10" i="100"/>
  <c r="BD10" i="100"/>
  <c r="BE10" i="100"/>
  <c r="BF10" i="100"/>
  <c r="C11" i="100"/>
  <c r="BD11" i="100"/>
  <c r="BE11" i="100"/>
  <c r="BF11" i="100"/>
  <c r="C12" i="100"/>
  <c r="BD12" i="100"/>
  <c r="BE12" i="100"/>
  <c r="BF12" i="100"/>
  <c r="C13" i="100"/>
  <c r="BD13" i="100"/>
  <c r="BE13" i="100"/>
  <c r="BF13" i="100"/>
  <c r="C14" i="100"/>
  <c r="BD14" i="100"/>
  <c r="BE14" i="100"/>
  <c r="BF14" i="100"/>
  <c r="C15" i="100"/>
  <c r="BD15" i="100"/>
  <c r="BE15" i="100"/>
  <c r="BF15" i="100"/>
  <c r="C16" i="100"/>
  <c r="BD16" i="100"/>
  <c r="BE16" i="100"/>
  <c r="BF16" i="100"/>
  <c r="C17" i="100"/>
  <c r="BD17" i="100"/>
  <c r="BE17" i="100"/>
  <c r="BF17" i="100"/>
  <c r="C18" i="100"/>
  <c r="BD18" i="100"/>
  <c r="BE18" i="100"/>
  <c r="BF18" i="100"/>
  <c r="C19" i="100"/>
  <c r="BD19" i="100"/>
  <c r="BE19" i="100"/>
  <c r="BF19" i="100"/>
  <c r="C20" i="100"/>
  <c r="BD20" i="100"/>
  <c r="BE20" i="100"/>
  <c r="BF20" i="100"/>
  <c r="C21" i="100"/>
  <c r="BD21" i="100"/>
  <c r="BE21" i="100"/>
  <c r="BF21" i="100"/>
  <c r="C22" i="100"/>
  <c r="BD22" i="100"/>
  <c r="BE22" i="100"/>
  <c r="BF22" i="100"/>
  <c r="C23" i="100"/>
  <c r="BD23" i="100"/>
  <c r="BE23" i="100"/>
  <c r="BF23" i="100"/>
  <c r="C24" i="100"/>
  <c r="C25" i="100"/>
  <c r="C26" i="100"/>
  <c r="C27" i="100"/>
  <c r="C28" i="100"/>
  <c r="C29" i="100"/>
  <c r="C30" i="100"/>
  <c r="C31" i="100"/>
  <c r="C32" i="100"/>
  <c r="C33" i="100"/>
  <c r="C34" i="100"/>
  <c r="C35" i="100"/>
  <c r="C36" i="100"/>
  <c r="C37" i="100"/>
  <c r="C38" i="100"/>
  <c r="C39" i="100"/>
  <c r="C40" i="100"/>
  <c r="C41" i="100"/>
  <c r="C42" i="100"/>
  <c r="C43" i="100"/>
  <c r="C44" i="100"/>
  <c r="C45" i="100"/>
  <c r="C46" i="100"/>
  <c r="C47" i="100"/>
  <c r="C48" i="100"/>
  <c r="C49" i="100"/>
  <c r="C50" i="100"/>
  <c r="C51" i="100"/>
  <c r="C52" i="100"/>
  <c r="C53" i="100"/>
  <c r="C54" i="100"/>
  <c r="C55" i="100"/>
  <c r="AJ2" i="68"/>
  <c r="AJ3" i="68"/>
  <c r="AJ4" i="68"/>
  <c r="AJ5" i="68"/>
  <c r="C6" i="68"/>
  <c r="C16" i="68" s="1"/>
  <c r="M82" i="21" s="1"/>
  <c r="P6" i="68"/>
  <c r="Q6" i="68"/>
  <c r="R6" i="68"/>
  <c r="S6" i="68"/>
  <c r="T6" i="68"/>
  <c r="U6" i="68"/>
  <c r="V6" i="68"/>
  <c r="W6" i="68"/>
  <c r="X6" i="68"/>
  <c r="Y6" i="68"/>
  <c r="Z6" i="68"/>
  <c r="AA6" i="68"/>
  <c r="AB6" i="68"/>
  <c r="AC6" i="68"/>
  <c r="AD6" i="68"/>
  <c r="AE6" i="68"/>
  <c r="AF6" i="68"/>
  <c r="AG6" i="68"/>
  <c r="AH6" i="68"/>
  <c r="AI6" i="68"/>
  <c r="AJ6" i="68"/>
  <c r="C7" i="68"/>
  <c r="AJ7" i="68"/>
  <c r="C8" i="68"/>
  <c r="M74" i="21" s="1"/>
  <c r="AJ8" i="68"/>
  <c r="C9" i="68"/>
  <c r="M75" i="21" s="1"/>
  <c r="AJ9" i="68"/>
  <c r="C10" i="68"/>
  <c r="E76" i="21" s="1"/>
  <c r="AJ10" i="68"/>
  <c r="C11" i="68"/>
  <c r="E77" i="21" s="1"/>
  <c r="AJ11" i="68"/>
  <c r="AJ12" i="68"/>
  <c r="C13" i="68"/>
  <c r="M79" i="21" s="1"/>
  <c r="AJ13" i="68"/>
  <c r="C14" i="68"/>
  <c r="M80" i="21" s="1"/>
  <c r="AJ14" i="68"/>
  <c r="C15" i="68"/>
  <c r="AJ15" i="68"/>
  <c r="AJ16" i="68"/>
  <c r="C17" i="68"/>
  <c r="E83" i="21" s="1"/>
  <c r="AJ17" i="68"/>
  <c r="AJ18" i="68"/>
  <c r="C19" i="68"/>
  <c r="E85" i="21" s="1"/>
  <c r="AJ19" i="68"/>
  <c r="C20" i="68"/>
  <c r="C86" i="21" s="1"/>
  <c r="AJ20" i="68"/>
  <c r="C21" i="68"/>
  <c r="M87" i="21" s="1"/>
  <c r="AJ21" i="68"/>
  <c r="C22" i="68"/>
  <c r="E88" i="21" s="1"/>
  <c r="AJ22" i="68"/>
  <c r="C23" i="68"/>
  <c r="E89" i="21" s="1"/>
  <c r="AJ23" i="68"/>
  <c r="C25" i="68"/>
  <c r="E91" i="21" s="1"/>
  <c r="C26" i="68"/>
  <c r="E92" i="21" s="1"/>
  <c r="C27" i="68"/>
  <c r="M93" i="21" s="1"/>
  <c r="CD256" i="38" l="1"/>
  <c r="CD253" i="38"/>
  <c r="CD252" i="38"/>
  <c r="CD249" i="38"/>
  <c r="BA221" i="38"/>
  <c r="CG220" i="38"/>
  <c r="BB218" i="38"/>
  <c r="BB184" i="38"/>
  <c r="BC175" i="38"/>
  <c r="CG168" i="38"/>
  <c r="G152" i="38"/>
  <c r="BS151" i="38"/>
  <c r="AZ149" i="38"/>
  <c r="CH148" i="38"/>
  <c r="BA145" i="38"/>
  <c r="S141" i="38"/>
  <c r="BA138" i="38"/>
  <c r="S136" i="38"/>
  <c r="BS134" i="38"/>
  <c r="BA133" i="38"/>
  <c r="BS132" i="38"/>
  <c r="BA109" i="38"/>
  <c r="BC105" i="38"/>
  <c r="BA101" i="38"/>
  <c r="BC97" i="38"/>
  <c r="BB93" i="38"/>
  <c r="BH77" i="38"/>
  <c r="CN75" i="38"/>
  <c r="BG74" i="38"/>
  <c r="CN72" i="38"/>
  <c r="CM67" i="38"/>
  <c r="CM64" i="38"/>
  <c r="BG62" i="38"/>
  <c r="BG59" i="38"/>
  <c r="S150" i="38"/>
  <c r="S146" i="38"/>
  <c r="BS144" i="38"/>
  <c r="AU144" i="38"/>
  <c r="AU137" i="38"/>
  <c r="S134" i="38"/>
  <c r="S132" i="38"/>
  <c r="AY133" i="38" s="1"/>
  <c r="BB131" i="38"/>
  <c r="BA93" i="38"/>
  <c r="CM75" i="38"/>
  <c r="CM72" i="38"/>
  <c r="BG70" i="38"/>
  <c r="BC216" i="38"/>
  <c r="CG213" i="38"/>
  <c r="CG205" i="38"/>
  <c r="BC185" i="38"/>
  <c r="CI184" i="38"/>
  <c r="CA150" i="38"/>
  <c r="AU150" i="38"/>
  <c r="AM150" i="38"/>
  <c r="BO147" i="38"/>
  <c r="BA143" i="38"/>
  <c r="AU142" i="38"/>
  <c r="CH109" i="38"/>
  <c r="BC104" i="38"/>
  <c r="CH101" i="38"/>
  <c r="BC96" i="38"/>
  <c r="CI93" i="38"/>
  <c r="BI57" i="38"/>
  <c r="BA214" i="38"/>
  <c r="BB207" i="38"/>
  <c r="BA206" i="38"/>
  <c r="BB204" i="38"/>
  <c r="BB185" i="38"/>
  <c r="BA173" i="38"/>
  <c r="BC168" i="38"/>
  <c r="S149" i="38"/>
  <c r="CE150" i="38" s="1"/>
  <c r="CG147" i="38"/>
  <c r="AQ146" i="38"/>
  <c r="S144" i="38"/>
  <c r="AY145" i="38" s="1"/>
  <c r="AU140" i="38"/>
  <c r="BA139" i="38"/>
  <c r="AQ139" i="38"/>
  <c r="AU135" i="38"/>
  <c r="BI65" i="38"/>
  <c r="BH28" i="38"/>
  <c r="K152" i="38"/>
  <c r="BO151" i="38"/>
  <c r="BI73" i="38"/>
  <c r="BH32" i="38"/>
  <c r="CD241" i="38"/>
  <c r="BW150" i="38"/>
  <c r="S138" i="38"/>
  <c r="CE139" i="38" s="1"/>
  <c r="CD245" i="38"/>
  <c r="CD244" i="38"/>
  <c r="BB221" i="38"/>
  <c r="BA180" i="38"/>
  <c r="BS146" i="38"/>
  <c r="BA140" i="38"/>
  <c r="BS139" i="38"/>
  <c r="BA135" i="38"/>
  <c r="BA106" i="38"/>
  <c r="BA98" i="38"/>
  <c r="BI77" i="38"/>
  <c r="CO75" i="38"/>
  <c r="CM71" i="38"/>
  <c r="CN67" i="38"/>
  <c r="BJ51" i="99"/>
  <c r="BH52" i="99"/>
  <c r="BH51" i="99"/>
  <c r="AK50" i="99"/>
  <c r="AK49" i="99"/>
  <c r="BE47" i="99"/>
  <c r="BJ44" i="99"/>
  <c r="BH41" i="99"/>
  <c r="BM35" i="99"/>
  <c r="AU34" i="99"/>
  <c r="BJ32" i="99"/>
  <c r="BE30" i="99"/>
  <c r="BE10" i="99"/>
  <c r="BE49" i="99"/>
  <c r="BC46" i="99"/>
  <c r="AZ33" i="99"/>
  <c r="AZ28" i="99"/>
  <c r="AZ22" i="99"/>
  <c r="BJ17" i="99"/>
  <c r="AX16" i="99"/>
  <c r="AX51" i="99"/>
  <c r="BE50" i="99"/>
  <c r="BC47" i="99"/>
  <c r="AU39" i="99"/>
  <c r="AU32" i="99"/>
  <c r="BE16" i="99"/>
  <c r="BE15" i="99"/>
  <c r="BH13" i="99"/>
  <c r="AK52" i="99"/>
  <c r="AZ34" i="99"/>
  <c r="AX33" i="99"/>
  <c r="AZ30" i="99"/>
  <c r="BC42" i="99"/>
  <c r="AZ46" i="99"/>
  <c r="AU40" i="99"/>
  <c r="BH35" i="99"/>
  <c r="AU27" i="99"/>
  <c r="AN25" i="99"/>
  <c r="BE22" i="99"/>
  <c r="BH19" i="99"/>
  <c r="BC11" i="99"/>
  <c r="AU28" i="99"/>
  <c r="BM17" i="99"/>
  <c r="BH42" i="99"/>
  <c r="BH39" i="99"/>
  <c r="AZ51" i="99"/>
  <c r="AX52" i="99"/>
  <c r="AN51" i="99"/>
  <c r="AN52" i="99"/>
  <c r="BG41" i="38"/>
  <c r="D30" i="70"/>
  <c r="C83" i="21"/>
  <c r="C115" i="21"/>
  <c r="C25" i="67"/>
  <c r="C125" i="21"/>
  <c r="C82" i="21"/>
  <c r="C114" i="21"/>
  <c r="C24" i="67"/>
  <c r="C92" i="21"/>
  <c r="C124" i="21"/>
  <c r="C34" i="67"/>
  <c r="M38" i="21"/>
  <c r="C78" i="21"/>
  <c r="E78" i="21"/>
  <c r="C77" i="21"/>
  <c r="C109" i="21"/>
  <c r="C19" i="67"/>
  <c r="C76" i="21"/>
  <c r="C108" i="21"/>
  <c r="C18" i="67"/>
  <c r="C75" i="21"/>
  <c r="C107" i="21"/>
  <c r="C17" i="67"/>
  <c r="C74" i="21"/>
  <c r="C106" i="21"/>
  <c r="C16" i="67"/>
  <c r="C121" i="21"/>
  <c r="M107" i="21"/>
  <c r="BE18" i="99"/>
  <c r="BE12" i="99"/>
  <c r="M108" i="21"/>
  <c r="M73" i="21"/>
  <c r="AZ50" i="99"/>
  <c r="AZ49" i="99"/>
  <c r="AZ48" i="99"/>
  <c r="AZ47" i="99"/>
  <c r="BE42" i="99"/>
  <c r="BE36" i="99"/>
  <c r="BE24" i="99"/>
  <c r="E125" i="21"/>
  <c r="M109" i="21"/>
  <c r="C31" i="21"/>
  <c r="C23" i="21"/>
  <c r="M22" i="67"/>
  <c r="BH43" i="99"/>
  <c r="AZ41" i="99"/>
  <c r="BH37" i="99"/>
  <c r="AZ35" i="99"/>
  <c r="BH31" i="99"/>
  <c r="AZ29" i="99"/>
  <c r="BH25" i="99"/>
  <c r="BC18" i="99"/>
  <c r="BC12" i="99"/>
  <c r="BB217" i="38"/>
  <c r="CH217" i="38"/>
  <c r="M110" i="21"/>
  <c r="C89" i="21"/>
  <c r="M23" i="67"/>
  <c r="E15" i="67"/>
  <c r="AX50" i="99"/>
  <c r="AX49" i="99"/>
  <c r="AX48" i="99"/>
  <c r="AX47" i="99"/>
  <c r="AX23" i="99"/>
  <c r="AX17" i="99"/>
  <c r="AX11" i="99"/>
  <c r="CE137" i="38"/>
  <c r="AY137" i="38"/>
  <c r="M111" i="21"/>
  <c r="M76" i="21"/>
  <c r="E16" i="67"/>
  <c r="BE19" i="99"/>
  <c r="BE13" i="99"/>
  <c r="C24" i="68"/>
  <c r="M90" i="21" s="1"/>
  <c r="C12" i="68"/>
  <c r="M78" i="21" s="1"/>
  <c r="M112" i="21"/>
  <c r="E93" i="21"/>
  <c r="M77" i="21"/>
  <c r="C30" i="21"/>
  <c r="C22" i="21"/>
  <c r="M25" i="67"/>
  <c r="E17" i="67"/>
  <c r="C15" i="67"/>
  <c r="BE43" i="99"/>
  <c r="BE37" i="99"/>
  <c r="BE31" i="99"/>
  <c r="BE25" i="99"/>
  <c r="BH20" i="99"/>
  <c r="BH14" i="99"/>
  <c r="M113" i="21"/>
  <c r="E105" i="21"/>
  <c r="E18" i="67"/>
  <c r="BH44" i="99"/>
  <c r="BH38" i="99"/>
  <c r="BH32" i="99"/>
  <c r="BH26" i="99"/>
  <c r="M114" i="21"/>
  <c r="E106" i="21"/>
  <c r="AY148" i="38"/>
  <c r="CE148" i="38"/>
  <c r="M115" i="21"/>
  <c r="E107" i="21"/>
  <c r="C105" i="21"/>
  <c r="E20" i="67"/>
  <c r="BE20" i="99"/>
  <c r="BE14" i="99"/>
  <c r="BC48" i="99"/>
  <c r="M116" i="21"/>
  <c r="E108" i="21"/>
  <c r="M81" i="21"/>
  <c r="M29" i="67"/>
  <c r="E21" i="67"/>
  <c r="BE44" i="99"/>
  <c r="BE38" i="99"/>
  <c r="BE32" i="99"/>
  <c r="BE26" i="99"/>
  <c r="CH33" i="31"/>
  <c r="CY33" i="31"/>
  <c r="BH33" i="31"/>
  <c r="AH33" i="31"/>
  <c r="J33" i="31"/>
  <c r="M117" i="21"/>
  <c r="E109" i="21"/>
  <c r="E74" i="21"/>
  <c r="M30" i="67"/>
  <c r="E22" i="67"/>
  <c r="C20" i="67"/>
  <c r="BG33" i="31"/>
  <c r="AG33" i="31"/>
  <c r="I33" i="31"/>
  <c r="M118" i="21"/>
  <c r="E110" i="21"/>
  <c r="M83" i="21"/>
  <c r="E75" i="21"/>
  <c r="C28" i="21"/>
  <c r="M31" i="67"/>
  <c r="E23" i="67"/>
  <c r="DA33" i="31"/>
  <c r="E122" i="21"/>
  <c r="M119" i="21"/>
  <c r="E111" i="21"/>
  <c r="E24" i="67"/>
  <c r="CZ33" i="31"/>
  <c r="CV33" i="31"/>
  <c r="G33" i="31"/>
  <c r="M120" i="21"/>
  <c r="E112" i="21"/>
  <c r="C110" i="21"/>
  <c r="M85" i="21"/>
  <c r="E25" i="67"/>
  <c r="C23" i="67"/>
  <c r="BE45" i="99"/>
  <c r="BE39" i="99"/>
  <c r="BE33" i="99"/>
  <c r="BE27" i="99"/>
  <c r="M121" i="21"/>
  <c r="E113" i="21"/>
  <c r="M86" i="21"/>
  <c r="C27" i="21"/>
  <c r="BH46" i="99"/>
  <c r="BH40" i="99"/>
  <c r="BH34" i="99"/>
  <c r="BH28" i="99"/>
  <c r="CU33" i="31"/>
  <c r="M122" i="21"/>
  <c r="E114" i="21"/>
  <c r="C35" i="71"/>
  <c r="CT33" i="31"/>
  <c r="AB33" i="31"/>
  <c r="E115" i="21"/>
  <c r="C113" i="21"/>
  <c r="M88" i="21"/>
  <c r="CH176" i="38"/>
  <c r="BB176" i="38"/>
  <c r="M123" i="21"/>
  <c r="C18" i="68"/>
  <c r="M124" i="21"/>
  <c r="E116" i="21"/>
  <c r="M89" i="21"/>
  <c r="C34" i="21"/>
  <c r="BE46" i="99"/>
  <c r="BE40" i="99"/>
  <c r="BE34" i="99"/>
  <c r="BE28" i="99"/>
  <c r="BH23" i="99"/>
  <c r="BH17" i="99"/>
  <c r="BH11" i="99"/>
  <c r="E117" i="21"/>
  <c r="E82" i="21"/>
  <c r="C34" i="71"/>
  <c r="CP33" i="31"/>
  <c r="BY33" i="31"/>
  <c r="E118" i="21"/>
  <c r="M91" i="21"/>
  <c r="M15" i="67"/>
  <c r="E119" i="21"/>
  <c r="M92" i="21"/>
  <c r="C33" i="21"/>
  <c r="BE23" i="99"/>
  <c r="BE17" i="99"/>
  <c r="BE11" i="99"/>
  <c r="DN33" i="31"/>
  <c r="BW33" i="31"/>
  <c r="E120" i="21"/>
  <c r="C118" i="21"/>
  <c r="M17" i="67"/>
  <c r="BE41" i="99"/>
  <c r="BE35" i="99"/>
  <c r="BE29" i="99"/>
  <c r="BH18" i="99"/>
  <c r="BH12" i="99"/>
  <c r="CH142" i="38"/>
  <c r="BB142" i="38"/>
  <c r="CE135" i="38"/>
  <c r="AY135" i="38"/>
  <c r="CE133" i="38"/>
  <c r="CD240" i="38"/>
  <c r="AX240" i="38"/>
  <c r="CI215" i="38"/>
  <c r="D17" i="71"/>
  <c r="E17" i="71" s="1"/>
  <c r="C29" i="70"/>
  <c r="C30" i="70"/>
  <c r="S145" i="38"/>
  <c r="CH140" i="38"/>
  <c r="BB140" i="38"/>
  <c r="Z29" i="70"/>
  <c r="Z30" i="70"/>
  <c r="CI218" i="38"/>
  <c r="BC218" i="38"/>
  <c r="CG150" i="38"/>
  <c r="AQ142" i="38"/>
  <c r="D36" i="71"/>
  <c r="E36" i="71" s="1"/>
  <c r="D23" i="71"/>
  <c r="E23" i="71" s="1"/>
  <c r="V29" i="70"/>
  <c r="CI207" i="38"/>
  <c r="S143" i="38"/>
  <c r="CH138" i="38"/>
  <c r="BB138" i="38"/>
  <c r="BG69" i="38"/>
  <c r="CM69" i="38"/>
  <c r="X29" i="70"/>
  <c r="X30" i="70"/>
  <c r="CG218" i="38"/>
  <c r="BA218" i="38"/>
  <c r="BC214" i="38"/>
  <c r="CI214" i="38"/>
  <c r="CG179" i="38"/>
  <c r="AQ140" i="38"/>
  <c r="CO72" i="38"/>
  <c r="BI72" i="38"/>
  <c r="CO64" i="38"/>
  <c r="BI64" i="38"/>
  <c r="CI210" i="38"/>
  <c r="BC210" i="38"/>
  <c r="CI182" i="38"/>
  <c r="BC182" i="38"/>
  <c r="BC178" i="38"/>
  <c r="CI178" i="38"/>
  <c r="CE142" i="38"/>
  <c r="AY142" i="38"/>
  <c r="CH136" i="38"/>
  <c r="BB136" i="38"/>
  <c r="CH134" i="38"/>
  <c r="BB134" i="38"/>
  <c r="CH132" i="38"/>
  <c r="BB132" i="38"/>
  <c r="CI110" i="38"/>
  <c r="BC110" i="38"/>
  <c r="BH68" i="38"/>
  <c r="CN68" i="38"/>
  <c r="BH60" i="38"/>
  <c r="CN60" i="38"/>
  <c r="D35" i="71"/>
  <c r="CH178" i="38"/>
  <c r="BB178" i="38"/>
  <c r="BC170" i="38"/>
  <c r="CI170" i="38"/>
  <c r="CI102" i="38"/>
  <c r="BC102" i="38"/>
  <c r="CG210" i="38"/>
  <c r="BA210" i="38"/>
  <c r="BC206" i="38"/>
  <c r="CI206" i="38"/>
  <c r="CG182" i="38"/>
  <c r="BA182" i="38"/>
  <c r="CI174" i="38"/>
  <c r="BC174" i="38"/>
  <c r="CH170" i="38"/>
  <c r="BB170" i="38"/>
  <c r="BB168" i="38"/>
  <c r="AY149" i="38"/>
  <c r="S139" i="38"/>
  <c r="CI94" i="38"/>
  <c r="BC94" i="38"/>
  <c r="N29" i="70"/>
  <c r="T29" i="70"/>
  <c r="CH145" i="38"/>
  <c r="BB145" i="38"/>
  <c r="J29" i="70"/>
  <c r="AX258" i="38"/>
  <c r="CD248" i="38"/>
  <c r="AX248" i="38"/>
  <c r="CG174" i="38"/>
  <c r="BA174" i="38"/>
  <c r="S137" i="38"/>
  <c r="AQ134" i="38"/>
  <c r="BW134" i="38"/>
  <c r="AQ132" i="38"/>
  <c r="BW132" i="38"/>
  <c r="BB110" i="38"/>
  <c r="CI106" i="38"/>
  <c r="BC106" i="38"/>
  <c r="R29" i="70"/>
  <c r="CD251" i="38"/>
  <c r="AX251" i="38"/>
  <c r="CG223" i="38"/>
  <c r="CH179" i="38"/>
  <c r="BB179" i="38"/>
  <c r="AY150" i="38"/>
  <c r="BW147" i="38"/>
  <c r="AQ147" i="38"/>
  <c r="CH143" i="38"/>
  <c r="BB143" i="38"/>
  <c r="BB102" i="38"/>
  <c r="CI98" i="38"/>
  <c r="BC98" i="38"/>
  <c r="CG219" i="38"/>
  <c r="BA219" i="38"/>
  <c r="CH171" i="38"/>
  <c r="BB171" i="38"/>
  <c r="CE136" i="38"/>
  <c r="AY136" i="38"/>
  <c r="CE134" i="38"/>
  <c r="AY134" i="38"/>
  <c r="CE132" i="38"/>
  <c r="AY132" i="38"/>
  <c r="D27" i="71"/>
  <c r="E27" i="71" s="1"/>
  <c r="CH147" i="38"/>
  <c r="CH141" i="38"/>
  <c r="BB141" i="38"/>
  <c r="CH111" i="38"/>
  <c r="BB111" i="38"/>
  <c r="D33" i="71"/>
  <c r="E33" i="71" s="1"/>
  <c r="O29" i="70"/>
  <c r="O30" i="70"/>
  <c r="AQ143" i="38"/>
  <c r="CG111" i="38"/>
  <c r="BA111" i="38"/>
  <c r="CH103" i="38"/>
  <c r="BB103" i="38"/>
  <c r="CG211" i="38"/>
  <c r="BA211" i="38"/>
  <c r="CG183" i="38"/>
  <c r="BA183" i="38"/>
  <c r="CE145" i="38"/>
  <c r="CH139" i="38"/>
  <c r="BB139" i="38"/>
  <c r="CG103" i="38"/>
  <c r="BA103" i="38"/>
  <c r="CH95" i="38"/>
  <c r="BB95" i="38"/>
  <c r="E62" i="98"/>
  <c r="L29" i="70"/>
  <c r="L30" i="70"/>
  <c r="M29" i="70"/>
  <c r="M30" i="70"/>
  <c r="CH209" i="38"/>
  <c r="CA131" i="38"/>
  <c r="AU131" i="38"/>
  <c r="CG95" i="38"/>
  <c r="BA95" i="38"/>
  <c r="D26" i="71"/>
  <c r="E26" i="71" s="1"/>
  <c r="AX238" i="38"/>
  <c r="CG175" i="38"/>
  <c r="BA175" i="38"/>
  <c r="CG148" i="38"/>
  <c r="S142" i="38"/>
  <c r="CH137" i="38"/>
  <c r="BB137" i="38"/>
  <c r="AQ131" i="38"/>
  <c r="BW131" i="38"/>
  <c r="K29" i="70"/>
  <c r="K30" i="70"/>
  <c r="CH135" i="38"/>
  <c r="BB135" i="38"/>
  <c r="CH133" i="38"/>
  <c r="BB133" i="38"/>
  <c r="CG107" i="38"/>
  <c r="BA107" i="38"/>
  <c r="D19" i="71"/>
  <c r="E19" i="71" s="1"/>
  <c r="CH214" i="38"/>
  <c r="CE141" i="38"/>
  <c r="AY141" i="38"/>
  <c r="CE131" i="38"/>
  <c r="AY131" i="38"/>
  <c r="CG99" i="38"/>
  <c r="BA99" i="38"/>
  <c r="D25" i="71"/>
  <c r="E25" i="71" s="1"/>
  <c r="CH146" i="38"/>
  <c r="BB146" i="38"/>
  <c r="BB215" i="38"/>
  <c r="D31" i="71"/>
  <c r="E31" i="71" s="1"/>
  <c r="CH206" i="38"/>
  <c r="CG149" i="38"/>
  <c r="CH144" i="38"/>
  <c r="BB144" i="38"/>
  <c r="AQ133" i="38"/>
  <c r="BW133" i="38"/>
  <c r="BH73" i="38"/>
  <c r="BH65" i="38"/>
  <c r="BH57" i="38"/>
  <c r="D18" i="71"/>
  <c r="E18" i="71" s="1"/>
  <c r="AM131" i="38"/>
  <c r="D30" i="71"/>
  <c r="E30" i="71" s="1"/>
  <c r="D22" i="71"/>
  <c r="E22" i="71" s="1"/>
  <c r="CI111" i="38"/>
  <c r="CI103" i="38"/>
  <c r="CI95" i="38"/>
  <c r="BG40" i="38"/>
  <c r="BG36" i="38"/>
  <c r="BG32" i="38"/>
  <c r="BG28" i="38"/>
  <c r="BG24" i="38"/>
  <c r="AI146" i="38"/>
  <c r="AI145" i="38"/>
  <c r="AI144" i="38"/>
  <c r="AI143" i="38"/>
  <c r="AI142" i="38"/>
  <c r="AI141" i="38"/>
  <c r="AI140" i="38"/>
  <c r="AI139" i="38"/>
  <c r="AI138" i="38"/>
  <c r="AI137" i="38"/>
  <c r="AI136" i="38"/>
  <c r="AI135" i="38"/>
  <c r="AI134" i="38"/>
  <c r="AI133" i="38"/>
  <c r="AI132" i="38"/>
  <c r="AI131" i="38"/>
  <c r="BA104" i="38"/>
  <c r="BA96" i="38"/>
  <c r="CM61" i="38"/>
  <c r="D29" i="71"/>
  <c r="E29" i="71" s="1"/>
  <c r="D21" i="71"/>
  <c r="E21" i="71" s="1"/>
  <c r="T30" i="70"/>
  <c r="BB172" i="38"/>
  <c r="BB105" i="38"/>
  <c r="BB97" i="38"/>
  <c r="CN74" i="38"/>
  <c r="CN66" i="38"/>
  <c r="CN58" i="38"/>
  <c r="D28" i="71"/>
  <c r="E28" i="71" s="1"/>
  <c r="D20" i="71"/>
  <c r="E20" i="71" s="1"/>
  <c r="R30" i="70"/>
  <c r="AX243" i="38"/>
  <c r="BC217" i="38"/>
  <c r="BC209" i="38"/>
  <c r="BC181" i="38"/>
  <c r="BC173" i="38"/>
  <c r="AI147" i="38"/>
  <c r="BO146" i="38"/>
  <c r="BO145" i="38"/>
  <c r="BO144" i="38"/>
  <c r="BO143" i="38"/>
  <c r="BO142" i="38"/>
  <c r="BO141" i="38"/>
  <c r="BO140" i="38"/>
  <c r="BO139" i="38"/>
  <c r="BO138" i="38"/>
  <c r="BO137" i="38"/>
  <c r="BO136" i="38"/>
  <c r="BO135" i="38"/>
  <c r="BO134" i="38"/>
  <c r="BO133" i="38"/>
  <c r="BO132" i="38"/>
  <c r="BO131" i="38"/>
  <c r="BG39" i="38"/>
  <c r="BG31" i="38"/>
  <c r="BG23" i="38"/>
  <c r="AZ146" i="38"/>
  <c r="AZ145" i="38"/>
  <c r="AZ144" i="38"/>
  <c r="AZ143" i="38"/>
  <c r="AZ142" i="38"/>
  <c r="AZ141" i="38"/>
  <c r="AZ140" i="38"/>
  <c r="AZ139" i="38"/>
  <c r="AZ138" i="38"/>
  <c r="AZ137" i="38"/>
  <c r="AZ136" i="38"/>
  <c r="AZ135" i="38"/>
  <c r="AZ134" i="38"/>
  <c r="AZ133" i="38"/>
  <c r="AZ132" i="38"/>
  <c r="CO68" i="38"/>
  <c r="CO60" i="38"/>
  <c r="CM68" i="38"/>
  <c r="CM60" i="38"/>
  <c r="D34" i="71"/>
  <c r="BG38" i="38"/>
  <c r="BG30" i="38"/>
  <c r="BG22" i="38"/>
  <c r="AZ147" i="38"/>
  <c r="CM73" i="38"/>
  <c r="CM65" i="38"/>
  <c r="CM57" i="38"/>
  <c r="D32" i="71"/>
  <c r="E32" i="71" s="1"/>
  <c r="D24" i="71"/>
  <c r="E24" i="71" s="1"/>
  <c r="D16" i="71"/>
  <c r="E16" i="71" s="1"/>
  <c r="AY139" i="38" l="1"/>
  <c r="CE151" i="38"/>
  <c r="AY151" i="38"/>
  <c r="AY147" i="38"/>
  <c r="CE147" i="38"/>
  <c r="E35" i="71"/>
  <c r="CE140" i="38"/>
  <c r="AY140" i="38"/>
  <c r="E34" i="71"/>
  <c r="CE146" i="38"/>
  <c r="AY146" i="38"/>
  <c r="C79" i="21"/>
  <c r="C111" i="21"/>
  <c r="C21" i="67"/>
  <c r="C29" i="67"/>
  <c r="C87" i="21"/>
  <c r="C119" i="21"/>
  <c r="CE138" i="38"/>
  <c r="AY138" i="38"/>
  <c r="CE144" i="38"/>
  <c r="AY144" i="38"/>
  <c r="CE143" i="38"/>
  <c r="AY143" i="38"/>
  <c r="C32" i="67"/>
  <c r="C90" i="21"/>
  <c r="C122" i="21"/>
  <c r="C84" i="21"/>
  <c r="C116" i="21"/>
  <c r="C26" i="67"/>
  <c r="C117" i="21"/>
  <c r="C27" i="67"/>
  <c r="C85" i="21"/>
  <c r="C33" i="67"/>
  <c r="C38" i="21" s="1"/>
  <c r="C91" i="21"/>
  <c r="C123" i="21"/>
  <c r="C80" i="21"/>
  <c r="C112" i="21"/>
  <c r="C22" i="67"/>
  <c r="C30" i="67"/>
  <c r="C88" i="21"/>
  <c r="C120" i="21"/>
  <c r="E84" i="21"/>
  <c r="M84" i="21"/>
  <c r="E90" i="21"/>
</calcChain>
</file>

<file path=xl/sharedStrings.xml><?xml version="1.0" encoding="utf-8"?>
<sst xmlns="http://schemas.openxmlformats.org/spreadsheetml/2006/main" count="8900" uniqueCount="2408">
  <si>
    <t xml:space="preserve">    </t>
  </si>
  <si>
    <t>Reporting templates for non-bank financial intermediation exercise</t>
  </si>
  <si>
    <t>Due dates:</t>
  </si>
  <si>
    <t xml:space="preserve">Jurisdiction: </t>
  </si>
  <si>
    <t>XX</t>
  </si>
  <si>
    <t>Primary contact</t>
  </si>
  <si>
    <t xml:space="preserve">Name: </t>
  </si>
  <si>
    <t>xxx</t>
  </si>
  <si>
    <t xml:space="preserve">Institution: </t>
  </si>
  <si>
    <t xml:space="preserve">Contact Number: </t>
  </si>
  <si>
    <t>xx</t>
  </si>
  <si>
    <t xml:space="preserve">E-mail Address: </t>
  </si>
  <si>
    <t>Additional contact (if any)</t>
  </si>
  <si>
    <t xml:space="preserve">Email address: </t>
  </si>
  <si>
    <t>Domestic currency and unit multiplier used for reporting all values in the templates</t>
  </si>
  <si>
    <t xml:space="preserve">Reporting currency : </t>
  </si>
  <si>
    <t>South African rand - ZAR</t>
  </si>
  <si>
    <t>Please use dropdown</t>
  </si>
  <si>
    <t xml:space="preserve">Unit multiplier (e.g. 1,000) : </t>
  </si>
  <si>
    <t xml:space="preserve">General remarks :   </t>
  </si>
  <si>
    <t>List of templates</t>
  </si>
  <si>
    <t>1 macro-mapping</t>
  </si>
  <si>
    <t>1b fund flows</t>
  </si>
  <si>
    <t>2 supplementary templates</t>
  </si>
  <si>
    <t>3 interconnectedness</t>
  </si>
  <si>
    <t>4 classification of non-bank entities into and outside of economic functions (a-b)</t>
  </si>
  <si>
    <t>5 risk metrics for classified entitles</t>
  </si>
  <si>
    <t>6 Innovations and adaptations</t>
  </si>
  <si>
    <t>8a summary sheet</t>
  </si>
  <si>
    <t>8b cross-sheet checks</t>
  </si>
  <si>
    <t>9 definitions</t>
  </si>
  <si>
    <t>Reporting priorities for the 2022 monitoring exercise</t>
  </si>
  <si>
    <t>Level 1 - Core data. Jurisdictions should focus their efforts on completing these data items.</t>
  </si>
  <si>
    <t>Level 2 - Data requested on best-effort basis. Jurisdictions are encouraged to report/continue reporting these items.</t>
  </si>
  <si>
    <t>Please refer to the accompanying reporting instructions and guidelines.</t>
  </si>
  <si>
    <t>AR</t>
  </si>
  <si>
    <t>Argentine peso - ARS</t>
  </si>
  <si>
    <t>AU</t>
  </si>
  <si>
    <t>Australian dollar - AUD</t>
  </si>
  <si>
    <t>Exchange rates:</t>
  </si>
  <si>
    <t>BR</t>
  </si>
  <si>
    <t>Brazilian real - BRL</t>
  </si>
  <si>
    <t>CA</t>
  </si>
  <si>
    <t>Canadian dollar - CAD</t>
  </si>
  <si>
    <t>KY</t>
  </si>
  <si>
    <t>Cayman Islands dollar - KYD</t>
  </si>
  <si>
    <t>CL</t>
  </si>
  <si>
    <t>Chilean peso - CLP</t>
  </si>
  <si>
    <t>CN</t>
  </si>
  <si>
    <t>Chinese renminbi - CNY</t>
  </si>
  <si>
    <t>EU</t>
  </si>
  <si>
    <t>Euro - EUR</t>
  </si>
  <si>
    <t>HK</t>
  </si>
  <si>
    <t>Hong Kong dollar - HKD</t>
  </si>
  <si>
    <t>IN</t>
  </si>
  <si>
    <t>Indian rupee - INR</t>
  </si>
  <si>
    <t>ID</t>
  </si>
  <si>
    <t>Indonesian rupiah - IDR</t>
  </si>
  <si>
    <t>JP</t>
  </si>
  <si>
    <t>Japanese yen - JPY</t>
  </si>
  <si>
    <t>KR</t>
  </si>
  <si>
    <t>Korean won - KRW</t>
  </si>
  <si>
    <t>MX</t>
  </si>
  <si>
    <t>Mexican peso - MXN</t>
  </si>
  <si>
    <t>RU</t>
  </si>
  <si>
    <t>Russian rouble - RUB</t>
  </si>
  <si>
    <t>SA</t>
  </si>
  <si>
    <t>Saudi riyal - SAR</t>
  </si>
  <si>
    <t>SG</t>
  </si>
  <si>
    <t>Singapore dollar - SGD</t>
  </si>
  <si>
    <t>ZA</t>
  </si>
  <si>
    <t>CH</t>
  </si>
  <si>
    <t>Swiss franc - CHF</t>
  </si>
  <si>
    <t>TR</t>
  </si>
  <si>
    <t>Turkish lira - TRY</t>
  </si>
  <si>
    <t>UK</t>
  </si>
  <si>
    <t>UK pound (Sterling) - GBP</t>
  </si>
  <si>
    <t>US</t>
  </si>
  <si>
    <t>US dollar - USD</t>
  </si>
  <si>
    <t xml:space="preserve"> Source: BIS.</t>
  </si>
  <si>
    <t>https://www.bis.org/statistics/xrusd.htm?m=6%7C381%7C675</t>
  </si>
  <si>
    <t>BIS Statistics Explorer</t>
  </si>
  <si>
    <t>Table I3-E</t>
  </si>
  <si>
    <t>US dollar exchange rates. End of period</t>
  </si>
  <si>
    <t>Dataset</t>
  </si>
  <si>
    <t>Exchange rates against the US dollar (XRD)</t>
  </si>
  <si>
    <t>Data updated</t>
  </si>
  <si>
    <t>'20/04/2022 07:59</t>
  </si>
  <si>
    <t>Data URL</t>
  </si>
  <si>
    <t>http://stats.bis.org:8089/statx/srs/table/i3?m=E&amp;f=xlsx</t>
  </si>
  <si>
    <t/>
  </si>
  <si>
    <t>Mar 2022</t>
  </si>
  <si>
    <t>Domestic currency</t>
  </si>
  <si>
    <t>Year</t>
  </si>
  <si>
    <t>Quarter</t>
  </si>
  <si>
    <t>Month</t>
  </si>
  <si>
    <t>Q1 2021</t>
  </si>
  <si>
    <t>Q2 2021</t>
  </si>
  <si>
    <t>Q3 2021</t>
  </si>
  <si>
    <t>Q4 2021</t>
  </si>
  <si>
    <t>Jan 2022</t>
  </si>
  <si>
    <t>Feb 2022</t>
  </si>
  <si>
    <t>Afghanistan</t>
  </si>
  <si>
    <t>AFN</t>
  </si>
  <si>
    <t>...</t>
  </si>
  <si>
    <t>Albania</t>
  </si>
  <si>
    <t>ALL</t>
  </si>
  <si>
    <t>Algeria</t>
  </si>
  <si>
    <t>DZD</t>
  </si>
  <si>
    <t>Angola</t>
  </si>
  <si>
    <t>AOA</t>
  </si>
  <si>
    <t>Anguilla</t>
  </si>
  <si>
    <t>XCD</t>
  </si>
  <si>
    <t>Antigua and Barbuda</t>
  </si>
  <si>
    <t>Argentina</t>
  </si>
  <si>
    <t>ARS</t>
  </si>
  <si>
    <t>Armenia</t>
  </si>
  <si>
    <t>AMD</t>
  </si>
  <si>
    <t>Aruba</t>
  </si>
  <si>
    <t>AWG</t>
  </si>
  <si>
    <t>Australia</t>
  </si>
  <si>
    <t>AUD</t>
  </si>
  <si>
    <t>Austria</t>
  </si>
  <si>
    <t>EUR</t>
  </si>
  <si>
    <t>Azerbaijan</t>
  </si>
  <si>
    <t>AZN</t>
  </si>
  <si>
    <t>Bahamas</t>
  </si>
  <si>
    <t>BSD</t>
  </si>
  <si>
    <t>Bahrain</t>
  </si>
  <si>
    <t>BHD</t>
  </si>
  <si>
    <t>Bangladesh</t>
  </si>
  <si>
    <t>BDT</t>
  </si>
  <si>
    <t>Barbados</t>
  </si>
  <si>
    <t>BBD</t>
  </si>
  <si>
    <t>Belarus</t>
  </si>
  <si>
    <t>BYN</t>
  </si>
  <si>
    <t>Belgium</t>
  </si>
  <si>
    <t>Belize</t>
  </si>
  <si>
    <t>BZD</t>
  </si>
  <si>
    <t>Benin</t>
  </si>
  <si>
    <t>XOF</t>
  </si>
  <si>
    <t>Bhutan</t>
  </si>
  <si>
    <t>BTN</t>
  </si>
  <si>
    <t>Bolivia</t>
  </si>
  <si>
    <t>BOB</t>
  </si>
  <si>
    <t>Bosnia and Herzegovina</t>
  </si>
  <si>
    <t>BAM</t>
  </si>
  <si>
    <t>Botswana</t>
  </si>
  <si>
    <t>BWP</t>
  </si>
  <si>
    <t>Brazil</t>
  </si>
  <si>
    <t>BRL</t>
  </si>
  <si>
    <t>Brunei</t>
  </si>
  <si>
    <t>BND</t>
  </si>
  <si>
    <t>Bulgaria</t>
  </si>
  <si>
    <t>BGN</t>
  </si>
  <si>
    <t>Burkina Faso</t>
  </si>
  <si>
    <t>Burundi</t>
  </si>
  <si>
    <t>BIF</t>
  </si>
  <si>
    <t>Cambodia</t>
  </si>
  <si>
    <t>KHR</t>
  </si>
  <si>
    <t>Cameroon</t>
  </si>
  <si>
    <t>XAF</t>
  </si>
  <si>
    <t>Canada</t>
  </si>
  <si>
    <t>CAD</t>
  </si>
  <si>
    <t>Cape Verde</t>
  </si>
  <si>
    <t>CVE</t>
  </si>
  <si>
    <t>Cayman Islands</t>
  </si>
  <si>
    <t>KYD</t>
  </si>
  <si>
    <t>Central African Republic</t>
  </si>
  <si>
    <t>Chad</t>
  </si>
  <si>
    <t>Chile</t>
  </si>
  <si>
    <t>CLP</t>
  </si>
  <si>
    <t>China</t>
  </si>
  <si>
    <t>CNY</t>
  </si>
  <si>
    <t>Chinese Taipei</t>
  </si>
  <si>
    <t>TWD</t>
  </si>
  <si>
    <t>Colombia</t>
  </si>
  <si>
    <t>COP</t>
  </si>
  <si>
    <t>Comoros</t>
  </si>
  <si>
    <t>KMF</t>
  </si>
  <si>
    <t>Congo</t>
  </si>
  <si>
    <t>Congo Democratic Republic</t>
  </si>
  <si>
    <t>CDF</t>
  </si>
  <si>
    <t>Costa Rica</t>
  </si>
  <si>
    <t>CRC</t>
  </si>
  <si>
    <t>Cote d'Ivoire</t>
  </si>
  <si>
    <t>Croatia</t>
  </si>
  <si>
    <t>HRK</t>
  </si>
  <si>
    <t>Cyprus</t>
  </si>
  <si>
    <t>Czech Republic</t>
  </si>
  <si>
    <t>CZK</t>
  </si>
  <si>
    <t>Denmark</t>
  </si>
  <si>
    <t>DKK</t>
  </si>
  <si>
    <t>Djibouti</t>
  </si>
  <si>
    <t>DJF</t>
  </si>
  <si>
    <t>Dominica</t>
  </si>
  <si>
    <t>Dominican Republic</t>
  </si>
  <si>
    <t>DOP</t>
  </si>
  <si>
    <t>Egypt</t>
  </si>
  <si>
    <t>EGP</t>
  </si>
  <si>
    <t>El Salvador</t>
  </si>
  <si>
    <t>SVC</t>
  </si>
  <si>
    <t>Equatorial Guinea</t>
  </si>
  <si>
    <t>Eritrea</t>
  </si>
  <si>
    <t>ERN</t>
  </si>
  <si>
    <t>Estonia</t>
  </si>
  <si>
    <t>Eswatini</t>
  </si>
  <si>
    <t>SZL</t>
  </si>
  <si>
    <t>Ethiopia</t>
  </si>
  <si>
    <t>ETB</t>
  </si>
  <si>
    <t>Euro area</t>
  </si>
  <si>
    <t>Fiji</t>
  </si>
  <si>
    <t>FJD</t>
  </si>
  <si>
    <t>Finland</t>
  </si>
  <si>
    <t>France</t>
  </si>
  <si>
    <t>Gabon</t>
  </si>
  <si>
    <t>Gambia</t>
  </si>
  <si>
    <t>GMD</t>
  </si>
  <si>
    <t>Georgia</t>
  </si>
  <si>
    <t>GEL</t>
  </si>
  <si>
    <t>Germany</t>
  </si>
  <si>
    <t>Ghana</t>
  </si>
  <si>
    <t>GHS</t>
  </si>
  <si>
    <t>Greece</t>
  </si>
  <si>
    <t>Grenada</t>
  </si>
  <si>
    <t>Guatemala</t>
  </si>
  <si>
    <t>GTQ</t>
  </si>
  <si>
    <t>Guinea</t>
  </si>
  <si>
    <t>GNF</t>
  </si>
  <si>
    <t>Guinea-Bissau</t>
  </si>
  <si>
    <t>Guyana</t>
  </si>
  <si>
    <t>GYD</t>
  </si>
  <si>
    <t>Haiti</t>
  </si>
  <si>
    <t>HTG</t>
  </si>
  <si>
    <t>Honduras</t>
  </si>
  <si>
    <t>HNL</t>
  </si>
  <si>
    <t>Hong Kong SAR</t>
  </si>
  <si>
    <t>HKD</t>
  </si>
  <si>
    <t>Hungary</t>
  </si>
  <si>
    <t>HUF</t>
  </si>
  <si>
    <t>Iceland</t>
  </si>
  <si>
    <t>ISK</t>
  </si>
  <si>
    <t>India</t>
  </si>
  <si>
    <t>INR</t>
  </si>
  <si>
    <t>Indonesia</t>
  </si>
  <si>
    <t>IDR</t>
  </si>
  <si>
    <t>Iran</t>
  </si>
  <si>
    <t>IRR</t>
  </si>
  <si>
    <t>Iraq</t>
  </si>
  <si>
    <t>IQD</t>
  </si>
  <si>
    <t>Ireland</t>
  </si>
  <si>
    <t>Israel</t>
  </si>
  <si>
    <t>ILS</t>
  </si>
  <si>
    <t>Italy</t>
  </si>
  <si>
    <t>Jamaica</t>
  </si>
  <si>
    <t>JMD</t>
  </si>
  <si>
    <t>Japan</t>
  </si>
  <si>
    <t>JPY</t>
  </si>
  <si>
    <t>Jordan</t>
  </si>
  <si>
    <t>JOD</t>
  </si>
  <si>
    <t>Kazakhstan</t>
  </si>
  <si>
    <t>KZT</t>
  </si>
  <si>
    <t>Kenya</t>
  </si>
  <si>
    <t>KES</t>
  </si>
  <si>
    <t>Kiribati</t>
  </si>
  <si>
    <t>Korea</t>
  </si>
  <si>
    <t>KRW</t>
  </si>
  <si>
    <t>Kuwait</t>
  </si>
  <si>
    <t>KWD</t>
  </si>
  <si>
    <t>Kyrgyz Republic</t>
  </si>
  <si>
    <t>KGS</t>
  </si>
  <si>
    <t>Laos</t>
  </si>
  <si>
    <t>LAK</t>
  </si>
  <si>
    <t>Latvia</t>
  </si>
  <si>
    <t>Lebanon</t>
  </si>
  <si>
    <t>LBP</t>
  </si>
  <si>
    <t>Lesotho</t>
  </si>
  <si>
    <t>LSL</t>
  </si>
  <si>
    <t>Liberia</t>
  </si>
  <si>
    <t>LRD</t>
  </si>
  <si>
    <t>Libya</t>
  </si>
  <si>
    <t>LYD</t>
  </si>
  <si>
    <t>Lithuania</t>
  </si>
  <si>
    <t>Luxembourg</t>
  </si>
  <si>
    <t>Macao SAR</t>
  </si>
  <si>
    <t>MOP</t>
  </si>
  <si>
    <t>Madagascar</t>
  </si>
  <si>
    <t>MGA</t>
  </si>
  <si>
    <t>Malawi</t>
  </si>
  <si>
    <t>MWK</t>
  </si>
  <si>
    <t>Malaysia</t>
  </si>
  <si>
    <t>MYR</t>
  </si>
  <si>
    <t>Maldives</t>
  </si>
  <si>
    <t>MVR</t>
  </si>
  <si>
    <t>Mali</t>
  </si>
  <si>
    <t>Malta</t>
  </si>
  <si>
    <t>Mauritania</t>
  </si>
  <si>
    <t>MRO</t>
  </si>
  <si>
    <t>Mauritius</t>
  </si>
  <si>
    <t>MUR</t>
  </si>
  <si>
    <t>Mexico</t>
  </si>
  <si>
    <t>MXN</t>
  </si>
  <si>
    <t>Micronesia</t>
  </si>
  <si>
    <t>USD</t>
  </si>
  <si>
    <t>Moldova</t>
  </si>
  <si>
    <t>MDL</t>
  </si>
  <si>
    <t>Mongolia</t>
  </si>
  <si>
    <t>MNT</t>
  </si>
  <si>
    <t>Montenegro</t>
  </si>
  <si>
    <t>Montserrat</t>
  </si>
  <si>
    <t>Morocco</t>
  </si>
  <si>
    <t>MAD</t>
  </si>
  <si>
    <t>Mozambique</t>
  </si>
  <si>
    <t>MZN</t>
  </si>
  <si>
    <t>Myanmar</t>
  </si>
  <si>
    <t>MMK</t>
  </si>
  <si>
    <t>Namibia</t>
  </si>
  <si>
    <t>NAD</t>
  </si>
  <si>
    <t>Nepal</t>
  </si>
  <si>
    <t>NPR</t>
  </si>
  <si>
    <t>Netherlands</t>
  </si>
  <si>
    <t>Netherlands Antilles</t>
  </si>
  <si>
    <t>ANG</t>
  </si>
  <si>
    <t>New Zealand</t>
  </si>
  <si>
    <t>NZD</t>
  </si>
  <si>
    <t>Nicaragua</t>
  </si>
  <si>
    <t>NIO</t>
  </si>
  <si>
    <t>Niger</t>
  </si>
  <si>
    <t>Nigeria</t>
  </si>
  <si>
    <t>NGN</t>
  </si>
  <si>
    <t>North Macedonia</t>
  </si>
  <si>
    <t>MKD</t>
  </si>
  <si>
    <t>Norway</t>
  </si>
  <si>
    <t>NOK</t>
  </si>
  <si>
    <t>Oman</t>
  </si>
  <si>
    <t>OMR</t>
  </si>
  <si>
    <t>Pakistan</t>
  </si>
  <si>
    <t>PKR</t>
  </si>
  <si>
    <t>Panama</t>
  </si>
  <si>
    <t>PAB</t>
  </si>
  <si>
    <t>Papua New Guinea</t>
  </si>
  <si>
    <t>PGK</t>
  </si>
  <si>
    <t>Paraguay</t>
  </si>
  <si>
    <t>PYG</t>
  </si>
  <si>
    <t>Peru</t>
  </si>
  <si>
    <t>PEN</t>
  </si>
  <si>
    <t>Philippines</t>
  </si>
  <si>
    <t>PHP</t>
  </si>
  <si>
    <t>Poland</t>
  </si>
  <si>
    <t>PLN</t>
  </si>
  <si>
    <t>Portugal</t>
  </si>
  <si>
    <t>Qatar</t>
  </si>
  <si>
    <t>QAR</t>
  </si>
  <si>
    <t>Romania</t>
  </si>
  <si>
    <t>RON</t>
  </si>
  <si>
    <t>Russia</t>
  </si>
  <si>
    <t>RUB</t>
  </si>
  <si>
    <t>Rwanda</t>
  </si>
  <si>
    <t>RWF</t>
  </si>
  <si>
    <t>Samoa</t>
  </si>
  <si>
    <t>WST</t>
  </si>
  <si>
    <t>San Marino</t>
  </si>
  <si>
    <t>Sao Tome and Principe</t>
  </si>
  <si>
    <t>STD</t>
  </si>
  <si>
    <t>Saudi Arabia</t>
  </si>
  <si>
    <t>SAR</t>
  </si>
  <si>
    <t>Senegal</t>
  </si>
  <si>
    <t>Serbia</t>
  </si>
  <si>
    <t>RSD</t>
  </si>
  <si>
    <t>Seychelles</t>
  </si>
  <si>
    <t>SCR</t>
  </si>
  <si>
    <t>Sierra Leone</t>
  </si>
  <si>
    <t>SLL</t>
  </si>
  <si>
    <t>Singapore</t>
  </si>
  <si>
    <t>SGD</t>
  </si>
  <si>
    <t>Slovakia</t>
  </si>
  <si>
    <t>Slovenia</t>
  </si>
  <si>
    <t>Solomon Islands</t>
  </si>
  <si>
    <t>SBD</t>
  </si>
  <si>
    <t>South Africa</t>
  </si>
  <si>
    <t>ZAR</t>
  </si>
  <si>
    <t>South Sudan</t>
  </si>
  <si>
    <t>SDG</t>
  </si>
  <si>
    <t>Spain</t>
  </si>
  <si>
    <t>Sri Lanka</t>
  </si>
  <si>
    <t>LKR</t>
  </si>
  <si>
    <t>St. Lucia</t>
  </si>
  <si>
    <t>St. Vincent and the Grenadines</t>
  </si>
  <si>
    <t>St.Kitts - Nevis</t>
  </si>
  <si>
    <t>Sudan</t>
  </si>
  <si>
    <t>Suriname</t>
  </si>
  <si>
    <t>SRD</t>
  </si>
  <si>
    <t>Sweden</t>
  </si>
  <si>
    <t>SEK</t>
  </si>
  <si>
    <t>Switzerland</t>
  </si>
  <si>
    <t>CHF</t>
  </si>
  <si>
    <t>Syria</t>
  </si>
  <si>
    <t>SYP</t>
  </si>
  <si>
    <t>Tajikistan</t>
  </si>
  <si>
    <t>TJS</t>
  </si>
  <si>
    <t>Tanzania</t>
  </si>
  <si>
    <t>TZS</t>
  </si>
  <si>
    <t>Thailand</t>
  </si>
  <si>
    <t>THB</t>
  </si>
  <si>
    <t>Togo</t>
  </si>
  <si>
    <t>Tonga</t>
  </si>
  <si>
    <t>TOP</t>
  </si>
  <si>
    <t>Trinidad and Tobago</t>
  </si>
  <si>
    <t>TTD</t>
  </si>
  <si>
    <t>Tunisia</t>
  </si>
  <si>
    <t>TND</t>
  </si>
  <si>
    <t>Turkey</t>
  </si>
  <si>
    <t>TRY</t>
  </si>
  <si>
    <t>Turkmenistan</t>
  </si>
  <si>
    <t>TMT</t>
  </si>
  <si>
    <t>Uganda</t>
  </si>
  <si>
    <t>UGX</t>
  </si>
  <si>
    <t>Ukraine</t>
  </si>
  <si>
    <t>UAH</t>
  </si>
  <si>
    <t>United Arab Emirates</t>
  </si>
  <si>
    <t>AED</t>
  </si>
  <si>
    <t>United Kingdom</t>
  </si>
  <si>
    <t>GBP</t>
  </si>
  <si>
    <t>United States</t>
  </si>
  <si>
    <t>Uruguay</t>
  </si>
  <si>
    <t>UYU</t>
  </si>
  <si>
    <t>Uzbekistan</t>
  </si>
  <si>
    <t>UZS</t>
  </si>
  <si>
    <t>Vanuatu</t>
  </si>
  <si>
    <t>VUV</t>
  </si>
  <si>
    <t>Venezuela</t>
  </si>
  <si>
    <t>VEF</t>
  </si>
  <si>
    <t>Vietnam</t>
  </si>
  <si>
    <t>VND</t>
  </si>
  <si>
    <t>Waemu</t>
  </si>
  <si>
    <t>World</t>
  </si>
  <si>
    <t>XDR</t>
  </si>
  <si>
    <t>Yemen</t>
  </si>
  <si>
    <t>YER</t>
  </si>
  <si>
    <t>Zambia</t>
  </si>
  <si>
    <t>ZMK</t>
  </si>
  <si>
    <t>Zimbabwe</t>
  </si>
  <si>
    <t>ZWL</t>
  </si>
  <si>
    <t>Q1.2011</t>
  </si>
  <si>
    <t>Q2.2011</t>
  </si>
  <si>
    <t>Q3.2011</t>
  </si>
  <si>
    <t>Q4.2011</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</si>
  <si>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</si>
  <si>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</si>
  <si>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</si>
  <si>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</si>
  <si>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</si>
  <si>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</si>
  <si>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</si>
  <si>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</si>
  <si>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</si>
  <si>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</si>
  <si>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</si>
  <si>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</si>
  <si>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</si>
  <si>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</si>
  <si>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</si>
  <si>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</si>
  <si>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</si>
  <si>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</si>
  <si>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</si>
  <si>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</si>
  <si>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</si>
  <si>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</si>
  <si>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</si>
  <si>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</si>
  <si>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</si>
  <si>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</si>
  <si>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</si>
  <si>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</si>
  <si>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Q1.2019</t>
  </si>
  <si>
    <t>Q2.2019</t>
  </si>
  <si>
    <t>Q3.2019</t>
  </si>
  <si>
    <t>Q4.2019</t>
  </si>
  <si>
    <t>Q1.2020</t>
  </si>
  <si>
    <t>Q2.2020</t>
  </si>
  <si>
    <t>Q3.2020</t>
  </si>
  <si>
    <t>Q4.2020</t>
  </si>
  <si>
    <t>Q1.2021</t>
  </si>
  <si>
    <t>Q2.2021</t>
  </si>
  <si>
    <t>Q3.2021</t>
  </si>
  <si>
    <t>Q4.2021</t>
  </si>
  <si>
    <t>Q1.2022</t>
  </si>
  <si>
    <t>Main Template for the Macro-Mapping - from Flow of Funds / National Financial Accounts Data *</t>
  </si>
  <si>
    <t>Please fill in the template using the domestic currency and unit multiplier specified on the cover page.</t>
  </si>
  <si>
    <r>
      <t>Memo items: Flow of Funds / National Financial Accounts categories</t>
    </r>
    <r>
      <rPr>
        <sz val="10"/>
        <color indexed="10"/>
        <rFont val="Arial"/>
        <family val="2"/>
      </rPr>
      <t xml:space="preserve"> (Note 16)</t>
    </r>
  </si>
  <si>
    <r>
      <t>Memo items: Fund of funds / MMFs</t>
    </r>
    <r>
      <rPr>
        <sz val="10"/>
        <color indexed="10"/>
        <rFont val="Arial"/>
        <family val="2"/>
      </rPr>
      <t xml:space="preserve"> (Note 19)</t>
    </r>
  </si>
  <si>
    <t>Please use the table below to report any additional information, if needed.</t>
  </si>
  <si>
    <t>in reported currency (domestic currency)</t>
  </si>
  <si>
    <t>in USD million (floating exchange rates)</t>
  </si>
  <si>
    <r>
      <t>Stock of financial assets</t>
    </r>
    <r>
      <rPr>
        <sz val="10"/>
        <color indexed="10"/>
        <rFont val="Arial"/>
        <family val="2"/>
      </rPr>
      <t xml:space="preserve">
(Note 1)</t>
    </r>
    <r>
      <rPr>
        <b/>
        <sz val="10"/>
        <color indexed="10"/>
        <rFont val="Arial"/>
        <family val="2"/>
      </rPr>
      <t xml:space="preserve">
 </t>
    </r>
    <r>
      <rPr>
        <sz val="10"/>
        <color indexed="8"/>
        <rFont val="Arial"/>
        <family val="2"/>
      </rPr>
      <t xml:space="preserve"> 
as of end-year</t>
    </r>
  </si>
  <si>
    <t>Col 1</t>
  </si>
  <si>
    <t>Col 2</t>
  </si>
  <si>
    <t>Col 3</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</si>
  <si>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</si>
  <si>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</si>
  <si>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</si>
  <si>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</si>
  <si>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</si>
  <si>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</si>
  <si>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</si>
  <si>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</si>
  <si>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</si>
  <si>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</si>
  <si>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</si>
  <si>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</si>
  <si>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</si>
  <si>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</si>
  <si>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</si>
  <si>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</si>
  <si>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</si>
  <si>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</si>
  <si>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</si>
  <si>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</si>
  <si>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</si>
  <si>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</si>
  <si>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</si>
  <si>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</si>
  <si>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</si>
  <si>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</si>
  <si>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30</t>
  </si>
  <si>
    <t>Col 31</t>
  </si>
  <si>
    <t>Col 32</t>
  </si>
  <si>
    <t>Col 33</t>
  </si>
  <si>
    <t>Col 34</t>
  </si>
  <si>
    <t>Col 35</t>
  </si>
  <si>
    <t>Col 36</t>
  </si>
  <si>
    <t>Col 37</t>
  </si>
  <si>
    <t>Col 38</t>
  </si>
  <si>
    <t>Col 39</t>
  </si>
  <si>
    <t>Col 40</t>
  </si>
  <si>
    <t>Col 41</t>
  </si>
  <si>
    <t>Col 42</t>
  </si>
  <si>
    <t>Col 43</t>
  </si>
  <si>
    <t>Col 44</t>
  </si>
  <si>
    <t>Col 45</t>
  </si>
  <si>
    <t>Col 46</t>
  </si>
  <si>
    <t>Col 47</t>
  </si>
  <si>
    <t>Financial Corporations
(Note 2)</t>
  </si>
  <si>
    <t>Financial Corporations</t>
  </si>
  <si>
    <t>Central Bank</t>
  </si>
  <si>
    <t>Deposit-Taking Corporations (DTCs)
(Note 3)</t>
  </si>
  <si>
    <t>Public Financial Institutions
(Note 4)</t>
  </si>
  <si>
    <t>Insurance Corporations
(Note 5)</t>
  </si>
  <si>
    <t>Pension Funds
(Note 5)</t>
  </si>
  <si>
    <t>Other Financial Intermediaries (OFIs)
(Note 6)</t>
  </si>
  <si>
    <t>Financial Auxiliaries
(Note 15)</t>
  </si>
  <si>
    <t>Other Financial Intermediaries, except Insurance Companies and Pension Funds</t>
  </si>
  <si>
    <t>Non-MMF Investment Funds</t>
  </si>
  <si>
    <t>Money Market Funds (MMFs)
(Note 7)</t>
  </si>
  <si>
    <t>Hedge Funds
(Note 8,10)</t>
  </si>
  <si>
    <t>Other Investment Funds
(Note 9,10)</t>
  </si>
  <si>
    <t>Real Estate Investment Trusts (REITs) and RE Funds
(Note 11)</t>
  </si>
  <si>
    <t>Trust Companies</t>
  </si>
  <si>
    <t>Finance Companies</t>
  </si>
  <si>
    <t>Broker-Dealers</t>
  </si>
  <si>
    <t>Structured Finance Vehicles</t>
  </si>
  <si>
    <t>Central Counterparties (CCPs)</t>
  </si>
  <si>
    <t>Captive Financial Institutions and Money Lenders
(Note 12)</t>
  </si>
  <si>
    <t>XX
(Note 13)</t>
  </si>
  <si>
    <t>Others
(Note 14)</t>
  </si>
  <si>
    <t>Funds of Funds</t>
  </si>
  <si>
    <t>Money market funds (MMFs)</t>
  </si>
  <si>
    <r>
      <rPr>
        <i/>
        <sz val="10"/>
        <color indexed="8"/>
        <rFont val="Arial"/>
        <family val="2"/>
      </rPr>
      <t xml:space="preserve">of which:
</t>
    </r>
    <r>
      <rPr>
        <sz val="10"/>
        <color indexed="8"/>
        <rFont val="Arial"/>
        <family val="2"/>
      </rPr>
      <t>banks</t>
    </r>
  </si>
  <si>
    <r>
      <rPr>
        <i/>
        <sz val="10"/>
        <color indexed="8"/>
        <rFont val="Arial"/>
        <family val="2"/>
      </rPr>
      <t xml:space="preserve">of which:
</t>
    </r>
    <r>
      <rPr>
        <sz val="10"/>
        <color indexed="8"/>
        <rFont val="Arial"/>
        <family val="2"/>
      </rPr>
      <t>other</t>
    </r>
  </si>
  <si>
    <r>
      <rPr>
        <i/>
        <sz val="10"/>
        <color indexed="8"/>
        <rFont val="Arial"/>
        <family val="2"/>
      </rPr>
      <t>of which</t>
    </r>
    <r>
      <rPr>
        <sz val="10"/>
        <color indexed="8"/>
        <rFont val="Arial"/>
        <family val="2"/>
      </rPr>
      <t xml:space="preserve">: </t>
    </r>
    <r>
      <rPr>
        <u/>
        <sz val="10"/>
        <color indexed="8"/>
        <rFont val="Arial"/>
        <family val="2"/>
      </rPr>
      <t>defined benefits</t>
    </r>
  </si>
  <si>
    <r>
      <rPr>
        <i/>
        <sz val="10"/>
        <color indexed="8"/>
        <rFont val="Arial"/>
        <family val="2"/>
      </rPr>
      <t>of which</t>
    </r>
    <r>
      <rPr>
        <sz val="10"/>
        <color indexed="8"/>
        <rFont val="Arial"/>
        <family val="2"/>
      </rPr>
      <t xml:space="preserve">: </t>
    </r>
    <r>
      <rPr>
        <u/>
        <sz val="10"/>
        <color indexed="8"/>
        <rFont val="Arial"/>
        <family val="2"/>
      </rPr>
      <t>defined contributions</t>
    </r>
  </si>
  <si>
    <r>
      <rPr>
        <i/>
        <sz val="10"/>
        <color indexed="8"/>
        <rFont val="Arial"/>
        <family val="2"/>
      </rPr>
      <t>of which</t>
    </r>
    <r>
      <rPr>
        <sz val="10"/>
        <color indexed="8"/>
        <rFont val="Arial"/>
        <family val="2"/>
      </rPr>
      <t xml:space="preserve">: </t>
    </r>
    <r>
      <rPr>
        <u/>
        <sz val="10"/>
        <color indexed="8"/>
        <rFont val="Arial"/>
        <family val="2"/>
      </rPr>
      <t xml:space="preserve">constant NAV
</t>
    </r>
    <r>
      <rPr>
        <sz val="10"/>
        <color indexed="8"/>
        <rFont val="Arial"/>
        <family val="2"/>
      </rPr>
      <t>(Note 7)</t>
    </r>
  </si>
  <si>
    <r>
      <rPr>
        <i/>
        <sz val="10"/>
        <color indexed="8"/>
        <rFont val="Arial"/>
        <family val="2"/>
      </rPr>
      <t>of which</t>
    </r>
    <r>
      <rPr>
        <sz val="10"/>
        <color indexed="8"/>
        <rFont val="Arial"/>
        <family val="2"/>
      </rPr>
      <t xml:space="preserve">: </t>
    </r>
    <r>
      <rPr>
        <u/>
        <sz val="10"/>
        <color indexed="8"/>
        <rFont val="Arial"/>
        <family val="2"/>
      </rPr>
      <t xml:space="preserve">variable NAV
</t>
    </r>
    <r>
      <rPr>
        <sz val="10"/>
        <color indexed="8"/>
        <rFont val="Arial"/>
        <family val="2"/>
      </rPr>
      <t>(Note 7)</t>
    </r>
  </si>
  <si>
    <r>
      <rPr>
        <i/>
        <sz val="10"/>
        <color indexed="8"/>
        <rFont val="Arial"/>
        <family val="2"/>
      </rPr>
      <t>of which</t>
    </r>
    <r>
      <rPr>
        <sz val="10"/>
        <color indexed="8"/>
        <rFont val="Arial"/>
        <family val="2"/>
      </rPr>
      <t xml:space="preserve">:
</t>
    </r>
    <r>
      <rPr>
        <u/>
        <sz val="10"/>
        <color indexed="8"/>
        <rFont val="Arial"/>
        <family val="2"/>
      </rPr>
      <t>equity</t>
    </r>
    <r>
      <rPr>
        <sz val="10"/>
        <color indexed="8"/>
        <rFont val="Arial"/>
        <family val="2"/>
      </rPr>
      <t xml:space="preserve"> funds</t>
    </r>
    <r>
      <rPr>
        <sz val="10"/>
        <color indexed="8"/>
        <rFont val="Arial"/>
        <family val="2"/>
      </rPr>
      <t xml:space="preserve">
(Note 9,10)</t>
    </r>
  </si>
  <si>
    <r>
      <rPr>
        <i/>
        <sz val="10"/>
        <color indexed="8"/>
        <rFont val="Arial"/>
        <family val="2"/>
      </rPr>
      <t>of which</t>
    </r>
    <r>
      <rPr>
        <sz val="10"/>
        <color indexed="8"/>
        <rFont val="Arial"/>
        <family val="2"/>
      </rPr>
      <t xml:space="preserve">: </t>
    </r>
    <r>
      <rPr>
        <u/>
        <sz val="10"/>
        <color indexed="8"/>
        <rFont val="Arial"/>
        <family val="2"/>
      </rPr>
      <t>fixed income</t>
    </r>
    <r>
      <rPr>
        <sz val="10"/>
        <color indexed="8"/>
        <rFont val="Arial"/>
        <family val="2"/>
      </rPr>
      <t xml:space="preserve"> funds</t>
    </r>
    <r>
      <rPr>
        <sz val="10"/>
        <color indexed="8"/>
        <rFont val="Arial"/>
        <family val="2"/>
      </rPr>
      <t xml:space="preserve">
(Note 9,10)</t>
    </r>
  </si>
  <si>
    <r>
      <rPr>
        <i/>
        <sz val="10"/>
        <color indexed="8"/>
        <rFont val="Arial"/>
        <family val="2"/>
      </rPr>
      <t>of which</t>
    </r>
    <r>
      <rPr>
        <sz val="10"/>
        <color indexed="8"/>
        <rFont val="Arial"/>
        <family val="2"/>
      </rPr>
      <t xml:space="preserve">:
</t>
    </r>
    <r>
      <rPr>
        <u/>
        <sz val="10"/>
        <color indexed="8"/>
        <rFont val="Arial"/>
        <family val="2"/>
      </rPr>
      <t>other</t>
    </r>
    <r>
      <rPr>
        <sz val="10"/>
        <color indexed="8"/>
        <rFont val="Arial"/>
        <family val="2"/>
      </rPr>
      <t xml:space="preserve"> funds
(Note 9,10)</t>
    </r>
  </si>
  <si>
    <r>
      <rPr>
        <i/>
        <sz val="10"/>
        <color indexed="8"/>
        <rFont val="Arial"/>
        <family val="2"/>
      </rPr>
      <t>of which</t>
    </r>
    <r>
      <rPr>
        <sz val="10"/>
        <color indexed="8"/>
        <rFont val="Arial"/>
        <family val="2"/>
      </rPr>
      <t xml:space="preserve">:
</t>
    </r>
    <r>
      <rPr>
        <u/>
        <sz val="10"/>
        <color indexed="8"/>
        <rFont val="Arial"/>
        <family val="2"/>
      </rPr>
      <t>e</t>
    </r>
    <r>
      <rPr>
        <u/>
        <sz val="10"/>
        <color indexed="8"/>
        <rFont val="Arial"/>
        <family val="2"/>
      </rPr>
      <t>quity</t>
    </r>
    <r>
      <rPr>
        <sz val="10"/>
        <color indexed="8"/>
        <rFont val="Arial"/>
        <family val="2"/>
      </rPr>
      <t xml:space="preserve"> REITs and RE Funds
(Note 11)</t>
    </r>
  </si>
  <si>
    <r>
      <rPr>
        <i/>
        <sz val="10"/>
        <color indexed="8"/>
        <rFont val="Arial"/>
        <family val="2"/>
      </rPr>
      <t>of which</t>
    </r>
    <r>
      <rPr>
        <sz val="10"/>
        <color indexed="8"/>
        <rFont val="Arial"/>
        <family val="2"/>
      </rPr>
      <t>:</t>
    </r>
    <r>
      <rPr>
        <i/>
        <sz val="10"/>
        <color indexed="8"/>
        <rFont val="Arial"/>
        <family val="2"/>
      </rPr>
      <t xml:space="preserve"> </t>
    </r>
    <r>
      <rPr>
        <u/>
        <sz val="10"/>
        <color indexed="8"/>
        <rFont val="Arial"/>
        <family val="2"/>
      </rPr>
      <t>mortgage</t>
    </r>
    <r>
      <rPr>
        <sz val="10"/>
        <color indexed="8"/>
        <rFont val="Arial"/>
        <family val="2"/>
      </rPr>
      <t xml:space="preserve"> </t>
    </r>
    <r>
      <rPr>
        <sz val="10"/>
        <color indexed="8"/>
        <rFont val="Arial"/>
        <family val="2"/>
      </rPr>
      <t>REITs and RE Funds
(Note 11)</t>
    </r>
  </si>
  <si>
    <r>
      <t>of which</t>
    </r>
    <r>
      <rPr>
        <sz val="10"/>
        <color indexed="8"/>
        <rFont val="Arial"/>
        <family val="2"/>
      </rPr>
      <t>:
open-ended
(Note 17)</t>
    </r>
  </si>
  <si>
    <t>Of which: short-term government MMFs (Note 20)</t>
  </si>
  <si>
    <t>Of which: non-government or longer maturity MMFs (Col 12 minus Col 41)</t>
  </si>
  <si>
    <t>SNA 2008 and
ESA 2010 code</t>
  </si>
  <si>
    <t>see memo item on the right</t>
  </si>
  <si>
    <t>S121</t>
  </si>
  <si>
    <t>S122
- S12201</t>
  </si>
  <si>
    <t>S12201 to S12901</t>
  </si>
  <si>
    <t>S128
- S12801</t>
  </si>
  <si>
    <t>S129
- S12901</t>
  </si>
  <si>
    <t>S123
- S12301</t>
  </si>
  <si>
    <t>S127
- S12701</t>
  </si>
  <si>
    <t>S126
- S12601</t>
  </si>
  <si>
    <t>S12</t>
  </si>
  <si>
    <t>S125
- S12501</t>
  </si>
  <si>
    <t>S124
- S12401</t>
  </si>
  <si>
    <t>BIS_MACRO code</t>
  </si>
  <si>
    <t>A:LABA:XX:01</t>
  </si>
  <si>
    <t>A:LBAA:XX:01</t>
  </si>
  <si>
    <t>A:LCAA:XX:01</t>
  </si>
  <si>
    <t>A:LCBA:XX:01</t>
  </si>
  <si>
    <t>A:LCDA:XX:01</t>
  </si>
  <si>
    <t>A:LAZA:XX:01</t>
  </si>
  <si>
    <t>A:LIAA:XX:01</t>
  </si>
  <si>
    <t>A:LJAA:XX:01</t>
  </si>
  <si>
    <t>A:LJBA:XX:01</t>
  </si>
  <si>
    <t>A:LJCA:XX:01</t>
  </si>
  <si>
    <t>A:LMAA:XX:01</t>
  </si>
  <si>
    <t>A:LDAA:XX:01</t>
  </si>
  <si>
    <t>A:LDBA:XX:01</t>
  </si>
  <si>
    <t>A:LDCA:XX:01</t>
  </si>
  <si>
    <t>A:LENA:XX:01</t>
  </si>
  <si>
    <t>A:LEZA:XX:01</t>
  </si>
  <si>
    <t>A:LEKA:XX:01</t>
  </si>
  <si>
    <t>A:LELA:XX:01</t>
  </si>
  <si>
    <t>A:LEMA:XX:01</t>
  </si>
  <si>
    <t>A:LEHA:XX:01</t>
  </si>
  <si>
    <t>A:LEIA:XX:01</t>
  </si>
  <si>
    <t>A:LEJA:XX:01</t>
  </si>
  <si>
    <t>A:LHBA:XX:01</t>
  </si>
  <si>
    <t>A:LFEA:XX:01</t>
  </si>
  <si>
    <t>A:LGCA:XX:01</t>
  </si>
  <si>
    <t>A:LFBA:XX:01</t>
  </si>
  <si>
    <t>A:LFCA:XX:01</t>
  </si>
  <si>
    <t>A:LHGA:XX:01</t>
  </si>
  <si>
    <t>A:LMBA:XX:01</t>
  </si>
  <si>
    <t>A:LGAA:XX:01</t>
  </si>
  <si>
    <t>A:LAAA:XX:01</t>
  </si>
  <si>
    <t>A:LFAA:XX:01</t>
  </si>
  <si>
    <t>A:LEAA:XX:01</t>
  </si>
  <si>
    <t>Consistency check</t>
  </si>
  <si>
    <r>
      <rPr>
        <b/>
        <sz val="10"/>
        <color indexed="8"/>
        <rFont val="Arial"/>
        <family val="2"/>
      </rPr>
      <t>Note</t>
    </r>
    <r>
      <rPr>
        <sz val="10"/>
        <color indexed="8"/>
        <rFont val="Arial"/>
        <family val="2"/>
      </rPr>
      <t xml:space="preserve">
(detailed definition etc.)</t>
    </r>
  </si>
  <si>
    <r>
      <rPr>
        <b/>
        <sz val="10"/>
        <color indexed="8"/>
        <rFont val="Arial"/>
        <family val="2"/>
      </rPr>
      <t>Source</t>
    </r>
    <r>
      <rPr>
        <sz val="10"/>
        <color indexed="8"/>
        <rFont val="Arial"/>
        <family val="2"/>
      </rPr>
      <t xml:space="preserve">
(description, confidentiality, URL)
(Note 18)</t>
    </r>
  </si>
  <si>
    <t>Identifier</t>
  </si>
  <si>
    <t>1_1_1</t>
  </si>
  <si>
    <t>1_1_2</t>
  </si>
  <si>
    <t>1_1_3</t>
  </si>
  <si>
    <t>1_1_4</t>
  </si>
  <si>
    <t>1_1_5</t>
  </si>
  <si>
    <t>1_1_6</t>
  </si>
  <si>
    <t>1_1_7</t>
  </si>
  <si>
    <t>1_1_8</t>
  </si>
  <si>
    <t>1_1_9</t>
  </si>
  <si>
    <t>1_1_10</t>
  </si>
  <si>
    <t>1_1_11</t>
  </si>
  <si>
    <t>1_1_12</t>
  </si>
  <si>
    <t>1_1_13</t>
  </si>
  <si>
    <t>1_1_14</t>
  </si>
  <si>
    <t>1_1_15</t>
  </si>
  <si>
    <t>1_1_16</t>
  </si>
  <si>
    <t>1_1_17</t>
  </si>
  <si>
    <t>1_1_18</t>
  </si>
  <si>
    <t>1_1_19</t>
  </si>
  <si>
    <t>1_1_20</t>
  </si>
  <si>
    <t>1_1_21</t>
  </si>
  <si>
    <t>1_1_22</t>
  </si>
  <si>
    <t>1_1_23</t>
  </si>
  <si>
    <t>1_1_24</t>
  </si>
  <si>
    <t>1_1_25</t>
  </si>
  <si>
    <t>1_1_26</t>
  </si>
  <si>
    <t>1_1_27</t>
  </si>
  <si>
    <t>1_1_28</t>
  </si>
  <si>
    <t>1_1_29</t>
  </si>
  <si>
    <t>1_1_30</t>
  </si>
  <si>
    <t>1_1_31</t>
  </si>
  <si>
    <t>1_1_34</t>
  </si>
  <si>
    <t>1_1_35</t>
  </si>
  <si>
    <t>1_1_32</t>
  </si>
  <si>
    <t>1_1_33</t>
  </si>
  <si>
    <t>1_2_1</t>
  </si>
  <si>
    <t>1_2_2</t>
  </si>
  <si>
    <t>1_2_3</t>
  </si>
  <si>
    <t>1_2_4</t>
  </si>
  <si>
    <t>1_2_5</t>
  </si>
  <si>
    <t>1_2_6</t>
  </si>
  <si>
    <t>1_2_7</t>
  </si>
  <si>
    <t>1_3_1</t>
  </si>
  <si>
    <t>1_3_2</t>
  </si>
  <si>
    <t>1_3_3</t>
  </si>
  <si>
    <t>1_3_4</t>
  </si>
  <si>
    <t>1_3_5</t>
  </si>
  <si>
    <t>Notes</t>
  </si>
  <si>
    <t>*: Members may complement the Flow of Funds / National Financial Accounts data with data/information from other sources, while avoiding any double-counting with existing Flow of Funds categories. If data are unavailable, please keep the relevant cell(s) blank. If end-2019 data are not available, please provide the most recent available data point in 2019 and indicate the reference date in the Note cell.</t>
  </si>
  <si>
    <t>(1) Please report financial assets on an unconsolidated basis at market value (i.e. there is no consolidation between entities of the same sector or sub-sector or within a group). If financial assets are not available, please report total assets and explain that in the relevant Note cell. If unconsolidated figures are not available, please report consolidated figures and explain that in the relevant Note cell. If data at nominal value are available, please indicate that in the Note cell.</t>
  </si>
  <si>
    <t>(3) Deposit-Taking Corporations include banks and other corporations that raise funds through deposits and other equivalent instruments.</t>
  </si>
  <si>
    <t>(4) Please report all Public Financial Institutions under column 6, avoiding double counting with other categories.</t>
  </si>
  <si>
    <t>(5) If data for Insurance Companies and Pension Funds can not be separated, please fill the aggregated number in the Insurance Companies' cells and explain that in the Note cell.</t>
  </si>
  <si>
    <t>(6) Other Financial Intermediaries can be mapped to the SNA 2008 classification system as the sum of sectors S.123 (Money Market Funds) plus S.124 (Non-MMF Investment Funds) plus S.125 (Other Financial Intermediaries, except Insurance Corporations and Pension Funds) plus S.127 (Captive Financial Institutions).</t>
  </si>
  <si>
    <t>(7) If data for MMFs can not be separated between CNAV and VNAV (or equivalent), please fill the aggregated number in the MMFs cells and explain that in the Note cell. If possible, provide/identify the assets of government MMFs in the corresponding memo item (see note 19 for definition)</t>
  </si>
  <si>
    <t>(8) If data for Hedge Funds can not be separated from Other Investment Funds, please fill the aggregated number in the Other Investment Funds cells and explain that in the Note cell.</t>
  </si>
  <si>
    <t>(9) If data for Other Investment Funds can not be separated between Equity Funds and Fixed Income Funds, please fill in the aggregate number in the Other Investment Funds cells and explain that in the Note cell.</t>
  </si>
  <si>
    <t>(10) Please provide data for funds that are domiciled in your jurisdiction. For jurisdictions that are (also) home to fund managers managing funds domiciled offshore, please provide financial assets under management by fund managers registered/licenced in your jurisdiction but domiciled offshore at the end of the period in the Note cell. If possible, please also provide the name of the jurisdiction in which these funds are domiciled.</t>
  </si>
  <si>
    <t>(11) Equity Real Estate Investment Trusts (REITs) and RE Funds only invest in and own physical properties and their revenues therefore come principally from their properties' rents. Mortgage REITs and RE Funds do not invest in physical real-estate but derive most of their income from investment and ownership of debt instruments, such as property mortgages or MBS that support real-estate investments.</t>
  </si>
  <si>
    <t>(12) Please report Captive Financial Institutions and Money Lenders if this category is separated in your Flow of Funds / National Financial Accounts data. This category was introduced in SNA 2008 and consists of institutional units providing financial services, where most of either their assets or liabilities are not transacted in open financial markets. Please only report financial assets not reported in other specified categories.</t>
  </si>
  <si>
    <t>(13) For 'XX', please fill in additional identified categories, as relevant. If needed, the table on the right can be used to report any further identified categories.</t>
  </si>
  <si>
    <t>(14) Please use these cells to report any unidentified category, as relevant.</t>
  </si>
  <si>
    <t>(15) If your Flow of Funds / National Financial Accounts data distinguish Financial Auxiliaries, please describe what they are and provide examples in the Note cell. Please only report financial assets not reported in other specified categories.</t>
  </si>
  <si>
    <t>(16) If available, please report these memo items directly from your Flow of Funds / National Financial Accounts data. Note, in many cases Flow of Funds may not be granular enough to fill in the main table and need to be complemented with data sources from outside Flow of Funds. In that case, there will be a residual between the sum of Financial Corporations (Col 1) and the total for Financial Corporations from Flow of Funds (S.12).</t>
  </si>
  <si>
    <t>(17) On a best efforts basis, please indicate the portion of Funds of Funds whose redemption terms are open-ended.</t>
  </si>
  <si>
    <t>(18) Please indicate the sources used to fill in this template (e.g. supervisory data, market data). For published data, please indicate the compilation agency, publication name, table number, and series ID.</t>
  </si>
  <si>
    <t>(19) Please include in the notes details on links with main macro-mapping table (Cols 1-35) and any thresholds used to identify such funds.</t>
  </si>
  <si>
    <t>(20) See Table 6 in the "Definitions" sheet. Please enter details on the maturities considered as short-term in the Notes cell. The amounts entered in this column should be a sub-set of the total MMF data entered in Column 12.</t>
  </si>
  <si>
    <t>Valuations vs Flows</t>
  </si>
  <si>
    <t>Money Market Funds</t>
  </si>
  <si>
    <t>Equity funds</t>
  </si>
  <si>
    <t>Fixed income funds</t>
  </si>
  <si>
    <t>Mixed funds</t>
  </si>
  <si>
    <t>Money Market Funds: of which: short-term government MMFs</t>
  </si>
  <si>
    <t>Money Market Funds: of which: non-government or longer maturity MMFs</t>
  </si>
  <si>
    <t>Total financial assets under management (AUM) at end of period</t>
  </si>
  <si>
    <t>Quarterly changes in AUM</t>
  </si>
  <si>
    <t>Total financial assets under management (AUM) at end of period (Note 4)</t>
  </si>
  <si>
    <t>Total financial assets under management (AUM) at end of period  (Note 4)</t>
  </si>
  <si>
    <t>Total quarterly change</t>
  </si>
  <si>
    <t>of which: flows</t>
  </si>
  <si>
    <t>of which: valuations changes (Note 1)</t>
  </si>
  <si>
    <t>of which: change in AUM attributable to factors other than fund flows and valuation   (Note 2)</t>
  </si>
  <si>
    <t>of which: change in AUM attributable to factors other than fund flows and valuation (Note 2)</t>
  </si>
  <si>
    <t>of which: valuations changes</t>
  </si>
  <si>
    <t>of which: change in AUM attributable to factors other than fund flows and valuation</t>
  </si>
  <si>
    <r>
      <rPr>
        <b/>
        <sz val="10"/>
        <color indexed="8"/>
        <rFont val="Arial"/>
        <family val="2"/>
      </rPr>
      <t>Source</t>
    </r>
    <r>
      <rPr>
        <sz val="10"/>
        <color indexed="8"/>
        <rFont val="Arial"/>
        <family val="2"/>
      </rPr>
      <t xml:space="preserve">
(description, confidentiality, URL)
(Note 3)</t>
    </r>
  </si>
  <si>
    <t>7_1_1</t>
  </si>
  <si>
    <t>7_1_2</t>
  </si>
  <si>
    <t>7_1_3</t>
  </si>
  <si>
    <t>7_1_4</t>
  </si>
  <si>
    <t>7_1_5</t>
  </si>
  <si>
    <t>7_1_6</t>
  </si>
  <si>
    <t>7_1_7</t>
  </si>
  <si>
    <t>7_1_8</t>
  </si>
  <si>
    <t>7_1_9</t>
  </si>
  <si>
    <t>7_1_10</t>
  </si>
  <si>
    <t>7_1_11</t>
  </si>
  <si>
    <t>7_1_12</t>
  </si>
  <si>
    <t>7_1_13</t>
  </si>
  <si>
    <t>7_1_14</t>
  </si>
  <si>
    <t>7_1_15</t>
  </si>
  <si>
    <t>7_1_16</t>
  </si>
  <si>
    <t>7_1_17</t>
  </si>
  <si>
    <t>7_1_18</t>
  </si>
  <si>
    <t>7_1_19</t>
  </si>
  <si>
    <t>7_1_20</t>
  </si>
  <si>
    <t>7_1_21</t>
  </si>
  <si>
    <t>7_1_22</t>
  </si>
  <si>
    <t>7_1_23</t>
  </si>
  <si>
    <t>7_1_24</t>
  </si>
  <si>
    <t>7_1_25</t>
  </si>
  <si>
    <t>7_1_26</t>
  </si>
  <si>
    <t>7_1_27</t>
  </si>
  <si>
    <t>7_1_28</t>
  </si>
  <si>
    <t>7_1_29</t>
  </si>
  <si>
    <t>7_1_30</t>
  </si>
  <si>
    <t>(1) If data for valuation is not available, please provide the residual Total quarterly change - o/w flows as a proxy and indicate it in the notes.</t>
  </si>
  <si>
    <t>(2) Calculated as the residual: Total quarterly change - o/w flows - o/w valuation changes. It includes, for example, changes in leverage and changes due to sample adjustments.</t>
  </si>
  <si>
    <t>(3) Please indicate the sources used to fill in this template (e.g. supervisory data, market data). For published data, please indicate the compilation agency, publication name, table number, and series ID.</t>
  </si>
  <si>
    <t>(4) See Table 6 in the "Definitions" sheet. Please enter details on the maturities considered as short-term in the Notes cell. The amounts entered in this column should be a sub-set of the total MMF data entered in Column 1.</t>
  </si>
  <si>
    <t>Supplementary Template: Credit and Lending Assets</t>
  </si>
  <si>
    <r>
      <t xml:space="preserve">Supplementary Template: Securities Repurchase Agreement (Repo) Assets and Liabilities </t>
    </r>
    <r>
      <rPr>
        <sz val="13"/>
        <color indexed="9"/>
        <rFont val="Arial"/>
        <family val="2"/>
      </rPr>
      <t>(Note 1)</t>
    </r>
  </si>
  <si>
    <r>
      <t xml:space="preserve">Supplementary Template: Wholesale Funding </t>
    </r>
    <r>
      <rPr>
        <b/>
        <sz val="13"/>
        <color rgb="FF00B050"/>
        <rFont val="Arial"/>
        <family val="2"/>
      </rPr>
      <t>(other than Repo)</t>
    </r>
  </si>
  <si>
    <t>Please fill in the template in domestic currency and unit multiplier specified on the cover page.</t>
  </si>
  <si>
    <t>as of end-year</t>
  </si>
  <si>
    <t>DTCs</t>
  </si>
  <si>
    <t>Insurance Corporations</t>
  </si>
  <si>
    <t>Pension Funds</t>
  </si>
  <si>
    <t>OFIs</t>
  </si>
  <si>
    <r>
      <t xml:space="preserve">MMFs </t>
    </r>
    <r>
      <rPr>
        <sz val="10"/>
        <color theme="1"/>
        <rFont val="Arial"/>
        <family val="2"/>
      </rPr>
      <t xml:space="preserve">(Note 4) </t>
    </r>
  </si>
  <si>
    <t>Hedge Funds</t>
  </si>
  <si>
    <t>Other investment funds</t>
  </si>
  <si>
    <t>Real Estate Investment Trusts (REITs) and RE Funds</t>
  </si>
  <si>
    <r>
      <t xml:space="preserve">Trust Companies </t>
    </r>
    <r>
      <rPr>
        <sz val="10"/>
        <color theme="1"/>
        <rFont val="Arial"/>
        <family val="2"/>
      </rPr>
      <t>(Note 4)</t>
    </r>
  </si>
  <si>
    <t>Broker Dealers</t>
  </si>
  <si>
    <r>
      <t xml:space="preserve">Structured finance vehicles </t>
    </r>
    <r>
      <rPr>
        <sz val="10"/>
        <color theme="1"/>
        <rFont val="Arial"/>
        <family val="2"/>
      </rPr>
      <t>(Note 4)</t>
    </r>
  </si>
  <si>
    <r>
      <t xml:space="preserve">OFIs
</t>
    </r>
    <r>
      <rPr>
        <sz val="10"/>
        <rFont val="Arial"/>
        <family val="2"/>
      </rPr>
      <t>(Note 3)</t>
    </r>
  </si>
  <si>
    <r>
      <t xml:space="preserve">MMFs
</t>
    </r>
    <r>
      <rPr>
        <sz val="10"/>
        <color theme="1"/>
        <rFont val="Arial"/>
        <family val="2"/>
      </rPr>
      <t>(Note 6)</t>
    </r>
  </si>
  <si>
    <r>
      <t xml:space="preserve">Hedge funds
</t>
    </r>
    <r>
      <rPr>
        <sz val="10"/>
        <color theme="1"/>
        <rFont val="Arial"/>
        <family val="2"/>
      </rPr>
      <t>(Note 6)</t>
    </r>
  </si>
  <si>
    <r>
      <t xml:space="preserve">Other investment funds
</t>
    </r>
    <r>
      <rPr>
        <sz val="10"/>
        <color theme="1"/>
        <rFont val="Arial"/>
        <family val="2"/>
      </rPr>
      <t>(Note 6)</t>
    </r>
  </si>
  <si>
    <r>
      <t xml:space="preserve">Real Estate Investment Trusts (REITs) and RE Funds
</t>
    </r>
    <r>
      <rPr>
        <sz val="10"/>
        <color theme="1"/>
        <rFont val="Arial"/>
        <family val="2"/>
      </rPr>
      <t>(Note 6)</t>
    </r>
  </si>
  <si>
    <r>
      <t xml:space="preserve">Trust companies
</t>
    </r>
    <r>
      <rPr>
        <sz val="10"/>
        <color theme="1"/>
        <rFont val="Arial"/>
        <family val="2"/>
      </rPr>
      <t>(Note 6)</t>
    </r>
  </si>
  <si>
    <r>
      <t xml:space="preserve">Finance companies
</t>
    </r>
    <r>
      <rPr>
        <sz val="10"/>
        <color theme="1"/>
        <rFont val="Arial"/>
        <family val="2"/>
      </rPr>
      <t>(Note 6)</t>
    </r>
  </si>
  <si>
    <r>
      <t xml:space="preserve">Broker-Dealers
</t>
    </r>
    <r>
      <rPr>
        <sz val="10"/>
        <color theme="1"/>
        <rFont val="Arial"/>
        <family val="2"/>
      </rPr>
      <t>(Note 6)</t>
    </r>
  </si>
  <si>
    <r>
      <t xml:space="preserve">Structured finance vehicles
</t>
    </r>
    <r>
      <rPr>
        <sz val="10"/>
        <color theme="1"/>
        <rFont val="Arial"/>
        <family val="2"/>
      </rPr>
      <t>(Note 6)</t>
    </r>
  </si>
  <si>
    <t>MMFs</t>
  </si>
  <si>
    <t>Other Investment Funds</t>
  </si>
  <si>
    <t xml:space="preserve">Real Estate Investment Trusts (REITs) and RE Funds
</t>
  </si>
  <si>
    <t>Money Market Funds (MMFs)</t>
  </si>
  <si>
    <t>Hedge funds</t>
  </si>
  <si>
    <t>Other investments funds</t>
  </si>
  <si>
    <t>Trust companies</t>
  </si>
  <si>
    <t>Finance companies</t>
  </si>
  <si>
    <t>Broker-dealers</t>
  </si>
  <si>
    <t>Structured finance vehicles</t>
  </si>
  <si>
    <t>CFIMLs</t>
  </si>
  <si>
    <t>Credit Assets
(Note 2)</t>
  </si>
  <si>
    <t>Repo Assets
(Note 4)</t>
  </si>
  <si>
    <t>Repo Liabilities
(Note 5)</t>
  </si>
  <si>
    <t>Wholesale Funding
(Note 2)</t>
  </si>
  <si>
    <t>Total liabilities (Note 1)</t>
  </si>
  <si>
    <r>
      <t>of which</t>
    </r>
    <r>
      <rPr>
        <sz val="10"/>
        <color indexed="8"/>
        <rFont val="Arial"/>
        <family val="2"/>
      </rPr>
      <t>: loans
(Note 3)</t>
    </r>
  </si>
  <si>
    <r>
      <t>of which</t>
    </r>
    <r>
      <rPr>
        <sz val="10"/>
        <color indexed="8"/>
        <rFont val="Arial"/>
        <family val="2"/>
      </rPr>
      <t>: deposits
(Note 5)</t>
    </r>
  </si>
  <si>
    <r>
      <t>of which</t>
    </r>
    <r>
      <rPr>
        <sz val="10"/>
        <color indexed="8"/>
        <rFont val="Arial"/>
        <family val="2"/>
      </rPr>
      <t>:
short-term
(Note 3)</t>
    </r>
  </si>
  <si>
    <r>
      <t>of which</t>
    </r>
    <r>
      <rPr>
        <sz val="10"/>
        <color indexed="8"/>
        <rFont val="Arial"/>
        <family val="2"/>
      </rPr>
      <t xml:space="preserve">: banks
</t>
    </r>
  </si>
  <si>
    <t>macro-mapping reference</t>
  </si>
  <si>
    <t xml:space="preserve"> </t>
  </si>
  <si>
    <t>Consistency check 2</t>
  </si>
  <si>
    <r>
      <rPr>
        <b/>
        <sz val="10"/>
        <color indexed="8"/>
        <rFont val="Arial"/>
        <family val="2"/>
      </rPr>
      <t>Source</t>
    </r>
    <r>
      <rPr>
        <sz val="10"/>
        <color indexed="8"/>
        <rFont val="Arial"/>
        <family val="2"/>
      </rPr>
      <t xml:space="preserve">
(description, confidentiality, URL)
(Note 1)</t>
    </r>
  </si>
  <si>
    <r>
      <rPr>
        <b/>
        <sz val="10"/>
        <color indexed="8"/>
        <rFont val="Arial"/>
        <family val="2"/>
      </rPr>
      <t>Source</t>
    </r>
    <r>
      <rPr>
        <sz val="10"/>
        <color indexed="8"/>
        <rFont val="Arial"/>
        <family val="2"/>
      </rPr>
      <t xml:space="preserve">
(description, confidentiality, URL)
(Note 2)</t>
    </r>
  </si>
  <si>
    <t>2_1_1</t>
  </si>
  <si>
    <t>2_1_2</t>
  </si>
  <si>
    <t>2_1_3</t>
  </si>
  <si>
    <t>2_1_4</t>
  </si>
  <si>
    <t>2_1_5</t>
  </si>
  <si>
    <t>2_1_6</t>
  </si>
  <si>
    <t>2_1_7</t>
  </si>
  <si>
    <t>2_1_8</t>
  </si>
  <si>
    <t>2_1_9</t>
  </si>
  <si>
    <t>2_1_10</t>
  </si>
  <si>
    <t>2_1_11</t>
  </si>
  <si>
    <t>2_1_12</t>
  </si>
  <si>
    <t>2_1_13</t>
  </si>
  <si>
    <t>2_1_14</t>
  </si>
  <si>
    <t>2_1_15</t>
  </si>
  <si>
    <t>2_1_16</t>
  </si>
  <si>
    <t>2_1_17</t>
  </si>
  <si>
    <t>2_1_18</t>
  </si>
  <si>
    <t>2_1_19</t>
  </si>
  <si>
    <t>2_1_20</t>
  </si>
  <si>
    <t>2_1_21</t>
  </si>
  <si>
    <t>2_1_34</t>
  </si>
  <si>
    <t>2_1_35</t>
  </si>
  <si>
    <t>2_1_36</t>
  </si>
  <si>
    <t>2_1_25</t>
  </si>
  <si>
    <t>2_1_26</t>
  </si>
  <si>
    <t>2_1_27</t>
  </si>
  <si>
    <t>2_1_28</t>
  </si>
  <si>
    <t>2_1_29</t>
  </si>
  <si>
    <t>2_1_30</t>
  </si>
  <si>
    <t>2_1_22</t>
  </si>
  <si>
    <t>2_1_23</t>
  </si>
  <si>
    <t>2_1_24</t>
  </si>
  <si>
    <t>2_1_31</t>
  </si>
  <si>
    <t>2_1_32</t>
  </si>
  <si>
    <t>2_1_33</t>
  </si>
  <si>
    <t>2_2_1</t>
  </si>
  <si>
    <t>2_2_2</t>
  </si>
  <si>
    <t>2_2_3</t>
  </si>
  <si>
    <t>2_2_4</t>
  </si>
  <si>
    <t>2_2_5</t>
  </si>
  <si>
    <t>2_2_6</t>
  </si>
  <si>
    <t>2_2_7</t>
  </si>
  <si>
    <t>2_2_8</t>
  </si>
  <si>
    <t>2_2_9</t>
  </si>
  <si>
    <t>2_2_10</t>
  </si>
  <si>
    <t>2_2_11</t>
  </si>
  <si>
    <t>2_2_12</t>
  </si>
  <si>
    <t>2_2_13</t>
  </si>
  <si>
    <t>2_2_14</t>
  </si>
  <si>
    <t>2_2_23</t>
  </si>
  <si>
    <t>2_2_24</t>
  </si>
  <si>
    <t>2_2_17</t>
  </si>
  <si>
    <t>2_2_18</t>
  </si>
  <si>
    <t>2_2_19</t>
  </si>
  <si>
    <t>2_2_20</t>
  </si>
  <si>
    <t>2_2_15</t>
  </si>
  <si>
    <t>2_2_16</t>
  </si>
  <si>
    <t>2_2_21</t>
  </si>
  <si>
    <t>2_2_22</t>
  </si>
  <si>
    <t>2_3_1</t>
  </si>
  <si>
    <t>2_3_2</t>
  </si>
  <si>
    <t>2_3_3</t>
  </si>
  <si>
    <t>2_3_4</t>
  </si>
  <si>
    <t>2_3_5</t>
  </si>
  <si>
    <t>2_3_6</t>
  </si>
  <si>
    <t>2_3_7</t>
  </si>
  <si>
    <t>2_3_8</t>
  </si>
  <si>
    <t>2_3_9</t>
  </si>
  <si>
    <t>2_3_10</t>
  </si>
  <si>
    <t>2_3_11</t>
  </si>
  <si>
    <t>2_3_12</t>
  </si>
  <si>
    <t>2_3_13</t>
  </si>
  <si>
    <t>2_3_14</t>
  </si>
  <si>
    <t>2_3_23</t>
  </si>
  <si>
    <t>2_3_24</t>
  </si>
  <si>
    <t>2_3_15</t>
  </si>
  <si>
    <t>2_3_16</t>
  </si>
  <si>
    <t>2_3_17</t>
  </si>
  <si>
    <t>2_3_18</t>
  </si>
  <si>
    <t>2_3_19</t>
  </si>
  <si>
    <t>2_3_20</t>
  </si>
  <si>
    <t>2_3_21</t>
  </si>
  <si>
    <t>2_3_22</t>
  </si>
  <si>
    <t>2_4_1</t>
  </si>
  <si>
    <t>2_4_2</t>
  </si>
  <si>
    <t>2_4_3</t>
  </si>
  <si>
    <t>2_4_4</t>
  </si>
  <si>
    <t>2_4_5</t>
  </si>
  <si>
    <t>2_4_6</t>
  </si>
  <si>
    <t>2_4_7</t>
  </si>
  <si>
    <t>2_4_8</t>
  </si>
  <si>
    <t>2_4_14</t>
  </si>
  <si>
    <t>2_4_9</t>
  </si>
  <si>
    <t>2_4_10</t>
  </si>
  <si>
    <t>2_4_11</t>
  </si>
  <si>
    <t>2_4_12</t>
  </si>
  <si>
    <t>2_4_13</t>
  </si>
  <si>
    <t>*: Proxies and estimates are acceptable if hard data are not available.</t>
  </si>
  <si>
    <t>(1) Please indicate the sources used to fill in this template (e.g. national accounts data, supervisory data, market data). For published data, please indicate the compilation agency, publication name, table number, and series ID.</t>
  </si>
  <si>
    <t>(1) A securities repurchase agreement (repo) is an arrangement where securities are provided in exchange for cash with a commitment to repurchase the same or similar securities at a fixed price on a specified future date.</t>
  </si>
  <si>
    <t>(1) Please indicate the sources used to fill in this template (e.g. supervisory data, market data).</t>
  </si>
  <si>
    <t xml:space="preserve">(1) To be completed on a best-efforts basis. </t>
  </si>
  <si>
    <t>(2) See Table 1 Row i of NMEG/2021/20.</t>
  </si>
  <si>
    <t>(2) Please indicate the sources used to fill in this template (e.g. supervisory data, market data).</t>
  </si>
  <si>
    <r>
      <t xml:space="preserve">(2) Wholesale Funding includes all non-deposit on- and off-balance sheet funding sources, particularly market funding, but excluding equity. For investment funds, wholesale funding includes </t>
    </r>
    <r>
      <rPr>
        <b/>
        <sz val="10"/>
        <color rgb="FF00B050"/>
        <rFont val="Arial"/>
        <family val="2"/>
      </rPr>
      <t>institutional</t>
    </r>
    <r>
      <rPr>
        <sz val="10"/>
        <color theme="1"/>
        <rFont val="Arial"/>
        <family val="2"/>
      </rPr>
      <t xml:space="preserve"> client investments. Deposits provided by retail customers and funding provided by small business customers are excluded.</t>
    </r>
  </si>
  <si>
    <t>(3) See Table 1 Row ii of NMEG/2021/20. This category is a subset of "Credit Assets".</t>
  </si>
  <si>
    <t>(3) Please note that CCPs are included as 'Other Financial Intermediaries, except Insurance Companies and Pension Funds' (S.125) in SNA 2008.</t>
  </si>
  <si>
    <t xml:space="preserve">(3) Short-term is defined as a residual maturity of less than 12 months. </t>
  </si>
  <si>
    <t>(4) Assets related to repo transactions on the buyer's (collateral-taker, cash-provider) balance sheet.</t>
  </si>
  <si>
    <t>(5) Liabilities related to repo transactions on the seller's (collateral-provider, cash-taker) balance sheet.</t>
  </si>
  <si>
    <t>Supplementary Template: Wholesale Funding</t>
  </si>
  <si>
    <t>Supplementary Template: Total liabilities</t>
  </si>
  <si>
    <t>Time Series</t>
  </si>
  <si>
    <t>Whom-to-whom matrix</t>
  </si>
  <si>
    <r>
      <t>Interconnectedness</t>
    </r>
    <r>
      <rPr>
        <sz val="14"/>
        <color indexed="9"/>
        <rFont val="Arial"/>
        <family val="2"/>
      </rPr>
      <t xml:space="preserve"> (time series)</t>
    </r>
  </si>
  <si>
    <t>Col 48</t>
  </si>
  <si>
    <t>Col 49</t>
  </si>
  <si>
    <t>Col 50</t>
  </si>
  <si>
    <t>Col 55</t>
  </si>
  <si>
    <t>Col 56</t>
  </si>
  <si>
    <t>Col 57</t>
  </si>
  <si>
    <t>Col 58</t>
  </si>
  <si>
    <t xml:space="preserve">Banks' claims on OFIs
</t>
  </si>
  <si>
    <t xml:space="preserve">Banks' liabilities to OFIs
</t>
  </si>
  <si>
    <t xml:space="preserve">Banks' claims on insurance companies
</t>
  </si>
  <si>
    <t xml:space="preserve">Banks' liabilities to insurance companies
</t>
  </si>
  <si>
    <t xml:space="preserve">Banks' claims on pension funds
</t>
  </si>
  <si>
    <t xml:space="preserve">Banks' liabilities to pension funds
</t>
  </si>
  <si>
    <t xml:space="preserve">Banks' claims on MMFs
</t>
  </si>
  <si>
    <t xml:space="preserve">Banks' liabilities to MMFs
</t>
  </si>
  <si>
    <t xml:space="preserve">Banks' claims on Hedge Funds
</t>
  </si>
  <si>
    <t xml:space="preserve">Banks' liabilities to Hedge Funds
</t>
  </si>
  <si>
    <t xml:space="preserve">Banks' claims on Other investment funds
</t>
  </si>
  <si>
    <t xml:space="preserve">Banks' liabilities to Other investment funds
</t>
  </si>
  <si>
    <t xml:space="preserve">Banks' claims on Finance Companies
</t>
  </si>
  <si>
    <t xml:space="preserve">Banks' liabilities to Finance Companies
</t>
  </si>
  <si>
    <t xml:space="preserve">Banks' claims on Broker dealers
</t>
  </si>
  <si>
    <t xml:space="preserve">Banks' liabilities to Broker dealers
</t>
  </si>
  <si>
    <t xml:space="preserve">OFIs' claims on insurance companies
</t>
  </si>
  <si>
    <t xml:space="preserve">OFIs' liabilities to insurance companies
</t>
  </si>
  <si>
    <t xml:space="preserve">OFIs' claims on pension funds
</t>
  </si>
  <si>
    <t xml:space="preserve">OFIs' liabilities to pension funds
</t>
  </si>
  <si>
    <t xml:space="preserve">OFIs' claims on MMFs
</t>
  </si>
  <si>
    <t xml:space="preserve">OFIs' liabilities to MMFs
</t>
  </si>
  <si>
    <t xml:space="preserve">OFIs' claims on Hedge Funds
</t>
  </si>
  <si>
    <t xml:space="preserve">OFIs' liabilities to Hedge Funds
</t>
  </si>
  <si>
    <t xml:space="preserve">OFIs' claims on OIFs
</t>
  </si>
  <si>
    <t xml:space="preserve">OFIs' liabilities to OIFs
</t>
  </si>
  <si>
    <t xml:space="preserve">OFIs' claims on Finance Companies
</t>
  </si>
  <si>
    <t xml:space="preserve">OFIs' liabilities to Finance Companies
</t>
  </si>
  <si>
    <t xml:space="preserve">OFIs' claims on Broker dealers
</t>
  </si>
  <si>
    <t xml:space="preserve">OFIs' liabilities to Broker dealers
</t>
  </si>
  <si>
    <r>
      <rPr>
        <i/>
        <sz val="10"/>
        <color indexed="8"/>
        <rFont val="Arial"/>
        <family val="2"/>
      </rPr>
      <t>of which</t>
    </r>
    <r>
      <rPr>
        <sz val="10"/>
        <color indexed="8"/>
        <rFont val="Arial"/>
        <family val="2"/>
      </rPr>
      <t>: prudentially consolidated in banking groups</t>
    </r>
  </si>
  <si>
    <r>
      <rPr>
        <i/>
        <sz val="10"/>
        <color theme="1"/>
        <rFont val="Arial"/>
        <family val="2"/>
      </rPr>
      <t>of which</t>
    </r>
    <r>
      <rPr>
        <sz val="10"/>
        <color theme="1"/>
        <rFont val="Arial"/>
        <family val="2"/>
      </rPr>
      <t>: prudentially consolidated in banking groups</t>
    </r>
  </si>
  <si>
    <t>Col 4 claims on Col 11</t>
  </si>
  <si>
    <t>Col 4 liabilities to Col 11</t>
  </si>
  <si>
    <t>Col 4 claims on Col 7</t>
  </si>
  <si>
    <t>Col 4 liabilities to Col 7</t>
  </si>
  <si>
    <t>Col 4 claims on Col 8</t>
  </si>
  <si>
    <t>Col 4 liabilities to Col 8</t>
  </si>
  <si>
    <t>Col 4 claims on Col 12</t>
  </si>
  <si>
    <t>Col 4 liabilities to Col 12</t>
  </si>
  <si>
    <t>Col 4 claims on Col 15</t>
  </si>
  <si>
    <t>Col 4 liabilities to Col 15</t>
  </si>
  <si>
    <t>Col 4 claims on Col 16</t>
  </si>
  <si>
    <t>Col 4 liabilities to Col 16</t>
  </si>
  <si>
    <t>Col 4 claims on Col 24</t>
  </si>
  <si>
    <t>Col 4 liabilities to Col 24</t>
  </si>
  <si>
    <t>Col 4 claims on Col 25</t>
  </si>
  <si>
    <t>Col 4 liabilities to Col 25</t>
  </si>
  <si>
    <t>Col 11 claims on Col 7</t>
  </si>
  <si>
    <t>Col 11 liabilities to Col 7</t>
  </si>
  <si>
    <t>Col 11 claims on Col 8</t>
  </si>
  <si>
    <t>Col 11 liabilities to Col 8</t>
  </si>
  <si>
    <t>Col 11 claims on Col 12</t>
  </si>
  <si>
    <t>Col 11 liabilities to Col 12</t>
  </si>
  <si>
    <t>Col 11 claims on Col 15</t>
  </si>
  <si>
    <t>Col 11 liabilities to Col 15</t>
  </si>
  <si>
    <t>Col 11 claims on Col 16</t>
  </si>
  <si>
    <t>Col 11 liabilities to Col 16</t>
  </si>
  <si>
    <t>Col 11 claims on Col 24</t>
  </si>
  <si>
    <t>Col 11 liabilities to Col 24</t>
  </si>
  <si>
    <t>Col 11 claims on Col 25</t>
  </si>
  <si>
    <t>Col 11 liabilities to Col 25</t>
  </si>
  <si>
    <t>Col 7 claims on Col 8</t>
  </si>
  <si>
    <t>Col 7 liabilities to Col 8</t>
  </si>
  <si>
    <t>3_1_1</t>
  </si>
  <si>
    <t>3_1_2</t>
  </si>
  <si>
    <t>3_1_3</t>
  </si>
  <si>
    <t>3_1_4</t>
  </si>
  <si>
    <t>3_1_5</t>
  </si>
  <si>
    <t>3_1_6</t>
  </si>
  <si>
    <t>3_1_7</t>
  </si>
  <si>
    <t>3_1_8</t>
  </si>
  <si>
    <t>3_1_9</t>
  </si>
  <si>
    <t>3_1_10</t>
  </si>
  <si>
    <t>3_1_11</t>
  </si>
  <si>
    <t>3_1_12</t>
  </si>
  <si>
    <t>3_1_25</t>
  </si>
  <si>
    <t>3_1_26</t>
  </si>
  <si>
    <t>3_1_27</t>
  </si>
  <si>
    <t>3_1_28</t>
  </si>
  <si>
    <t>3_1_29</t>
  </si>
  <si>
    <t>3_1_30</t>
  </si>
  <si>
    <t>3_1_31</t>
  </si>
  <si>
    <t>3_1_32</t>
  </si>
  <si>
    <t>3_1_33</t>
  </si>
  <si>
    <t>3_1_34</t>
  </si>
  <si>
    <t>3_1_35</t>
  </si>
  <si>
    <t>3_1_36</t>
  </si>
  <si>
    <t>3_1_37</t>
  </si>
  <si>
    <t>3_1_38</t>
  </si>
  <si>
    <t>3_1_13</t>
  </si>
  <si>
    <t>3_1_14</t>
  </si>
  <si>
    <t>3_1_15</t>
  </si>
  <si>
    <t>3_1_16</t>
  </si>
  <si>
    <t>3_1_17</t>
  </si>
  <si>
    <t>3_1_18</t>
  </si>
  <si>
    <t>3_1_19</t>
  </si>
  <si>
    <t>3_1_20</t>
  </si>
  <si>
    <t>3_1_39</t>
  </si>
  <si>
    <t>3_1_40</t>
  </si>
  <si>
    <t>3_1_41</t>
  </si>
  <si>
    <t>3_1_42</t>
  </si>
  <si>
    <t>3_1_43</t>
  </si>
  <si>
    <t>3_1_44</t>
  </si>
  <si>
    <t>3_1_45</t>
  </si>
  <si>
    <t>3_1_46</t>
  </si>
  <si>
    <t>3_1_47</t>
  </si>
  <si>
    <t>3_1_48</t>
  </si>
  <si>
    <t>3_1_49</t>
  </si>
  <si>
    <t>3_1_50</t>
  </si>
  <si>
    <t>3_1_51</t>
  </si>
  <si>
    <t>3_1_52</t>
  </si>
  <si>
    <t>3_1_21</t>
  </si>
  <si>
    <t>3_1_22</t>
  </si>
  <si>
    <t>3_1_23</t>
  </si>
  <si>
    <t>3_1_24</t>
  </si>
  <si>
    <r>
      <t>Interconnectedness</t>
    </r>
    <r>
      <rPr>
        <sz val="13"/>
        <color indexed="9"/>
        <rFont val="Arial"/>
        <family val="2"/>
      </rPr>
      <t xml:space="preserve"> (</t>
    </r>
    <r>
      <rPr>
        <i/>
        <sz val="13"/>
        <color indexed="9"/>
        <rFont val="Arial"/>
        <family val="2"/>
      </rPr>
      <t>whom-to-whom</t>
    </r>
    <r>
      <rPr>
        <sz val="13"/>
        <color indexed="9"/>
        <rFont val="Arial"/>
        <family val="2"/>
      </rPr>
      <t>)*</t>
    </r>
  </si>
  <si>
    <t>Banks</t>
  </si>
  <si>
    <t xml:space="preserve">Insurance Companies
</t>
  </si>
  <si>
    <t xml:space="preserve">Pension Funds
</t>
  </si>
  <si>
    <t>Central bank, public financial institutions and non-bank deposit-taking corporations</t>
  </si>
  <si>
    <t xml:space="preserve">OFIs
</t>
  </si>
  <si>
    <r>
      <t>MMFs</t>
    </r>
    <r>
      <rPr>
        <sz val="10"/>
        <color indexed="8"/>
        <rFont val="Arial"/>
        <family val="2"/>
      </rPr>
      <t xml:space="preserve">
(Note 1)</t>
    </r>
  </si>
  <si>
    <r>
      <t>Hedge Funds</t>
    </r>
    <r>
      <rPr>
        <sz val="10"/>
        <color indexed="8"/>
        <rFont val="Arial"/>
        <family val="2"/>
      </rPr>
      <t xml:space="preserve">
(Note 1)</t>
    </r>
  </si>
  <si>
    <r>
      <t>Other Investment Funds</t>
    </r>
    <r>
      <rPr>
        <sz val="10"/>
        <color indexed="8"/>
        <rFont val="Arial"/>
        <family val="2"/>
      </rPr>
      <t xml:space="preserve">
(Note 1)</t>
    </r>
  </si>
  <si>
    <r>
      <t>Trust Companies</t>
    </r>
    <r>
      <rPr>
        <sz val="10"/>
        <color indexed="8"/>
        <rFont val="Arial"/>
        <family val="2"/>
      </rPr>
      <t xml:space="preserve">
(Note 1)</t>
    </r>
  </si>
  <si>
    <r>
      <t>Finance Companies</t>
    </r>
    <r>
      <rPr>
        <sz val="10"/>
        <color indexed="8"/>
        <rFont val="Arial"/>
        <family val="2"/>
      </rPr>
      <t xml:space="preserve">
(Note 1)</t>
    </r>
  </si>
  <si>
    <r>
      <t>Broker Dealers</t>
    </r>
    <r>
      <rPr>
        <sz val="10"/>
        <color indexed="8"/>
        <rFont val="Arial"/>
        <family val="2"/>
      </rPr>
      <t xml:space="preserve">
(Note 1)</t>
    </r>
  </si>
  <si>
    <r>
      <t>Structured Finance Vehicles</t>
    </r>
    <r>
      <rPr>
        <sz val="10"/>
        <color indexed="8"/>
        <rFont val="Arial"/>
        <family val="2"/>
      </rPr>
      <t xml:space="preserve">
(Note 1)</t>
    </r>
  </si>
  <si>
    <r>
      <t>Central Counterparties (CCPs)</t>
    </r>
    <r>
      <rPr>
        <sz val="10"/>
        <color indexed="8"/>
        <rFont val="Arial"/>
        <family val="2"/>
      </rPr>
      <t xml:space="preserve">
(Note 1)</t>
    </r>
  </si>
  <si>
    <r>
      <t xml:space="preserve">Notes </t>
    </r>
    <r>
      <rPr>
        <sz val="11"/>
        <color theme="1"/>
        <rFont val="Arial"/>
        <family val="2"/>
      </rPr>
      <t>(details in coverage/scope, etc)</t>
    </r>
  </si>
  <si>
    <t>Claims on / liabilities to Col 4</t>
  </si>
  <si>
    <t>Claims on / liabilities to Col 7</t>
  </si>
  <si>
    <t>Claims on / liabilities to Col 8</t>
  </si>
  <si>
    <t>Claims on / liabilities to Col 2, 5 and 6</t>
  </si>
  <si>
    <t>Claims on / liabilities to Col 11</t>
  </si>
  <si>
    <t>Claims on / liabilities to Col 12</t>
  </si>
  <si>
    <t>Claims on / liabilities to Col 15</t>
  </si>
  <si>
    <t>Claims on / liabilities to Col 16</t>
  </si>
  <si>
    <t>Claims on / liabilities to Col 23</t>
  </si>
  <si>
    <t>Claims on / liabilities to Col 24</t>
  </si>
  <si>
    <t>Claims on / liabilities to Col 25</t>
  </si>
  <si>
    <t>Claims on / liabilities to Col 26</t>
  </si>
  <si>
    <t>Claims on / liabilities to Col 27</t>
  </si>
  <si>
    <t>claims on</t>
  </si>
  <si>
    <t>liabilities to</t>
  </si>
  <si>
    <t>Insurance Corporations'</t>
  </si>
  <si>
    <t>Pension Funds'</t>
  </si>
  <si>
    <t>OFIs'</t>
  </si>
  <si>
    <r>
      <t>Rest of the World's</t>
    </r>
    <r>
      <rPr>
        <sz val="10"/>
        <color indexed="8"/>
        <rFont val="Arial"/>
        <family val="2"/>
      </rPr>
      <t xml:space="preserve"> (Note 2 )</t>
    </r>
  </si>
  <si>
    <t xml:space="preserve">5 largest counterparty jurisdictions (2)
(Subset of "Rest of World" category) </t>
  </si>
  <si>
    <t xml:space="preserve">Non-financial corporations 
(Domestic exposure) </t>
  </si>
  <si>
    <t xml:space="preserve">Government
(Domestic exposure) </t>
  </si>
  <si>
    <t xml:space="preserve">Households
(Domestic exposure) </t>
  </si>
  <si>
    <r>
      <rPr>
        <b/>
        <sz val="10"/>
        <color indexed="8"/>
        <rFont val="Arial"/>
        <family val="2"/>
      </rPr>
      <t>Note</t>
    </r>
    <r>
      <rPr>
        <sz val="10"/>
        <color indexed="8"/>
        <rFont val="Arial"/>
        <family val="2"/>
      </rPr>
      <t xml:space="preserve">
(detailed definition, etc.)</t>
    </r>
  </si>
  <si>
    <t>3_2_1</t>
  </si>
  <si>
    <t>3_2_2</t>
  </si>
  <si>
    <t>3_2_3</t>
  </si>
  <si>
    <t>3_2_20</t>
  </si>
  <si>
    <t>3_2_4</t>
  </si>
  <si>
    <t>3_2_5</t>
  </si>
  <si>
    <t>3_2_6</t>
  </si>
  <si>
    <t>3_2_7</t>
  </si>
  <si>
    <t>3_2_8</t>
  </si>
  <si>
    <t>3_2_9</t>
  </si>
  <si>
    <t>3_2_10</t>
  </si>
  <si>
    <t>3_2_11</t>
  </si>
  <si>
    <t>3_2_12</t>
  </si>
  <si>
    <t>3_2_13</t>
  </si>
  <si>
    <t>3_2_14</t>
  </si>
  <si>
    <t>3_2_15</t>
  </si>
  <si>
    <t>3_2_16</t>
  </si>
  <si>
    <t>3_2_17</t>
  </si>
  <si>
    <t>3_2_18</t>
  </si>
  <si>
    <t>3_2_19</t>
  </si>
  <si>
    <t>Data from time series/other cells in matrix</t>
  </si>
  <si>
    <t>(#)</t>
  </si>
  <si>
    <r>
      <t>Interconnectedness</t>
    </r>
    <r>
      <rPr>
        <sz val="13"/>
        <color indexed="9"/>
        <rFont val="Arial"/>
        <family val="2"/>
      </rPr>
      <t xml:space="preserve"> (time series)</t>
    </r>
  </si>
  <si>
    <r>
      <t>Interconnectedness</t>
    </r>
    <r>
      <rPr>
        <sz val="13"/>
        <color indexed="9"/>
        <rFont val="Arial"/>
        <family val="2"/>
      </rPr>
      <t xml:space="preserve"> (</t>
    </r>
    <r>
      <rPr>
        <i/>
        <sz val="13"/>
        <color indexed="9"/>
        <rFont val="Arial"/>
        <family val="2"/>
      </rPr>
      <t>whom-to-whom</t>
    </r>
    <r>
      <rPr>
        <sz val="13"/>
        <color indexed="9"/>
        <rFont val="Arial"/>
        <family val="2"/>
      </rPr>
      <t>)</t>
    </r>
  </si>
  <si>
    <t>at end-2018</t>
  </si>
  <si>
    <t>Banks' claims on insurance companies
(Note 2)</t>
  </si>
  <si>
    <t>Banks' liabilities to insurance companies
(Note 2)</t>
  </si>
  <si>
    <t>Banks' claims on pension funds
(Note 2)</t>
  </si>
  <si>
    <t>Banks' liabilities to pension funds
(Note 2)</t>
  </si>
  <si>
    <t>OFIs' claims on insurance companies
(Note 2)</t>
  </si>
  <si>
    <t>OFIs' liabilities to insurance companies
(Note 2)</t>
  </si>
  <si>
    <t>OFIs' claims on pension funds
(Note 2)</t>
  </si>
  <si>
    <t>OFIs' liabilities to pension funds
(Note 2)</t>
  </si>
  <si>
    <t>Insurance companies' claims on pension funds
(Note 2)</t>
  </si>
  <si>
    <t>Insurance companies' liabilities to pension funds
(Note 2)</t>
  </si>
  <si>
    <r>
      <t>Rest of the World's</t>
    </r>
    <r>
      <rPr>
        <sz val="10"/>
        <color indexed="8"/>
        <rFont val="Arial"/>
        <family val="2"/>
      </rPr>
      <t xml:space="preserve"> (Note 2)</t>
    </r>
  </si>
  <si>
    <r>
      <t xml:space="preserve">5 largest counterparty jurisdictions (2)
</t>
    </r>
    <r>
      <rPr>
        <i/>
        <sz val="10"/>
        <color theme="1"/>
        <rFont val="Arial"/>
        <family val="2"/>
      </rPr>
      <t>(Subset of "Rest of World" category) (Note 2)</t>
    </r>
  </si>
  <si>
    <t>Data completeness</t>
  </si>
  <si>
    <t>Data Checked</t>
  </si>
  <si>
    <t>QFA whom-to-whom tables: https://www.centralbank.ie/statistics/data-and-analysis/financial-accounts and internal funds data</t>
  </si>
  <si>
    <t>QFA whom-to-whom tables: https://www.centralbank.ie/statistics/data-and-analysis/financial-accounts</t>
  </si>
  <si>
    <r>
      <t xml:space="preserve">Non-financial corporations 
</t>
    </r>
    <r>
      <rPr>
        <i/>
        <sz val="10"/>
        <color theme="1"/>
        <rFont val="Arial"/>
        <family val="2"/>
      </rPr>
      <t>(Domestic exposure) (Note 2)</t>
    </r>
  </si>
  <si>
    <r>
      <t xml:space="preserve">Government
</t>
    </r>
    <r>
      <rPr>
        <i/>
        <sz val="10"/>
        <color theme="1"/>
        <rFont val="Arial"/>
        <family val="2"/>
      </rPr>
      <t>(Domestic exposure) (Note 2)</t>
    </r>
  </si>
  <si>
    <t>*: Proxies and estimates are acceptable if hard data are not available. Claims are defined in SBEG/2018/75 Table 2.</t>
  </si>
  <si>
    <r>
      <t xml:space="preserve">Households
</t>
    </r>
    <r>
      <rPr>
        <i/>
        <sz val="10"/>
        <color theme="1"/>
        <rFont val="Arial"/>
        <family val="2"/>
      </rPr>
      <t>(Domestic exposure) (Note 2)</t>
    </r>
  </si>
  <si>
    <t>Checks</t>
  </si>
  <si>
    <t>Not available</t>
  </si>
  <si>
    <t>Internal calculations</t>
  </si>
  <si>
    <t xml:space="preserve">Differences between sub-totals and total assets on worksheet 1 largely reflect write-downs from nominal values. </t>
  </si>
  <si>
    <t>None in IE</t>
  </si>
  <si>
    <t>(2) Please provide on a best-efforts basis.</t>
  </si>
  <si>
    <t>Notes
*: Proxies and estimates are acceptable if hard data are not available. Claims should include exposures through lending or investment in equity, where possible, and should exclude public financial institutions.
(1) Please provide whom-to-whom interconnectedness information regarding OFI subsectors on a best efforts basis. Where possible, jurisdictions are particularly encouraged to provide data for CCP exposures, so as to allow the differentiation between the exposures of CCPs and other OFIs.
(2) Please provide on a best-efforts basis.</t>
  </si>
  <si>
    <t>(1) Please provide whom-to-whom interconnectedness information regarding OFI subsectors on a best efforts basis. Where possible, jurisdictions are particularly encouraged to provide data for CCP exposures, so as to allow the differentiation between the exposures of CCPs and other OFIs.</t>
  </si>
  <si>
    <t>at end-2016</t>
  </si>
  <si>
    <t>min</t>
  </si>
  <si>
    <t>max</t>
  </si>
  <si>
    <t>Economic Function (EF) Classification Sheet</t>
  </si>
  <si>
    <r>
      <t>Please consider the activities of non-bank financial entity types (Columns 7 to 41 in the macro-mapping template) and classify them into the following categories in the tables below</t>
    </r>
    <r>
      <rPr>
        <sz val="10"/>
        <color indexed="10"/>
        <rFont val="Arial"/>
        <family val="2"/>
      </rPr>
      <t xml:space="preserve"> (Note 1)</t>
    </r>
    <r>
      <rPr>
        <b/>
        <sz val="10"/>
        <color indexed="10"/>
        <rFont val="Arial"/>
        <family val="2"/>
      </rPr>
      <t>:</t>
    </r>
  </si>
  <si>
    <r>
      <t>EF1:  Management of collective investment vehicles with features that make them susceptible to runs</t>
    </r>
    <r>
      <rPr>
        <sz val="12"/>
        <color indexed="56"/>
        <rFont val="Arial"/>
        <family val="2"/>
      </rPr>
      <t xml:space="preserve"> (Note 4, 4b)</t>
    </r>
  </si>
  <si>
    <t>Entity Type 1</t>
  </si>
  <si>
    <t>Entity Type 2</t>
  </si>
  <si>
    <t>Entity Type 3</t>
  </si>
  <si>
    <t>Entity Type 4</t>
  </si>
  <si>
    <t>Entity Type 5</t>
  </si>
  <si>
    <t>Entity Type 6</t>
  </si>
  <si>
    <t>Entity Type 7</t>
  </si>
  <si>
    <t>Entity Type 8</t>
  </si>
  <si>
    <t>Entity Type 9</t>
  </si>
  <si>
    <t>Entity Type 10</t>
  </si>
  <si>
    <t>Entity Type 11</t>
  </si>
  <si>
    <t>Entity Type 12</t>
  </si>
  <si>
    <t>Total</t>
  </si>
  <si>
    <t>EF1:  Management of collective investment vehicles with features that make them susceptible to runs</t>
  </si>
  <si>
    <t>Onshore funds
(domiciled domestically)</t>
  </si>
  <si>
    <t>Offshore funds
(domiciled abroad), managed/marketed domestically</t>
  </si>
  <si>
    <t>Financial assets in USD million (at floating exchange rates)</t>
  </si>
  <si>
    <t>Brief description of the entity type</t>
  </si>
  <si>
    <r>
      <t>How is the entity type linked to the macro-mapping template</t>
    </r>
    <r>
      <rPr>
        <sz val="10"/>
        <color indexed="8"/>
        <rFont val="Arial"/>
        <family val="2"/>
      </rPr>
      <t xml:space="preserve"> (e.g. column reference in "1 macro-mapping" sheet)?</t>
    </r>
  </si>
  <si>
    <t>Brief description of the reasons for the classification into the EF</t>
  </si>
  <si>
    <r>
      <t>Financial assets at end-year</t>
    </r>
    <r>
      <rPr>
        <sz val="10"/>
        <rFont val="Arial"/>
        <family val="2"/>
      </rPr>
      <t xml:space="preserve"> (Note 2)</t>
    </r>
  </si>
  <si>
    <r>
      <rPr>
        <b/>
        <sz val="10"/>
        <color indexed="8"/>
        <rFont val="Arial"/>
        <family val="2"/>
      </rPr>
      <t>Note / data source</t>
    </r>
    <r>
      <rPr>
        <sz val="10"/>
        <color indexed="8"/>
        <rFont val="Arial"/>
        <family val="2"/>
      </rPr>
      <t xml:space="preserve">
(description, confidentiality, URL)
(Note 3)</t>
    </r>
  </si>
  <si>
    <t>4_1_1</t>
  </si>
  <si>
    <t>4_1_2</t>
  </si>
  <si>
    <t>4_1_3</t>
  </si>
  <si>
    <t>4_1_4</t>
  </si>
  <si>
    <t>4_1_5</t>
  </si>
  <si>
    <t>4_1_6</t>
  </si>
  <si>
    <t>4_1_7</t>
  </si>
  <si>
    <t>4_1_8</t>
  </si>
  <si>
    <t>4_1_9</t>
  </si>
  <si>
    <t>4_1_10</t>
  </si>
  <si>
    <t>4_1_11</t>
  </si>
  <si>
    <t>4_1_12</t>
  </si>
  <si>
    <t>4_1_13</t>
  </si>
  <si>
    <t>4_1_14</t>
  </si>
  <si>
    <t>4_1_15</t>
  </si>
  <si>
    <t>4_1_16</t>
  </si>
  <si>
    <t>4_1_17</t>
  </si>
  <si>
    <t>4_1_18</t>
  </si>
  <si>
    <t>4_1_19</t>
  </si>
  <si>
    <t>4_1_20</t>
  </si>
  <si>
    <t>4_1_21</t>
  </si>
  <si>
    <t>4_1_22</t>
  </si>
  <si>
    <t>4_1_23</t>
  </si>
  <si>
    <t>EF2:  Loan provision that is dependent on short-term funding or on secured funding of assets</t>
  </si>
  <si>
    <r>
      <rPr>
        <i/>
        <sz val="10"/>
        <color indexed="8"/>
        <rFont val="Arial"/>
        <family val="2"/>
      </rPr>
      <t>of which</t>
    </r>
    <r>
      <rPr>
        <sz val="10"/>
        <color indexed="8"/>
        <rFont val="Arial"/>
        <family val="2"/>
      </rPr>
      <t>: subject to Basel-equivalent prudential regulation
(Note 5)</t>
    </r>
  </si>
  <si>
    <r>
      <rPr>
        <i/>
        <sz val="10"/>
        <color indexed="8"/>
        <rFont val="Arial"/>
        <family val="2"/>
      </rPr>
      <t>of which</t>
    </r>
    <r>
      <rPr>
        <sz val="10"/>
        <color indexed="8"/>
        <rFont val="Arial"/>
        <family val="2"/>
      </rPr>
      <t>: subject to Basel-equivalent prudential regulation</t>
    </r>
  </si>
  <si>
    <t>4_2_1</t>
  </si>
  <si>
    <t>4_2_2</t>
  </si>
  <si>
    <t>4_2_3</t>
  </si>
  <si>
    <t>4_2_4</t>
  </si>
  <si>
    <t>4_2_5</t>
  </si>
  <si>
    <t>4_2_6</t>
  </si>
  <si>
    <t>4_2_7</t>
  </si>
  <si>
    <t>4_2_8</t>
  </si>
  <si>
    <t>4_2_9</t>
  </si>
  <si>
    <t>4_2_10</t>
  </si>
  <si>
    <t>4_2_11</t>
  </si>
  <si>
    <t>4_2_12</t>
  </si>
  <si>
    <t>4_2_13</t>
  </si>
  <si>
    <t>4_2_14</t>
  </si>
  <si>
    <t>4_2_15</t>
  </si>
  <si>
    <t>4_2_16</t>
  </si>
  <si>
    <t>4_2_17</t>
  </si>
  <si>
    <t>4_2_18</t>
  </si>
  <si>
    <t>4_2_19</t>
  </si>
  <si>
    <t>4_2_20</t>
  </si>
  <si>
    <t>4_2_21</t>
  </si>
  <si>
    <t>4_2_22</t>
  </si>
  <si>
    <t>4_2_23</t>
  </si>
  <si>
    <t>EF3:  Intermediation of market activities that is dependent on short-term funding or on secured funding of client assets</t>
  </si>
  <si>
    <t>4_3_1</t>
  </si>
  <si>
    <t>4_3_2</t>
  </si>
  <si>
    <t>4_3_3</t>
  </si>
  <si>
    <t>4_3_4</t>
  </si>
  <si>
    <t>4_3_5</t>
  </si>
  <si>
    <t>4_3_6</t>
  </si>
  <si>
    <t>4_3_7</t>
  </si>
  <si>
    <t>4_3_8</t>
  </si>
  <si>
    <t>4_3_9</t>
  </si>
  <si>
    <t>4_3_10</t>
  </si>
  <si>
    <t>4_3_11</t>
  </si>
  <si>
    <t>4_3_12</t>
  </si>
  <si>
    <t>4_3_13</t>
  </si>
  <si>
    <t>4_3_14</t>
  </si>
  <si>
    <t>4_3_15</t>
  </si>
  <si>
    <t>4_3_16</t>
  </si>
  <si>
    <t>4_3_17</t>
  </si>
  <si>
    <t>4_3_18</t>
  </si>
  <si>
    <t>EF4: Facilitation of credit creation</t>
  </si>
  <si>
    <t xml:space="preserve">Total assets </t>
  </si>
  <si>
    <t xml:space="preserve">On-balance sheet assets </t>
  </si>
  <si>
    <t>of which: prudentially consolidated in banking groups</t>
  </si>
  <si>
    <t>Off-balance sheet assets (Note 8)</t>
  </si>
  <si>
    <t>On-balance sheet assets</t>
  </si>
  <si>
    <t>Off-balance sheet assets</t>
  </si>
  <si>
    <t>4_4_17</t>
  </si>
  <si>
    <t>4_4_1</t>
  </si>
  <si>
    <t>4_4_2</t>
  </si>
  <si>
    <t>4_4_4</t>
  </si>
  <si>
    <t>4_4_18</t>
  </si>
  <si>
    <t>4_4_5</t>
  </si>
  <si>
    <t>4_4_6</t>
  </si>
  <si>
    <t>4_4_8</t>
  </si>
  <si>
    <t>4_4_19</t>
  </si>
  <si>
    <t>4_4_9</t>
  </si>
  <si>
    <t>4_4_10</t>
  </si>
  <si>
    <t>4_4_12</t>
  </si>
  <si>
    <t>4_4_20</t>
  </si>
  <si>
    <t>4_4_13</t>
  </si>
  <si>
    <t>4_4_14</t>
  </si>
  <si>
    <t>4_4_16</t>
  </si>
  <si>
    <r>
      <t>EF5: Securitisation-based credit intermediation and funding of financial entities</t>
    </r>
    <r>
      <rPr>
        <sz val="12"/>
        <color indexed="21"/>
        <rFont val="Arial"/>
        <family val="2"/>
      </rPr>
      <t xml:space="preserve"> (Note 6)</t>
    </r>
  </si>
  <si>
    <t>EF5: Securitisation-based credit intermediation and funding of financial entities</t>
  </si>
  <si>
    <t>4_5_1</t>
  </si>
  <si>
    <t>4_5_2</t>
  </si>
  <si>
    <t>4_5_3</t>
  </si>
  <si>
    <t>4_5_4</t>
  </si>
  <si>
    <t>4_5_5</t>
  </si>
  <si>
    <t>4_5_6</t>
  </si>
  <si>
    <t>4_5_7</t>
  </si>
  <si>
    <t>4_5_8</t>
  </si>
  <si>
    <t>4_5_9</t>
  </si>
  <si>
    <t>4_5_10</t>
  </si>
  <si>
    <t>4_5_11</t>
  </si>
  <si>
    <t>4_5_12</t>
  </si>
  <si>
    <t>4_5_13</t>
  </si>
  <si>
    <t>4_5_14</t>
  </si>
  <si>
    <t>4_5_15</t>
  </si>
  <si>
    <t>4_5_16</t>
  </si>
  <si>
    <t>4_5_17</t>
  </si>
  <si>
    <t>4_5_18</t>
  </si>
  <si>
    <r>
      <t>Unallocated: Entity types which (at least partly) contain narrow measure activities but which could not be classified into a specific economic function</t>
    </r>
    <r>
      <rPr>
        <sz val="12"/>
        <color theme="7" tint="-0.249977111117893"/>
        <rFont val="Arial"/>
        <family val="2"/>
      </rPr>
      <t xml:space="preserve"> (Note 7)</t>
    </r>
  </si>
  <si>
    <t>Unallocated: Entity types which (at least partly) contain narrow measure activities but which could not be classified into a specific economic function</t>
  </si>
  <si>
    <t>Brief description of the reasons for the classification as "unallocated"</t>
  </si>
  <si>
    <t>4_6_1</t>
  </si>
  <si>
    <t>4_6_2</t>
  </si>
  <si>
    <t>4_6_3</t>
  </si>
  <si>
    <t>4_6_4</t>
  </si>
  <si>
    <t>4_6_5</t>
  </si>
  <si>
    <t>4_6_6</t>
  </si>
  <si>
    <t>4_6_7</t>
  </si>
  <si>
    <t>4_6_8</t>
  </si>
  <si>
    <t>4_6_9</t>
  </si>
  <si>
    <t>4_6_10</t>
  </si>
  <si>
    <t>4_6_11</t>
  </si>
  <si>
    <t>4_6_12</t>
  </si>
  <si>
    <t>4_6_13</t>
  </si>
  <si>
    <t>4_6_14</t>
  </si>
  <si>
    <t>4_6_15</t>
  </si>
  <si>
    <t>4_6_16</t>
  </si>
  <si>
    <t>4_6_17</t>
  </si>
  <si>
    <t>4_6_18</t>
  </si>
  <si>
    <t>Outside narrow measure: Entity types that are assessed NOT to engage in credit intermediation or NOT to engage in any activities as described by the five economic functions</t>
  </si>
  <si>
    <t>Entity Type 13</t>
  </si>
  <si>
    <t>Entity Type 14</t>
  </si>
  <si>
    <t>Entity Type 15</t>
  </si>
  <si>
    <t>Brief description of the reasons for classifying outside of the narrow measure</t>
  </si>
  <si>
    <t>4_7_1</t>
  </si>
  <si>
    <t>4_7_2</t>
  </si>
  <si>
    <t>4_7_3</t>
  </si>
  <si>
    <t>4_7_4</t>
  </si>
  <si>
    <t>4_7_5</t>
  </si>
  <si>
    <t>4_7_6</t>
  </si>
  <si>
    <t>4_7_7</t>
  </si>
  <si>
    <t>4_7_8</t>
  </si>
  <si>
    <t>4_7_9</t>
  </si>
  <si>
    <t>4_7_10</t>
  </si>
  <si>
    <t>4_7_11</t>
  </si>
  <si>
    <t>4_7_12</t>
  </si>
  <si>
    <t>4_7_13</t>
  </si>
  <si>
    <t>4_7_14</t>
  </si>
  <si>
    <t>4_7_15</t>
  </si>
  <si>
    <r>
      <t>(1) See the FSB's Policy Framework for Strengthening Oversight and Regulation of Shadow Banking (http://www.fsb.org/wp-content/uploads/r_130829c.pdf) and guidelines to determine whether non-bank financial entities are to be classified into one of the five economic functions (i.e. if they are involved in non-bank credit intermediation that may pose systemic risks or in regulatory arbitrage). Please clarify in the Note Cell where the same entity type was classified into multiple economic functions.</t>
    </r>
    <r>
      <rPr>
        <b/>
        <sz val="10"/>
        <rFont val="Arial"/>
        <family val="2"/>
      </rPr>
      <t xml:space="preserve"> Please remember that classification is done on a premitigant basis – that is classifying authorities are asked to assume a scenario in which policy measures have not been adopted and/or risk management tools are not exercised.</t>
    </r>
    <r>
      <rPr>
        <sz val="10"/>
        <rFont val="Arial"/>
        <family val="2"/>
      </rPr>
      <t xml:space="preserve">
measures have not been adopted and/or risk management tools are not exercised. </t>
    </r>
  </si>
  <si>
    <t>(2) Please fill in the template in domestic currency and unit multiplier specified on the cover page.</t>
  </si>
  <si>
    <t>(3) Please indicate the sources used to fill in this template (e.g. supervisory data, market data, other).</t>
  </si>
  <si>
    <t>(4) Collective Investment Vehicles are usually not prudentially consolidated in banking groups. However, if there are any prudentially consolidated entity types in this economic function category, please report the number in a separate note.</t>
  </si>
  <si>
    <t>(4b) Where data availability permit, jurisdictions should provide the requested data for "short-term government MMFS" and "non-government or longer maturity MMFs separately". See Table 6 in the "Definitions" sheet.</t>
  </si>
  <si>
    <r>
      <t>(5) Excludes entities prudentially consolidated into banking groups. Please describe your definition of "Basel-equivalent prudential regulation" in the Note cell (including details on the applicable capital and liquidity framework, and disclosure requirements)</t>
    </r>
    <r>
      <rPr>
        <sz val="10"/>
        <color indexed="8"/>
        <rFont val="Arial"/>
        <family val="2"/>
      </rPr>
      <t>.</t>
    </r>
  </si>
  <si>
    <r>
      <t xml:space="preserve">(6) The columns "of which: prudentially consolidated into banking groups/banks" include </t>
    </r>
    <r>
      <rPr>
        <i/>
        <sz val="10"/>
        <color indexed="8"/>
        <rFont val="Arial"/>
        <family val="2"/>
      </rPr>
      <t>securitisation retained on the originating bank's balance sheet</t>
    </r>
    <r>
      <rPr>
        <sz val="10"/>
        <color indexed="8"/>
        <rFont val="Arial"/>
        <family val="2"/>
      </rPr>
      <t xml:space="preserve"> (self-securitisation or retained securitisation).</t>
    </r>
  </si>
  <si>
    <t>(7) This category includes non-bank financial entity types that cannot be classified into a particular economic functions based on their main activity, but that are assessed to at least partly contain activities as described by the five economic functions or for which it was not possible to provide sufficient evidence to warrant their exclusion from the narrow measure.</t>
  </si>
  <si>
    <t>(8) Including the on-balance sheet credit exposure equivalents of off-balance sheet assets or notional amounts if conversion factors are not available.</t>
  </si>
  <si>
    <t>Economic Function (EF) Risk Metrics Sheet</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</si>
  <si>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13 and Note 14.</t>
  </si>
  <si>
    <t>On- and Off-Balance Sheet Items</t>
  </si>
  <si>
    <t>Calculated Risk Metrics</t>
  </si>
  <si>
    <t>Col 51</t>
  </si>
  <si>
    <t>Col 52</t>
  </si>
  <si>
    <t>Col 53</t>
  </si>
  <si>
    <t>Col 54</t>
  </si>
  <si>
    <t>Col 67</t>
  </si>
  <si>
    <t>Col 68</t>
  </si>
  <si>
    <t>Col 69</t>
  </si>
  <si>
    <t>Col 70</t>
  </si>
  <si>
    <t>Col 71</t>
  </si>
  <si>
    <t>Col 72</t>
  </si>
  <si>
    <t>Col 85</t>
  </si>
  <si>
    <t>Col 86</t>
  </si>
  <si>
    <t>Money Market Funds (Total)</t>
  </si>
  <si>
    <t>Short-term government MMFs (Note 18)</t>
  </si>
  <si>
    <t>Non-government or longer maturity MMFs (Note 18)</t>
  </si>
  <si>
    <r>
      <t xml:space="preserve">Qualitative Explanation
</t>
    </r>
    <r>
      <rPr>
        <u/>
        <sz val="10"/>
        <color theme="1"/>
        <rFont val="Arial"/>
        <family val="2"/>
      </rPr>
      <t>Please explain which data series you include in each category</t>
    </r>
    <r>
      <rPr>
        <b/>
        <sz val="10"/>
        <color theme="1"/>
        <rFont val="Arial"/>
        <family val="2"/>
      </rPr>
      <t xml:space="preserve">
(Note 1)</t>
    </r>
  </si>
  <si>
    <t>Non-government or longer maturity MMFs</t>
  </si>
  <si>
    <t>2006
(Note 15)</t>
  </si>
  <si>
    <t>2007
(Note 15)</t>
  </si>
  <si>
    <t>2008
(Note 15)</t>
  </si>
  <si>
    <t>2009
(Note 15)</t>
  </si>
  <si>
    <t>2010
(Note 15)</t>
  </si>
  <si>
    <t>2011
(Note 15)</t>
  </si>
  <si>
    <t>2012
(Note 15)</t>
  </si>
  <si>
    <t>2013
(Note 15)</t>
  </si>
  <si>
    <t>2014
(Note 15)</t>
  </si>
  <si>
    <t>2015
(Note 15)</t>
  </si>
  <si>
    <r>
      <t>of which</t>
    </r>
    <r>
      <rPr>
        <sz val="10"/>
        <color theme="1"/>
        <rFont val="Arial"/>
        <family val="2"/>
      </rPr>
      <t>: largest [5] entities
(Note 16)</t>
    </r>
  </si>
  <si>
    <t>2018
(Note 15)</t>
  </si>
  <si>
    <t>2019
(Note 15)</t>
  </si>
  <si>
    <t>2020
(Note 15)</t>
  </si>
  <si>
    <t>2021
(Note 15)</t>
  </si>
  <si>
    <t>Formula</t>
  </si>
  <si>
    <t>Description</t>
  </si>
  <si>
    <t>Top 5</t>
  </si>
  <si>
    <t>Assets</t>
  </si>
  <si>
    <t>Credit Intermediation (CI)</t>
  </si>
  <si>
    <t>(1)</t>
  </si>
  <si>
    <t>Total financial assets under management (AUM)</t>
  </si>
  <si>
    <t>Credit Intermediation 1 (CI1)</t>
  </si>
  <si>
    <t>= 3 / 1</t>
  </si>
  <si>
    <t>= credit assets / AUM</t>
  </si>
  <si>
    <t>(2)</t>
  </si>
  <si>
    <r>
      <t>Gross notional exposure (GNE)</t>
    </r>
    <r>
      <rPr>
        <sz val="10"/>
        <color theme="1"/>
        <rFont val="Arial"/>
        <family val="2"/>
      </rPr>
      <t xml:space="preserve"> (Note 9)</t>
    </r>
  </si>
  <si>
    <t>Credit Intermediation 2 (CI2)</t>
  </si>
  <si>
    <t>= 4 / 1</t>
  </si>
  <si>
    <t>= loans / AUM</t>
  </si>
  <si>
    <t>(3)</t>
  </si>
  <si>
    <r>
      <t>Credit assets</t>
    </r>
    <r>
      <rPr>
        <sz val="10"/>
        <color indexed="8"/>
        <rFont val="Arial"/>
        <family val="2"/>
      </rPr>
      <t xml:space="preserve"> (Note 3)</t>
    </r>
  </si>
  <si>
    <t>Credit Intermediation 3 (CI3)</t>
  </si>
  <si>
    <t>= (3 + 18) / (1 + 17)</t>
  </si>
  <si>
    <t>= (credit assets + credit off balance sheet exposures) / (AUM + total off balance sheet exposures)</t>
  </si>
  <si>
    <t>(4)</t>
  </si>
  <si>
    <r>
      <rPr>
        <i/>
        <sz val="10"/>
        <color indexed="8"/>
        <rFont val="Arial"/>
        <family val="2"/>
      </rPr>
      <t>of which</t>
    </r>
    <r>
      <rPr>
        <sz val="10"/>
        <color indexed="8"/>
        <rFont val="Arial"/>
        <family val="2"/>
      </rPr>
      <t xml:space="preserve">: </t>
    </r>
    <r>
      <rPr>
        <b/>
        <sz val="10"/>
        <color indexed="8"/>
        <rFont val="Arial"/>
        <family val="2"/>
      </rPr>
      <t>loans</t>
    </r>
    <r>
      <rPr>
        <sz val="10"/>
        <color indexed="8"/>
        <rFont val="Arial"/>
        <family val="2"/>
      </rPr>
      <t xml:space="preserve"> (Note 4)</t>
    </r>
  </si>
  <si>
    <t>Maturity Transformation (MT)</t>
  </si>
  <si>
    <t>(5)</t>
  </si>
  <si>
    <r>
      <t>Long-term assets
(&gt; 12 months)</t>
    </r>
    <r>
      <rPr>
        <sz val="10"/>
        <color indexed="8"/>
        <rFont val="Arial"/>
        <family val="2"/>
      </rPr>
      <t xml:space="preserve"> (Note 5)</t>
    </r>
  </si>
  <si>
    <t>Maturity Transformation 1 (MT1)</t>
  </si>
  <si>
    <t>= (5 - 10 - 14) / 1</t>
  </si>
  <si>
    <t>= (long term assets - long term liabilities - nonredeemable equity) / AUM</t>
  </si>
  <si>
    <t>(6)</t>
  </si>
  <si>
    <r>
      <t>Short-term assets
(≤ 12 months)</t>
    </r>
    <r>
      <rPr>
        <sz val="10"/>
        <color indexed="8"/>
        <rFont val="Arial"/>
        <family val="2"/>
      </rPr>
      <t xml:space="preserve"> (Note 5)</t>
    </r>
  </si>
  <si>
    <t>Maturity Transformation 2 (MT2)</t>
  </si>
  <si>
    <t>= (11 + 15) / 6</t>
  </si>
  <si>
    <r>
      <t xml:space="preserve">= (short term liabilities </t>
    </r>
    <r>
      <rPr>
        <sz val="11"/>
        <color indexed="63"/>
        <rFont val="Arial"/>
        <family val="2"/>
      </rPr>
      <t>[≤ 12 months]</t>
    </r>
    <r>
      <rPr>
        <sz val="11"/>
        <color theme="1"/>
        <rFont val="Arial"/>
        <family val="2"/>
      </rPr>
      <t xml:space="preserve"> + redeemable equity </t>
    </r>
    <r>
      <rPr>
        <sz val="11"/>
        <color indexed="63"/>
        <rFont val="Arial"/>
        <family val="2"/>
      </rPr>
      <t>[≤  12 months]</t>
    </r>
    <r>
      <rPr>
        <sz val="11"/>
        <color theme="1"/>
        <rFont val="Arial"/>
        <family val="2"/>
      </rPr>
      <t xml:space="preserve">) / short term assets </t>
    </r>
    <r>
      <rPr>
        <sz val="11"/>
        <color indexed="63"/>
        <rFont val="Arial"/>
        <family val="2"/>
      </rPr>
      <t>[≤ 12 months]</t>
    </r>
  </si>
  <si>
    <t>(7)</t>
  </si>
  <si>
    <r>
      <t>Liquid assets (broad definition)</t>
    </r>
    <r>
      <rPr>
        <sz val="10"/>
        <color indexed="8"/>
        <rFont val="Arial"/>
        <family val="2"/>
      </rPr>
      <t xml:space="preserve"> (Note 6)</t>
    </r>
  </si>
  <si>
    <t>Liquidity Transformation (LT)</t>
  </si>
  <si>
    <t>(8)</t>
  </si>
  <si>
    <r>
      <t>Liquid assets (narrow definition)</t>
    </r>
    <r>
      <rPr>
        <sz val="10"/>
        <color indexed="8"/>
        <rFont val="Arial"/>
        <family val="2"/>
      </rPr>
      <t xml:space="preserve"> (Note 7)</t>
    </r>
  </si>
  <si>
    <t>Liquidity Transformation 1 (LT1)</t>
  </si>
  <si>
    <t>= (1 - 8 + 12 + 16) / 1</t>
  </si>
  <si>
    <t>= (AUM - liquid assets [narrow] + short term liabilities [≤ 30 days] + redeemable equity [≤ 30 days]) / AUM</t>
  </si>
  <si>
    <t>(9)</t>
  </si>
  <si>
    <t>Liquidity Transformation 2 (LT2)</t>
  </si>
  <si>
    <t>= (AUM - liquid assets [broad] + short term liabilities [≤ 30 days] + redeemable equity [≤ 30 days]) / AUM</t>
  </si>
  <si>
    <t>Liabilities and Equity</t>
  </si>
  <si>
    <t>Credit Risk Transfer (CRT)</t>
  </si>
  <si>
    <t>(10)</t>
  </si>
  <si>
    <r>
      <t>Long-term liabilities
(&gt; 12 months)</t>
    </r>
    <r>
      <rPr>
        <sz val="10"/>
        <color indexed="8"/>
        <rFont val="Arial"/>
        <family val="2"/>
      </rPr>
      <t xml:space="preserve"> (Note 8)</t>
    </r>
  </si>
  <si>
    <t>= 18 / (1 + 17)</t>
  </si>
  <si>
    <t>= credit off balance sheet exposures / (AUM + total off balance sheet exposures)</t>
  </si>
  <si>
    <t>(11)</t>
  </si>
  <si>
    <r>
      <t>Short-term liabilities
(≤ 12 months)</t>
    </r>
    <r>
      <rPr>
        <sz val="10"/>
        <color indexed="8"/>
        <rFont val="Arial"/>
        <family val="2"/>
      </rPr>
      <t xml:space="preserve"> (Note 8)</t>
    </r>
  </si>
  <si>
    <t>Leverage (L)</t>
  </si>
  <si>
    <t>(12)</t>
  </si>
  <si>
    <r>
      <t>Short-term liabilities
(≤ 30 days)</t>
    </r>
    <r>
      <rPr>
        <sz val="10"/>
        <color indexed="8"/>
        <rFont val="Arial"/>
        <family val="2"/>
      </rPr>
      <t xml:space="preserve"> (Note 8)</t>
    </r>
  </si>
  <si>
    <t>Leverage 1 (L1)</t>
  </si>
  <si>
    <t>= 1 / 13</t>
  </si>
  <si>
    <t>= AUM / NAV</t>
  </si>
  <si>
    <t>(13)</t>
  </si>
  <si>
    <r>
      <t>Net Asset Value (NAV)</t>
    </r>
    <r>
      <rPr>
        <sz val="10"/>
        <color theme="1"/>
        <rFont val="Arial"/>
        <family val="2"/>
      </rPr>
      <t xml:space="preserve"> (Note 10)</t>
    </r>
  </si>
  <si>
    <t>= (1 + 17) / 13</t>
  </si>
  <si>
    <t>= (AUM + total off balance sheet exposures) / NAV</t>
  </si>
  <si>
    <t>(14)</t>
  </si>
  <si>
    <r>
      <t>Shareholders' equity
(&gt; 12 months)</t>
    </r>
    <r>
      <rPr>
        <sz val="10"/>
        <color indexed="8"/>
        <rFont val="Arial"/>
        <family val="2"/>
      </rPr>
      <t xml:space="preserve"> (Note 8)</t>
    </r>
  </si>
  <si>
    <t>Leverage 3 (L3)</t>
  </si>
  <si>
    <t>= 2 / 13</t>
  </si>
  <si>
    <t>= GNE / NAV</t>
  </si>
  <si>
    <t>(15)</t>
  </si>
  <si>
    <r>
      <t>Shareholders' equity
(≤ 12 months)</t>
    </r>
    <r>
      <rPr>
        <sz val="10"/>
        <color indexed="8"/>
        <rFont val="Arial"/>
        <family val="2"/>
      </rPr>
      <t xml:space="preserve"> (Note 8)</t>
    </r>
  </si>
  <si>
    <t>5_6_1_1</t>
  </si>
  <si>
    <t>5_6_1_2</t>
  </si>
  <si>
    <t>5_6_1_3</t>
  </si>
  <si>
    <t>5_6_1_4</t>
  </si>
  <si>
    <t>5_6_1_5</t>
  </si>
  <si>
    <t>5_6_1_6</t>
  </si>
  <si>
    <t>5_6_1_7</t>
  </si>
  <si>
    <t>5_6_1_8</t>
  </si>
  <si>
    <t>5_6_1_9</t>
  </si>
  <si>
    <t>5_6_1_10</t>
  </si>
  <si>
    <t>5_6_1_11</t>
  </si>
  <si>
    <t>5_6_1_12</t>
  </si>
  <si>
    <t>5_6_1_13</t>
  </si>
  <si>
    <t>5_6_1_o</t>
  </si>
  <si>
    <t>5_6_2_1</t>
  </si>
  <si>
    <t>5_6_2_2</t>
  </si>
  <si>
    <t>5_6_2_3</t>
  </si>
  <si>
    <t>5_6_2_4</t>
  </si>
  <si>
    <t>5_6_2_5</t>
  </si>
  <si>
    <t>5_6_2_6</t>
  </si>
  <si>
    <t>5_6_2_7</t>
  </si>
  <si>
    <t>5_6_2_8</t>
  </si>
  <si>
    <t>5_6_2_9</t>
  </si>
  <si>
    <t>5_6_2_10</t>
  </si>
  <si>
    <t>5_6_2_11</t>
  </si>
  <si>
    <t>5_6_2_12</t>
  </si>
  <si>
    <t>5_6_2_13</t>
  </si>
  <si>
    <t>5_6_2_o</t>
  </si>
  <si>
    <t>5_6_3_1</t>
  </si>
  <si>
    <t>5_6_3_2</t>
  </si>
  <si>
    <t>5_6_3_3</t>
  </si>
  <si>
    <t>5_6_3_4</t>
  </si>
  <si>
    <t>5_6_3_5</t>
  </si>
  <si>
    <t>5_6_3_6</t>
  </si>
  <si>
    <t>5_6_3_7</t>
  </si>
  <si>
    <t>5_6_3_8</t>
  </si>
  <si>
    <t>5_6_3_9</t>
  </si>
  <si>
    <t>5_6_3_10</t>
  </si>
  <si>
    <t>5_6_3_11</t>
  </si>
  <si>
    <t>5_6_3_12</t>
  </si>
  <si>
    <t>5_6_3_13</t>
  </si>
  <si>
    <t>5_6_3_o</t>
  </si>
  <si>
    <t>(16)</t>
  </si>
  <si>
    <r>
      <t>Shareholders' equity
(≤ 30 days)</t>
    </r>
    <r>
      <rPr>
        <sz val="10"/>
        <color indexed="8"/>
        <rFont val="Arial"/>
        <family val="2"/>
      </rPr>
      <t xml:space="preserve"> (Note 8)</t>
    </r>
  </si>
  <si>
    <t>(17)</t>
  </si>
  <si>
    <t>(18)</t>
  </si>
  <si>
    <r>
      <t>of which: credit risk exposure type</t>
    </r>
    <r>
      <rPr>
        <sz val="10"/>
        <color indexed="8"/>
        <rFont val="Arial"/>
        <family val="2"/>
      </rPr>
      <t xml:space="preserve"> (Note 12)</t>
    </r>
  </si>
  <si>
    <t>(19)</t>
  </si>
  <si>
    <r>
      <t>Prudential consolidation indicator. Are prudentially consolidated entities included?</t>
    </r>
    <r>
      <rPr>
        <sz val="10"/>
        <color indexed="8"/>
        <rFont val="Arial"/>
        <family val="2"/>
      </rPr>
      <t xml:space="preserve"> (Note 13)</t>
    </r>
  </si>
  <si>
    <t>Please select:</t>
  </si>
  <si>
    <t>(20)</t>
  </si>
  <si>
    <r>
      <t>Total or sample indicator</t>
    </r>
    <r>
      <rPr>
        <sz val="10"/>
        <color indexed="8"/>
        <rFont val="Arial"/>
        <family val="2"/>
      </rPr>
      <t xml:space="preserve"> (Note 14)</t>
    </r>
  </si>
  <si>
    <t>Check 1: Long- and short-term assets don't add up to Total AUM</t>
  </si>
  <si>
    <t>Check 3:Liabilities plus equity don't add up to Total AUM</t>
  </si>
  <si>
    <t>Check 4:ST liabilities (≤12m) should be equal to or higher than ST liabilities (≤30d)</t>
  </si>
  <si>
    <t>Check 5: Liquid assets (broad definition) should be equal to or bigger than Liquid assets (narrow definiton)</t>
  </si>
  <si>
    <t>Check 6: Shareholders' equity (≤12m) should be equal to or larger than Shareholders' equity (≤30d)</t>
  </si>
  <si>
    <t>5_1_1_1</t>
  </si>
  <si>
    <t>5_1_1_2</t>
  </si>
  <si>
    <t>5_1_1_3</t>
  </si>
  <si>
    <t>5_1_1_4</t>
  </si>
  <si>
    <t>5_1_1_5</t>
  </si>
  <si>
    <t>5_1_1_6</t>
  </si>
  <si>
    <t>5_1_1_7</t>
  </si>
  <si>
    <t>5_1_1_8</t>
  </si>
  <si>
    <t>5_1_1_9</t>
  </si>
  <si>
    <t>5_1_1_10</t>
  </si>
  <si>
    <t>5_1_1_11</t>
  </si>
  <si>
    <t>5_1_1_12</t>
  </si>
  <si>
    <t>5_1_1_13</t>
  </si>
  <si>
    <t>5_1_1_o</t>
  </si>
  <si>
    <t>5_1_2_1</t>
  </si>
  <si>
    <t>5_1_2_2</t>
  </si>
  <si>
    <t>5_1_2_3</t>
  </si>
  <si>
    <t>5_1_2_4</t>
  </si>
  <si>
    <t>5_1_2_5</t>
  </si>
  <si>
    <t>5_1_2_6</t>
  </si>
  <si>
    <t>5_1_2_7</t>
  </si>
  <si>
    <t>5_1_2_8</t>
  </si>
  <si>
    <t>5_1_2_9</t>
  </si>
  <si>
    <t>5_1_2_10</t>
  </si>
  <si>
    <t>5_1_2_11</t>
  </si>
  <si>
    <t>5_1_2_12</t>
  </si>
  <si>
    <t>5_1_2_13</t>
  </si>
  <si>
    <t>5_1_2_o</t>
  </si>
  <si>
    <t>5_1_3_1</t>
  </si>
  <si>
    <t>5_1_3_2</t>
  </si>
  <si>
    <t>5_1_3_3</t>
  </si>
  <si>
    <t>5_1_3_4</t>
  </si>
  <si>
    <t>5_1_3_5</t>
  </si>
  <si>
    <t>5_1_3_6</t>
  </si>
  <si>
    <t>5_1_3_7</t>
  </si>
  <si>
    <t>5_1_3_8</t>
  </si>
  <si>
    <t>5_1_3_9</t>
  </si>
  <si>
    <t>5_1_3_10</t>
  </si>
  <si>
    <t>5_1_3_11</t>
  </si>
  <si>
    <t>5_1_3_12</t>
  </si>
  <si>
    <t>5_1_3_13</t>
  </si>
  <si>
    <t>5_1_3_o</t>
  </si>
  <si>
    <t>5_1_4_o</t>
  </si>
  <si>
    <t>5_1_5_o</t>
  </si>
  <si>
    <r>
      <t>Total balance sheet financial assets</t>
    </r>
    <r>
      <rPr>
        <sz val="10"/>
        <color indexed="8"/>
        <rFont val="Arial"/>
        <family val="2"/>
      </rPr>
      <t xml:space="preserve"> (Note 2)</t>
    </r>
  </si>
  <si>
    <t>= 2 / 1</t>
  </si>
  <si>
    <t>= credit assets / total financial assets</t>
  </si>
  <si>
    <t>= loans / total financial assets</t>
  </si>
  <si>
    <t>= (credit assets + credit off balance sheet exposures) / (total financial assets + total off balance sheet exposures)</t>
  </si>
  <si>
    <t>= (long term assets - long term liabilities - equity) / total financial assets</t>
  </si>
  <si>
    <r>
      <t>Short-term assets
(≤ 3 months)</t>
    </r>
    <r>
      <rPr>
        <sz val="10"/>
        <color indexed="8"/>
        <rFont val="Arial"/>
        <family val="2"/>
      </rPr>
      <t xml:space="preserve">  (Note 5)</t>
    </r>
  </si>
  <si>
    <t>= 11 / 5</t>
  </si>
  <si>
    <r>
      <t xml:space="preserve">= short term liabilities </t>
    </r>
    <r>
      <rPr>
        <sz val="11"/>
        <color indexed="63"/>
        <rFont val="Arial"/>
        <family val="2"/>
      </rPr>
      <t>[≤ 12 months]</t>
    </r>
    <r>
      <rPr>
        <sz val="11"/>
        <color theme="1"/>
        <rFont val="Arial"/>
        <family val="2"/>
      </rPr>
      <t xml:space="preserve"> / short term assets </t>
    </r>
    <r>
      <rPr>
        <sz val="11"/>
        <color indexed="63"/>
        <rFont val="Arial"/>
        <family val="2"/>
      </rPr>
      <t>[≤ 12 months]</t>
    </r>
  </si>
  <si>
    <t>Maturity Transformation 3 (MT3)</t>
  </si>
  <si>
    <t>= 12 / 6</t>
  </si>
  <si>
    <r>
      <t xml:space="preserve">= short term liabilities </t>
    </r>
    <r>
      <rPr>
        <sz val="11"/>
        <color indexed="63"/>
        <rFont val="Arial"/>
        <family val="2"/>
      </rPr>
      <t>[≤ 30 days]</t>
    </r>
    <r>
      <rPr>
        <sz val="11"/>
        <color theme="1"/>
        <rFont val="Arial"/>
        <family val="2"/>
      </rPr>
      <t xml:space="preserve"> / short term assets </t>
    </r>
    <r>
      <rPr>
        <sz val="11"/>
        <color indexed="63"/>
        <rFont val="Arial"/>
        <family val="2"/>
      </rPr>
      <t>[≤ 3 months]</t>
    </r>
  </si>
  <si>
    <t>Non-performing loans (Note 17)</t>
  </si>
  <si>
    <t>= (1 - 8 + 12) / 1</t>
  </si>
  <si>
    <t>= (total financial assets - liquid assets [narrow] + short term liabilities [≤ 30 days]) / total financial assets</t>
  </si>
  <si>
    <t>= (1 - 7 + 12) / 1</t>
  </si>
  <si>
    <t>= (total financial assets - liquid assets [broad] + short term liabilities [≤ 30 days]) / total financial assets</t>
  </si>
  <si>
    <t>Liquidity Transformation 3 (LT3)</t>
  </si>
  <si>
    <t>= 12 / 7</t>
  </si>
  <si>
    <r>
      <t xml:space="preserve">= short term liabilities </t>
    </r>
    <r>
      <rPr>
        <sz val="11"/>
        <color indexed="63"/>
        <rFont val="Arial"/>
        <family val="2"/>
      </rPr>
      <t>[≤ 30 days]</t>
    </r>
    <r>
      <rPr>
        <sz val="11"/>
        <color theme="1"/>
        <rFont val="Arial"/>
        <family val="2"/>
      </rPr>
      <t xml:space="preserve"> / liquid assets [broad]</t>
    </r>
  </si>
  <si>
    <t>Credit Risk Transfer 1 (CRT1)</t>
  </si>
  <si>
    <t>= credit off balance sheet exposures / (total financial assets + total off balance sheet exposures)</t>
  </si>
  <si>
    <r>
      <t>Equity</t>
    </r>
    <r>
      <rPr>
        <sz val="10"/>
        <color theme="1"/>
        <rFont val="Arial"/>
        <family val="2"/>
      </rPr>
      <t xml:space="preserve"> (Note 11)</t>
    </r>
  </si>
  <si>
    <t>Finance from parent company</t>
  </si>
  <si>
    <t>= total financial assets / equity</t>
  </si>
  <si>
    <t>Off-balance sheet items</t>
  </si>
  <si>
    <t>= (10 + 11) / 13</t>
  </si>
  <si>
    <t>5_7_1_1</t>
  </si>
  <si>
    <t>5_7_1_2</t>
  </si>
  <si>
    <t>5_7_1_3</t>
  </si>
  <si>
    <t>5_7_1_4</t>
  </si>
  <si>
    <t>5_7_1_5</t>
  </si>
  <si>
    <t>5_7_1_6</t>
  </si>
  <si>
    <t>5_7_1_7</t>
  </si>
  <si>
    <t>5_7_1_8</t>
  </si>
  <si>
    <t>5_7_1_9</t>
  </si>
  <si>
    <t>5_7_1_10</t>
  </si>
  <si>
    <t>5_7_1_11</t>
  </si>
  <si>
    <t>5_7_1_12</t>
  </si>
  <si>
    <t>5_7_1_13</t>
  </si>
  <si>
    <t>5_7_1_o</t>
  </si>
  <si>
    <t>5_7_2_1</t>
  </si>
  <si>
    <t>5_7_2_2</t>
  </si>
  <si>
    <t>5_7_2_3</t>
  </si>
  <si>
    <t>5_7_2_4</t>
  </si>
  <si>
    <t>5_7_2_5</t>
  </si>
  <si>
    <t>5_7_2_6</t>
  </si>
  <si>
    <t>5_7_2_7</t>
  </si>
  <si>
    <t>5_7_2_8</t>
  </si>
  <si>
    <t>5_7_2_9</t>
  </si>
  <si>
    <t>5_7_2_10</t>
  </si>
  <si>
    <t>5_7_2_11</t>
  </si>
  <si>
    <t>5_7_2_12</t>
  </si>
  <si>
    <t>5_7_2_13</t>
  </si>
  <si>
    <t>5_7_2_o</t>
  </si>
  <si>
    <t>5_7_3_1</t>
  </si>
  <si>
    <t>5_7_3_2</t>
  </si>
  <si>
    <t>5_7_3_3</t>
  </si>
  <si>
    <t>5_7_3_4</t>
  </si>
  <si>
    <t>5_7_3_5</t>
  </si>
  <si>
    <t>5_7_3_6</t>
  </si>
  <si>
    <t>5_7_3_7</t>
  </si>
  <si>
    <t>5_7_3_8</t>
  </si>
  <si>
    <t>5_7_3_9</t>
  </si>
  <si>
    <t>5_7_3_10</t>
  </si>
  <si>
    <t>5_7_3_11</t>
  </si>
  <si>
    <t>5_7_3_12</t>
  </si>
  <si>
    <t>5_7_3_13</t>
  </si>
  <si>
    <t>5_7_3_o</t>
  </si>
  <si>
    <t>Check : ST assets (≤12m) should be equal to or higher than ST assets (≤3m)</t>
  </si>
  <si>
    <t>5_2_1_1</t>
  </si>
  <si>
    <t>5_2_1_2</t>
  </si>
  <si>
    <t>5_2_1_3</t>
  </si>
  <si>
    <t>5_2_1_4</t>
  </si>
  <si>
    <t>5_2_1_5</t>
  </si>
  <si>
    <t>5_2_1_6</t>
  </si>
  <si>
    <t>5_2_1_7</t>
  </si>
  <si>
    <t>5_2_1_8</t>
  </si>
  <si>
    <t>5_2_1_9</t>
  </si>
  <si>
    <t>5_2_1_10</t>
  </si>
  <si>
    <t>5_2_1_11</t>
  </si>
  <si>
    <t>5_2_1_12</t>
  </si>
  <si>
    <t>5_2_1_13</t>
  </si>
  <si>
    <t>5_2_1_o</t>
  </si>
  <si>
    <t>5_2_2_1</t>
  </si>
  <si>
    <t>5_2_2_2</t>
  </si>
  <si>
    <t>5_2_2_3</t>
  </si>
  <si>
    <t>5_2_2_4</t>
  </si>
  <si>
    <t>5_2_2_5</t>
  </si>
  <si>
    <t>5_2_2_6</t>
  </si>
  <si>
    <t>5_2_2_7</t>
  </si>
  <si>
    <t>5_2_2_8</t>
  </si>
  <si>
    <t>5_2_2_9</t>
  </si>
  <si>
    <t>5_2_2_10</t>
  </si>
  <si>
    <t>5_2_2_11</t>
  </si>
  <si>
    <t>5_2_2_12</t>
  </si>
  <si>
    <t>5_2_2_13</t>
  </si>
  <si>
    <t>5_2_2_o</t>
  </si>
  <si>
    <t>5_2_3_1</t>
  </si>
  <si>
    <t>5_2_3_2</t>
  </si>
  <si>
    <t>5_2_3_3</t>
  </si>
  <si>
    <t>5_2_3_4</t>
  </si>
  <si>
    <t>5_2_3_5</t>
  </si>
  <si>
    <t>5_2_3_6</t>
  </si>
  <si>
    <t>5_2_3_7</t>
  </si>
  <si>
    <t>5_2_3_8</t>
  </si>
  <si>
    <t>5_2_3_9</t>
  </si>
  <si>
    <t>5_2_3_10</t>
  </si>
  <si>
    <t>5_2_3_11</t>
  </si>
  <si>
    <t>5_2_3_12</t>
  </si>
  <si>
    <t>5_2_3_13</t>
  </si>
  <si>
    <t>5_2_3_o</t>
  </si>
  <si>
    <t>Broker dealers</t>
  </si>
  <si>
    <t>= (2 + 17) / (1 + 16)</t>
  </si>
  <si>
    <t>= (4 - 10 - 14) / 1</t>
  </si>
  <si>
    <t>= short term liabilities [≤ 12 months] / short term assets [≤ 12 months]</t>
  </si>
  <si>
    <t>= short term liabilities [≤ 30 days] / short term assets [≤ 3 months]</t>
  </si>
  <si>
    <t>Repo assets</t>
  </si>
  <si>
    <t>= short term liabilities [≤ 30 days] / liquid assets [broad]</t>
  </si>
  <si>
    <t>= 17 / (1 + 16)</t>
  </si>
  <si>
    <t>Repo liabilities</t>
  </si>
  <si>
    <t>= 1 / 14</t>
  </si>
  <si>
    <t>5_8_1_1</t>
  </si>
  <si>
    <t>5_8_1_2</t>
  </si>
  <si>
    <t>5_8_1_3</t>
  </si>
  <si>
    <t>5_8_1_4</t>
  </si>
  <si>
    <t>5_8_1_5</t>
  </si>
  <si>
    <t>5_8_1_6</t>
  </si>
  <si>
    <t>5_8_1_7</t>
  </si>
  <si>
    <t>5_8_1_8</t>
  </si>
  <si>
    <t>5_8_1_9</t>
  </si>
  <si>
    <t>5_8_1_10</t>
  </si>
  <si>
    <t>5_8_1_11</t>
  </si>
  <si>
    <t>5_8_1_12</t>
  </si>
  <si>
    <t>5_8_1_13</t>
  </si>
  <si>
    <t>5_8_1_o</t>
  </si>
  <si>
    <t>5_8_2_1</t>
  </si>
  <si>
    <t>5_8_2_2</t>
  </si>
  <si>
    <t>5_8_2_3</t>
  </si>
  <si>
    <t>5_8_2_4</t>
  </si>
  <si>
    <t>5_8_2_5</t>
  </si>
  <si>
    <t>5_8_2_6</t>
  </si>
  <si>
    <t>5_8_2_7</t>
  </si>
  <si>
    <t>5_8_2_8</t>
  </si>
  <si>
    <t>5_8_2_9</t>
  </si>
  <si>
    <t>5_8_2_10</t>
  </si>
  <si>
    <t>5_8_2_11</t>
  </si>
  <si>
    <t>5_8_2_12</t>
  </si>
  <si>
    <t>5_8_2_13</t>
  </si>
  <si>
    <t>5_8_2_o</t>
  </si>
  <si>
    <t>5_8_3_1</t>
  </si>
  <si>
    <t>5_8_3_2</t>
  </si>
  <si>
    <t>5_8_3_3</t>
  </si>
  <si>
    <t>5_8_3_4</t>
  </si>
  <si>
    <t>5_8_3_5</t>
  </si>
  <si>
    <t>5_8_3_6</t>
  </si>
  <si>
    <t>5_8_3_7</t>
  </si>
  <si>
    <t>5_8_3_8</t>
  </si>
  <si>
    <t>5_8_3_9</t>
  </si>
  <si>
    <t>5_8_3_10</t>
  </si>
  <si>
    <t>5_8_3_11</t>
  </si>
  <si>
    <t>5_8_3_12</t>
  </si>
  <si>
    <t>5_8_3_13</t>
  </si>
  <si>
    <t>5_8_3_o</t>
  </si>
  <si>
    <t>5_3_1_1</t>
  </si>
  <si>
    <t>5_3_1_2</t>
  </si>
  <si>
    <t>5_3_1_3</t>
  </si>
  <si>
    <t>5_3_1_4</t>
  </si>
  <si>
    <t>5_3_1_5</t>
  </si>
  <si>
    <t>5_3_1_6</t>
  </si>
  <si>
    <t>5_3_1_7</t>
  </si>
  <si>
    <t>5_3_1_8</t>
  </si>
  <si>
    <t>5_3_1_9</t>
  </si>
  <si>
    <t>5_3_1_10</t>
  </si>
  <si>
    <t>5_3_1_11</t>
  </si>
  <si>
    <t>5_3_1_12</t>
  </si>
  <si>
    <t>5_3_1_13</t>
  </si>
  <si>
    <t>5_3_1_o</t>
  </si>
  <si>
    <t>5_3_2_1</t>
  </si>
  <si>
    <t>5_3_2_2</t>
  </si>
  <si>
    <t>5_3_2_3</t>
  </si>
  <si>
    <t>5_3_2_4</t>
  </si>
  <si>
    <t>5_3_2_5</t>
  </si>
  <si>
    <t>5_3_2_6</t>
  </si>
  <si>
    <t>5_3_2_7</t>
  </si>
  <si>
    <t>5_3_2_8</t>
  </si>
  <si>
    <t>5_3_2_9</t>
  </si>
  <si>
    <t>5_3_2_10</t>
  </si>
  <si>
    <t>5_3_2_11</t>
  </si>
  <si>
    <t>5_3_2_12</t>
  </si>
  <si>
    <t>5_3_2_13</t>
  </si>
  <si>
    <t>5_3_2_o</t>
  </si>
  <si>
    <t>5_3_3_1</t>
  </si>
  <si>
    <t>5_3_3_2</t>
  </si>
  <si>
    <t>5_3_3_3</t>
  </si>
  <si>
    <t>5_3_3_4</t>
  </si>
  <si>
    <t>5_3_3_5</t>
  </si>
  <si>
    <t>5_3_3_6</t>
  </si>
  <si>
    <t>5_3_3_7</t>
  </si>
  <si>
    <t>5_3_3_8</t>
  </si>
  <si>
    <t>5_3_3_9</t>
  </si>
  <si>
    <t>5_3_3_10</t>
  </si>
  <si>
    <t>5_3_3_11</t>
  </si>
  <si>
    <t>5_3_3_12</t>
  </si>
  <si>
    <t>5_3_3_13</t>
  </si>
  <si>
    <t>5_3_3_o</t>
  </si>
  <si>
    <t>= (2 + 15) / (1 + 14)</t>
  </si>
  <si>
    <t>= (4 - 9 - 12) / 1</t>
  </si>
  <si>
    <t>= 10 / 5</t>
  </si>
  <si>
    <t>= 11 / 6</t>
  </si>
  <si>
    <t>= (1 - 8 + 11) / 1</t>
  </si>
  <si>
    <t>= (1 - 7 + 11) / 1</t>
  </si>
  <si>
    <t>= 11 / 7</t>
  </si>
  <si>
    <t>= 15 / (1 + 14)</t>
  </si>
  <si>
    <t>= 1 / 12</t>
  </si>
  <si>
    <t>Leverage 2 (L2)</t>
  </si>
  <si>
    <t>= (total financial assets + total off balance sheet exposures) / equity</t>
  </si>
  <si>
    <t>5_9_1_1</t>
  </si>
  <si>
    <t>5_9_1_2</t>
  </si>
  <si>
    <t>5_9_1_3</t>
  </si>
  <si>
    <t>5_9_1_4</t>
  </si>
  <si>
    <t>5_9_1_5</t>
  </si>
  <si>
    <t>5_9_1_6</t>
  </si>
  <si>
    <t>5_9_1_7</t>
  </si>
  <si>
    <t>5_9_1_8</t>
  </si>
  <si>
    <t>5_9_1_9</t>
  </si>
  <si>
    <t>5_9_1_10</t>
  </si>
  <si>
    <t>5_9_1_11</t>
  </si>
  <si>
    <t>5_9_1_12</t>
  </si>
  <si>
    <t>5_9_1_13</t>
  </si>
  <si>
    <t>5_9_1_o</t>
  </si>
  <si>
    <t>5_9_2_1</t>
  </si>
  <si>
    <t>5_9_2_2</t>
  </si>
  <si>
    <t>5_9_2_3</t>
  </si>
  <si>
    <t>5_9_2_4</t>
  </si>
  <si>
    <t>5_9_2_5</t>
  </si>
  <si>
    <t>5_9_2_6</t>
  </si>
  <si>
    <t>5_9_2_7</t>
  </si>
  <si>
    <t>5_9_2_8</t>
  </si>
  <si>
    <t>5_9_2_9</t>
  </si>
  <si>
    <t>5_9_2_10</t>
  </si>
  <si>
    <t>5_9_2_11</t>
  </si>
  <si>
    <t>5_9_2_12</t>
  </si>
  <si>
    <t>5_9_2_13</t>
  </si>
  <si>
    <t>5_9_2_o</t>
  </si>
  <si>
    <t>5_9_3_1</t>
  </si>
  <si>
    <t>5_9_3_2</t>
  </si>
  <si>
    <t>5_9_3_3</t>
  </si>
  <si>
    <t>5_9_3_4</t>
  </si>
  <si>
    <t>5_9_3_5</t>
  </si>
  <si>
    <t>5_9_3_6</t>
  </si>
  <si>
    <t>5_9_3_7</t>
  </si>
  <si>
    <t>5_9_3_8</t>
  </si>
  <si>
    <t>5_9_3_9</t>
  </si>
  <si>
    <t>5_9_3_10</t>
  </si>
  <si>
    <t>5_9_3_11</t>
  </si>
  <si>
    <t>5_9_3_12</t>
  </si>
  <si>
    <t>5_9_3_13</t>
  </si>
  <si>
    <t>5_9_3_o</t>
  </si>
  <si>
    <t>5_4_1_1</t>
  </si>
  <si>
    <t>5_4_1_2</t>
  </si>
  <si>
    <t>5_4_1_3</t>
  </si>
  <si>
    <t>5_4_1_4</t>
  </si>
  <si>
    <t>5_4_1_5</t>
  </si>
  <si>
    <t>5_4_1_6</t>
  </si>
  <si>
    <t>5_4_1_7</t>
  </si>
  <si>
    <t>5_4_1_8</t>
  </si>
  <si>
    <t>5_4_1_9</t>
  </si>
  <si>
    <t>5_4_1_10</t>
  </si>
  <si>
    <t>5_4_1_11</t>
  </si>
  <si>
    <t>5_4_1_12</t>
  </si>
  <si>
    <t>5_4_1_13</t>
  </si>
  <si>
    <t>5_4_1_o</t>
  </si>
  <si>
    <t>5_4_2_1</t>
  </si>
  <si>
    <t>5_4_2_2</t>
  </si>
  <si>
    <t>5_4_2_3</t>
  </si>
  <si>
    <t>5_4_2_4</t>
  </si>
  <si>
    <t>5_4_2_5</t>
  </si>
  <si>
    <t>5_4_2_6</t>
  </si>
  <si>
    <t>5_4_2_7</t>
  </si>
  <si>
    <t>5_4_2_8</t>
  </si>
  <si>
    <t>5_4_2_9</t>
  </si>
  <si>
    <t>5_4_2_10</t>
  </si>
  <si>
    <t>5_4_2_11</t>
  </si>
  <si>
    <t>5_4_2_12</t>
  </si>
  <si>
    <t>5_4_2_13</t>
  </si>
  <si>
    <t>5_4_2_o</t>
  </si>
  <si>
    <t>5_4_3_1</t>
  </si>
  <si>
    <t>5_4_3_2</t>
  </si>
  <si>
    <t>5_4_3_3</t>
  </si>
  <si>
    <t>5_4_3_4</t>
  </si>
  <si>
    <t>5_4_3_5</t>
  </si>
  <si>
    <t>5_4_3_6</t>
  </si>
  <si>
    <t>5_4_3_7</t>
  </si>
  <si>
    <t>5_4_3_8</t>
  </si>
  <si>
    <t>5_4_3_9</t>
  </si>
  <si>
    <t>5_4_3_10</t>
  </si>
  <si>
    <t>5_4_3_11</t>
  </si>
  <si>
    <t>5_4_3_12</t>
  </si>
  <si>
    <t>5_4_3_13</t>
  </si>
  <si>
    <t>5_4_3_o</t>
  </si>
  <si>
    <r>
      <t>EF5: Securitisation-based credit intermediation and funding of financial entities</t>
    </r>
    <r>
      <rPr>
        <sz val="12"/>
        <color indexed="21"/>
        <rFont val="Arial"/>
        <family val="2"/>
      </rPr>
      <t xml:space="preserve"> (Note 5)</t>
    </r>
  </si>
  <si>
    <t>SFVs</t>
  </si>
  <si>
    <t>= (2 + 14) / (1 + 13)</t>
  </si>
  <si>
    <t>= 14 / (1 + 13)</t>
  </si>
  <si>
    <t>= (1 + 13) / 12</t>
  </si>
  <si>
    <t>5_10_1_1</t>
  </si>
  <si>
    <t>5_10_1_2</t>
  </si>
  <si>
    <t>5_10_1_3</t>
  </si>
  <si>
    <t>5_10_1_4</t>
  </si>
  <si>
    <t>5_10_1_5</t>
  </si>
  <si>
    <t>5_10_1_6</t>
  </si>
  <si>
    <t>5_10_1_7</t>
  </si>
  <si>
    <t>5_10_1_8</t>
  </si>
  <si>
    <t>5_10_1_9</t>
  </si>
  <si>
    <t>5_10_1_10</t>
  </si>
  <si>
    <t>5_10_1_11</t>
  </si>
  <si>
    <t>5_10_1_12</t>
  </si>
  <si>
    <t>5_10_1_13</t>
  </si>
  <si>
    <t>5_10_1_o</t>
  </si>
  <si>
    <t>5_10_2_1</t>
  </si>
  <si>
    <t>5_10_2_2</t>
  </si>
  <si>
    <t>5_10_2_3</t>
  </si>
  <si>
    <t>5_10_2_4</t>
  </si>
  <si>
    <t>5_10_2_5</t>
  </si>
  <si>
    <t>5_10_2_6</t>
  </si>
  <si>
    <t>5_10_2_7</t>
  </si>
  <si>
    <t>5_10_2_8</t>
  </si>
  <si>
    <t>5_10_2_9</t>
  </si>
  <si>
    <t>5_10_2_10</t>
  </si>
  <si>
    <t>5_10_2_11</t>
  </si>
  <si>
    <t>5_10_2_12</t>
  </si>
  <si>
    <t>5_10_2_13</t>
  </si>
  <si>
    <t>5_10_2_o</t>
  </si>
  <si>
    <t>5_10_3_1</t>
  </si>
  <si>
    <t>5_10_3_2</t>
  </si>
  <si>
    <t>5_10_3_3</t>
  </si>
  <si>
    <t>5_10_3_4</t>
  </si>
  <si>
    <t>5_10_3_5</t>
  </si>
  <si>
    <t>5_10_3_6</t>
  </si>
  <si>
    <t>5_10_3_7</t>
  </si>
  <si>
    <t>5_10_3_8</t>
  </si>
  <si>
    <t>5_10_3_9</t>
  </si>
  <si>
    <t>5_10_3_10</t>
  </si>
  <si>
    <t>5_10_3_11</t>
  </si>
  <si>
    <t>5_10_3_12</t>
  </si>
  <si>
    <t>5_10_3_13</t>
  </si>
  <si>
    <t>5_10_3_o</t>
  </si>
  <si>
    <t>5_5_1_1</t>
  </si>
  <si>
    <t>5_5_1_2</t>
  </si>
  <si>
    <t>5_5_1_3</t>
  </si>
  <si>
    <t>5_5_1_4</t>
  </si>
  <si>
    <t>5_5_1_5</t>
  </si>
  <si>
    <t>5_5_1_6</t>
  </si>
  <si>
    <t>5_5_1_7</t>
  </si>
  <si>
    <t>5_5_1_8</t>
  </si>
  <si>
    <t>5_5_1_9</t>
  </si>
  <si>
    <t>5_5_1_10</t>
  </si>
  <si>
    <t>5_5_1_11</t>
  </si>
  <si>
    <t>5_5_1_12</t>
  </si>
  <si>
    <t>5_5_1_13</t>
  </si>
  <si>
    <t>5_5_1_o</t>
  </si>
  <si>
    <t>5_5_2_1</t>
  </si>
  <si>
    <t>5_5_2_2</t>
  </si>
  <si>
    <t>5_5_2_3</t>
  </si>
  <si>
    <t>5_5_2_4</t>
  </si>
  <si>
    <t>5_5_2_5</t>
  </si>
  <si>
    <t>5_5_2_6</t>
  </si>
  <si>
    <t>5_5_2_7</t>
  </si>
  <si>
    <t>5_5_2_8</t>
  </si>
  <si>
    <t>5_5_2_9</t>
  </si>
  <si>
    <t>5_5_2_10</t>
  </si>
  <si>
    <t>5_5_2_11</t>
  </si>
  <si>
    <t>5_5_2_12</t>
  </si>
  <si>
    <t>5_5_2_13</t>
  </si>
  <si>
    <t>5_5_2_o</t>
  </si>
  <si>
    <t>5_5_3_1</t>
  </si>
  <si>
    <t>5_5_3_2</t>
  </si>
  <si>
    <t>5_5_3_3</t>
  </si>
  <si>
    <t>5_5_3_4</t>
  </si>
  <si>
    <t>5_5_3_5</t>
  </si>
  <si>
    <t>5_5_3_6</t>
  </si>
  <si>
    <t>5_5_3_7</t>
  </si>
  <si>
    <t>5_5_3_8</t>
  </si>
  <si>
    <t>5_5_3_9</t>
  </si>
  <si>
    <t>5_5_3_10</t>
  </si>
  <si>
    <t>5_5_3_11</t>
  </si>
  <si>
    <t>5_5_3_12</t>
  </si>
  <si>
    <t>5_5_3_13</t>
  </si>
  <si>
    <t>5_5_3_o</t>
  </si>
  <si>
    <t>(1) Items are defined in NMEG/2021/20, Table 3. Please indicate in case you make recourse to other definitions (e.g. of "credit assets", "long-term", "short-term", "liquid", or "off-balance sheet"). Jurisdictions can also use this field to provide qualitative information if the balance sheet items are not available.</t>
  </si>
  <si>
    <t xml:space="preserve">(2) Defined in NMEG/2021/20, Table 3 Row i. </t>
  </si>
  <si>
    <t xml:space="preserve">(3) Defined in NMEG/2021/20, Table 3 Row iii. </t>
  </si>
  <si>
    <t>(4) Defined in NMEG/2021/20, Table 3 Row iv.</t>
  </si>
  <si>
    <t>(5) Time indication in brackets refers to the remaining maturity of the credit asset.</t>
  </si>
  <si>
    <t xml:space="preserve">(6) Defined in NMEG/2021/20, Table 3 Row viii. </t>
  </si>
  <si>
    <t xml:space="preserve">(7) Defined in NMEG/2021/20, Table 3 Row ix. </t>
  </si>
  <si>
    <t>(8) Time indication in brackets refers to the time within which liabilities or shares are redeemable.</t>
  </si>
  <si>
    <t>(9) Defined in NMEG/2021/20, Table 3 Row ii.</t>
  </si>
  <si>
    <t>(10) Defined in NMEG/2021/20, Table 4 Row iv.</t>
  </si>
  <si>
    <t xml:space="preserve">(11) Defined in NMEG/2021/20, Table 4 Row viii. </t>
  </si>
  <si>
    <t xml:space="preserve">(12) Defined in NMEG/2021/20, Table 5 Row ii. </t>
  </si>
  <si>
    <t>(13) Defined in NMEG/2021/20, Table 5 Row iii. If, for some entity types, it is not feasible to break out prudential consolidation, please report data for all entities within that entity type and indicate that in the 'prudential consolidation indicator' cell.</t>
  </si>
  <si>
    <t>(14)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</si>
  <si>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(15) Please provide on a best efforts basis.</t>
  </si>
  <si>
    <t>(16) Please see definitions tab Table 3 Row xi. If another definition is used by your jurisdiction, please add the definition/details in the notes.</t>
  </si>
  <si>
    <t>(17) Please see definitions tab Table 3 Row xii. If another definition is used by your jurisdiction, please add the definition/details in the notes.</t>
  </si>
  <si>
    <t>(18) Please see definitions tab Table 6. If another definition is used by your jurisdiction, please add the definition/details in the notes.</t>
  </si>
  <si>
    <t>Innovations and Adaptations Mapping</t>
  </si>
  <si>
    <r>
      <t>Do any of the following innovations occur in your jurisdiction? If yes, please provide your overall assessment of the size, evolution and risks of these innovations in the corresponding comment box.</t>
    </r>
    <r>
      <rPr>
        <sz val="13"/>
        <color rgb="FFFF0000"/>
        <rFont val="Arial"/>
        <family val="2"/>
      </rPr>
      <t xml:space="preserve"> Please answer Yes or No to all the innovations listed in the table using the drop down menu. </t>
    </r>
  </si>
  <si>
    <t>Crowd-funding to raise mortgage down payments</t>
  </si>
  <si>
    <t>NBFI (other than CLOs) involvement in leveraged loan markets</t>
  </si>
  <si>
    <t>Lending collateralised with crypto-assets</t>
  </si>
  <si>
    <t>Crypto-based ETPs</t>
  </si>
  <si>
    <t>BigTech engagement in novel forms of credit intermediation</t>
  </si>
  <si>
    <t>App-based challenger or neo banks</t>
  </si>
  <si>
    <t>Are there any additional innovations to report in your jurisdiction?</t>
  </si>
  <si>
    <t>Please report on- and off-balance sheet data for the largest three entity types in economic functions with a size that is greater than 1% of total national financial assets (Col 1 in the macro-mapping template) when measured gross of prudential consolidation into banking groups. Please use domestic currency and unit multiplier specified on the cover page.</t>
  </si>
  <si>
    <t xml:space="preserve"> Fixed Income Funds</t>
  </si>
  <si>
    <t>Mixed Funds</t>
  </si>
  <si>
    <t>Total Assets at market value</t>
  </si>
  <si>
    <t>Total Assets at market value+Total Nominal positions for derivatives</t>
  </si>
  <si>
    <t>see definition</t>
  </si>
  <si>
    <t>Financial Assets with maturity&gt;12 months or no maturity</t>
  </si>
  <si>
    <t>Financial Assets with maturity&lt;=12 months</t>
  </si>
  <si>
    <t>Financial Assets with maturity &lt;= 3 months or no maturity</t>
  </si>
  <si>
    <t>= (12 + 16) / 7</t>
  </si>
  <si>
    <r>
      <t xml:space="preserve">= (short term liabilities </t>
    </r>
    <r>
      <rPr>
        <sz val="11"/>
        <color indexed="63"/>
        <rFont val="Arial"/>
        <family val="2"/>
      </rPr>
      <t>[≤ 30 days]</t>
    </r>
    <r>
      <rPr>
        <sz val="11"/>
        <color theme="1"/>
        <rFont val="Arial"/>
        <family val="2"/>
      </rPr>
      <t xml:space="preserve"> + redeemable equity </t>
    </r>
    <r>
      <rPr>
        <sz val="11"/>
        <color indexed="63"/>
        <rFont val="Arial"/>
        <family val="2"/>
      </rPr>
      <t>[≤  30 days]</t>
    </r>
    <r>
      <rPr>
        <sz val="11"/>
        <color theme="1"/>
        <rFont val="Arial"/>
        <family val="2"/>
      </rPr>
      <t xml:space="preserve">) / short term assets </t>
    </r>
    <r>
      <rPr>
        <sz val="11"/>
        <color indexed="63"/>
        <rFont val="Arial"/>
        <family val="2"/>
      </rPr>
      <t>[≤ 3 months]</t>
    </r>
  </si>
  <si>
    <t>Narrow Definition+ debt securities and loans with residual maturity of 7 days or less+Sovereign and IO debt securities, with &gt; 7 days to maturity and high rating+Equity exposures to MMFs</t>
  </si>
  <si>
    <t>Cash deposits and loans and overdraft accounts with &lt;= 7 or N/A days to maturity (excluding leveraged loans and other loans) plus tradable certificates of deposit</t>
  </si>
  <si>
    <t>= (1 - 9 + 12 + 16) / 1</t>
  </si>
  <si>
    <t>Financial Liabilities with maturity &gt;12 months</t>
  </si>
  <si>
    <t>Financial Liabilities with maturity &lt;=12 months or no maturity</t>
  </si>
  <si>
    <t>Financial Liabilities with maturity &lt;=30 days or no maturity</t>
  </si>
  <si>
    <t>Net asset value at market value</t>
  </si>
  <si>
    <t>Equity with annual redemption frequency</t>
  </si>
  <si>
    <t>Equity with sub annual redemption frequency</t>
  </si>
  <si>
    <t>Equity with monthly or sub monthly redemption frequency</t>
  </si>
  <si>
    <t>NA</t>
  </si>
  <si>
    <t>Yes</t>
  </si>
  <si>
    <t>= (1 + 14) / 12</t>
  </si>
  <si>
    <t>= (1 + 16) / 14</t>
  </si>
  <si>
    <t>Financial Liabilities with matuirty&gt;12mnth</t>
  </si>
  <si>
    <t>Financial Liabilities with matuirty &lt;=12mnth</t>
  </si>
  <si>
    <t>Financial Liabilities with matuirty&lt;mnth</t>
  </si>
  <si>
    <t>Equity of SFVs</t>
  </si>
  <si>
    <t>(1) Items are defined in SBEG/2018/75, Table 3. Please indicate in case you make recourse to other definitions (e.g. of "credit assets", "long-term", "short-term", "liquid", or "off-balance sheet"). Jurisdictions can also use this field to provide qualitative information if the balance sheet items are not available.</t>
  </si>
  <si>
    <t xml:space="preserve">(2) Defined in SBEG/2018/75, Table 3 Row i. </t>
  </si>
  <si>
    <t xml:space="preserve">(3) Defined in SBEG/2018/75, Table 3 Row iii. </t>
  </si>
  <si>
    <t>(4) Defined in SBEG/2018/75, Table 3 Row iv.</t>
  </si>
  <si>
    <t xml:space="preserve">(6) Defined in SBEG/2018/75, Table 3 Row viii. </t>
  </si>
  <si>
    <t xml:space="preserve">(7) Defined in SBEG/2018/75, Table 3 Row ix. </t>
  </si>
  <si>
    <t>(9) Defined in SBEG/2018/75, Table 3 Row ii.</t>
  </si>
  <si>
    <t>(10) Defined in SBEG/2018/75, Table 4 Row iv.</t>
  </si>
  <si>
    <t xml:space="preserve">(11) Defined in SBEG/2018/75, Table 4 Row viii. </t>
  </si>
  <si>
    <t xml:space="preserve">(12) Defined in SBEG/2018/75, Table 5 Row ii. </t>
  </si>
  <si>
    <t>(13) Defined in SBEG/2018/75, Table 5 Row iii. If, for some entity types, it is not feasible to break out prudential consolidation, please report data for all entities within that entity type and indicate that in the 'prudential consolidation indicator' cell.</t>
  </si>
  <si>
    <t>Min</t>
  </si>
  <si>
    <t>Max</t>
  </si>
  <si>
    <t>Sample</t>
  </si>
  <si>
    <t>No</t>
  </si>
  <si>
    <t>Fixed Income Funds</t>
  </si>
  <si>
    <t>Please select MMFs reporting type:</t>
  </si>
  <si>
    <t>Government Money Market Funds</t>
  </si>
  <si>
    <t xml:space="preserve">Non-government Money Market Funds </t>
  </si>
  <si>
    <t>Short-term government MMFs</t>
  </si>
  <si>
    <t>Cover sheet checks</t>
  </si>
  <si>
    <t>Please verify that the information below has been filled in the cover page and that it is correct. Please revise the cover page if needed.</t>
  </si>
  <si>
    <t>Macro-mapping vs classification</t>
  </si>
  <si>
    <t>In reported currency and units</t>
  </si>
  <si>
    <t>1 Macro-mapping template:</t>
  </si>
  <si>
    <t>4 Clasification template:</t>
  </si>
  <si>
    <t>Difference*</t>
  </si>
  <si>
    <t>Explanation for differences, if any</t>
  </si>
  <si>
    <t>Insurance corporations, Pension funds, OFIs, Financial Auxiliaries</t>
  </si>
  <si>
    <t>EF1, EF2, EF3, EF4 (on-balance sheet), EF5, Unallocated, Outside narrow measure</t>
  </si>
  <si>
    <t>*Positive difference = underclassification (please make sure you are classifying all non-bank entity types in one bucket) ; negative difference = doublecounting entities (please contact the Secretariat)</t>
  </si>
  <si>
    <t xml:space="preserve">For your convenience, the definitions included on this sheet are copied and pasted from NMEG/2021/20. </t>
  </si>
  <si>
    <t>SNA 2008:</t>
  </si>
  <si>
    <t xml:space="preserve">https://unstats.un.org/unsd/nationalaccount/docs/sna2008.pdf </t>
  </si>
  <si>
    <t>Table 1 - Supplementary Template</t>
  </si>
  <si>
    <t>Category</t>
  </si>
  <si>
    <t>Definition</t>
  </si>
  <si>
    <t>i</t>
  </si>
  <si>
    <t>Credit Assets</t>
  </si>
  <si>
    <r>
      <t xml:space="preserve">Credit assets include </t>
    </r>
    <r>
      <rPr>
        <b/>
        <sz val="12"/>
        <color theme="1"/>
        <rFont val="Times New Roman"/>
        <family val="1"/>
      </rPr>
      <t>debt securities</t>
    </r>
    <r>
      <rPr>
        <sz val="12"/>
        <color theme="1"/>
        <rFont val="Times New Roman"/>
        <family val="1"/>
      </rPr>
      <t xml:space="preserve">, </t>
    </r>
    <r>
      <rPr>
        <b/>
        <sz val="12"/>
        <color theme="1"/>
        <rFont val="Times New Roman"/>
        <family val="1"/>
      </rPr>
      <t>loans</t>
    </r>
    <r>
      <rPr>
        <sz val="12"/>
        <color theme="1"/>
        <rFont val="Times New Roman"/>
        <family val="1"/>
      </rPr>
      <t xml:space="preserve"> and </t>
    </r>
    <r>
      <rPr>
        <b/>
        <sz val="12"/>
        <color theme="1"/>
        <rFont val="Times New Roman"/>
        <family val="1"/>
      </rPr>
      <t>cash on deposit</t>
    </r>
    <r>
      <rPr>
        <sz val="12"/>
        <color theme="1"/>
        <rFont val="Times New Roman"/>
        <family val="1"/>
      </rPr>
      <t>.</t>
    </r>
  </si>
  <si>
    <t xml:space="preserve">Debt securities are negotiable instruments serving as evidence of a debt (see SNA 2008 Paragraph 11.64). They include bills, bonds, negotiable certificates of deposit, commercial paper, debentures, asset-backed securities, and similar instruments normally traded in the financial markets, Treasury bills, negotiable certificates of deposit, bankers’ acceptances and commercial paper. </t>
  </si>
  <si>
    <t xml:space="preserve">Bills are securities that give the holders the unconditional rights to receive stated fixed sums on a specified date. Bills are issued and usually traded in organized markets at discounts to face value that depend on the rate of interest and the time to maturity. </t>
  </si>
  <si>
    <t>Bonds and debentures are securities that give the holders the unconditional right to fixed payments or contractually determined variable payments, that is, the earning of interest is not dependent on earnings of the debtors. Bonds and debentures also give holders the unconditional rights to fixed sums as payments to the creditor on a specified date or dates.</t>
  </si>
  <si>
    <t xml:space="preserve">Shares of credit-related investment funds should not be included in this category as granular-enough data is likely not available across jurisdictions and this category could therefore be a source of inconsistency in submissions.  </t>
  </si>
  <si>
    <t xml:space="preserve">Loans include overdrafts, instalment loans, hire-purchase credit and loans to finance trade credit (see SNA 2008 Paragraph 11.72).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</si>
  <si>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t>Securities, gold swaps and financing by means of a financial lease may also be classified as loans. Securities repurchase agreements (e.g. reverse repos) are included in the loans category (and are collected separately within the supplementary template).</t>
  </si>
  <si>
    <t>Accounts receivable/payable, which are treated as a separate category of financial assets, and loans that have become debt securities are also excluded from loans.</t>
  </si>
  <si>
    <t>Transferrable deposits and other deposits are also included in this category, as a credit exposure to banks (see SNA 2008 Paragraph 11.54 and Paragraph 11.59).</t>
  </si>
  <si>
    <t>If national accounts data are used, the corresponding SNA 2008 codes for transactions in financial assets and liabilities are AF2, AF3 and AF4.</t>
  </si>
  <si>
    <t>ii</t>
  </si>
  <si>
    <t>Credit assets of which: loans</t>
  </si>
  <si>
    <t xml:space="preserve">The category of loans includes overdrafts, instalment loans, hire-purchase credit and loans to finance trade credit. Claims on or liabilities to the IMF that are in the form of loans are also included. An overdraft arising from the overdraft facility of a transferable deposit account is classified as a loan. However, undrawn lines of credit are not recognized as a liability as they are contingent. </t>
  </si>
  <si>
    <r>
      <t xml:space="preserve">Securities, gold swaps and financing by means of a financial lease may also be classified as loans. </t>
    </r>
    <r>
      <rPr>
        <b/>
        <sz val="12"/>
        <color theme="1"/>
        <rFont val="Times New Roman"/>
        <family val="1"/>
      </rPr>
      <t>This category does not include securities repurchase agreements.</t>
    </r>
  </si>
  <si>
    <t>If national accounts data are used, the corresponding SNA 2008 code for transactions in financial assets and liabilities is AF4.</t>
  </si>
  <si>
    <t>iii</t>
  </si>
  <si>
    <t>Credit assets of which: deposits</t>
  </si>
  <si>
    <t>Transferrable deposits and other deposits are included in this category, as a credit exposure to banks (see SNA 2008 Paragraph 11.54 and Paragraph 11.59).</t>
  </si>
  <si>
    <t>If national accounts data are used, the corresponding SNA 2008 code for transactions in financial assets and liabilities is AF2.</t>
  </si>
  <si>
    <t>iv</t>
  </si>
  <si>
    <t>SFT assets</t>
  </si>
  <si>
    <t>A securities repurchase agreement is an arrangement involving the provision of securities in exchange for cash with a commitment to repurchase the same or similar securities at a fixed price either on a specified future date (often one or a few days hence, but also further in the future) or with an “open” maturity.</t>
  </si>
  <si>
    <t>Repo assets arise as a result of an entity’s reverse repo transactions (i.e. they are related to repo transactions on the buyer’s (collateral-taker, cash provider) balance sheet). Repo assets include: the assets received in a repo transaction (including the assets received in a bilateral or tri-party transaction, both cleared and non-cleared). This category also includes securities lending transactions for which cash is collected as collateral.</t>
  </si>
  <si>
    <t>v</t>
  </si>
  <si>
    <t>SFT liabilities</t>
  </si>
  <si>
    <t xml:space="preserve">Repo liabilities are represented as a liability on the repo seller’s (collateral-provider, cash taker) balance sheet). </t>
  </si>
  <si>
    <t>Repo liabilities include: repo-related liabilities (including the liabilities resulting from bilateral and tri-party transactions, both cleared and non-cleared). This category also includes securities borrowing transactions for which cash is posted as collateral.</t>
  </si>
  <si>
    <t>vi</t>
  </si>
  <si>
    <t>Wholesale funding</t>
  </si>
  <si>
    <r>
      <t xml:space="preserve">Wholesale funding includes all non-deposit on- and off-balance sheet funding sources, particularly market funding, but excluding equity. The wholesale funding of investment funds includes </t>
    </r>
    <r>
      <rPr>
        <b/>
        <sz val="12"/>
        <color theme="1"/>
        <rFont val="Times New Roman"/>
        <family val="1"/>
      </rPr>
      <t>institutional</t>
    </r>
    <r>
      <rPr>
        <sz val="12"/>
        <color theme="1"/>
        <rFont val="Times New Roman"/>
        <family val="1"/>
      </rPr>
      <t xml:space="preserve"> client investments. </t>
    </r>
  </si>
  <si>
    <t>Deposits provided by retail customers and funding provided by small business customers are excluded.</t>
  </si>
  <si>
    <t>Repo transactions are included in this category (as they are collected separately within the supplementary template).</t>
  </si>
  <si>
    <t>vii</t>
  </si>
  <si>
    <r>
      <rPr>
        <b/>
        <i/>
        <sz val="12"/>
        <color theme="1"/>
        <rFont val="Times New Roman"/>
        <family val="1"/>
      </rPr>
      <t xml:space="preserve">Wholesale funding of which: </t>
    </r>
    <r>
      <rPr>
        <b/>
        <sz val="12"/>
        <color theme="1"/>
        <rFont val="Times New Roman"/>
        <family val="1"/>
      </rPr>
      <t>short-term</t>
    </r>
  </si>
  <si>
    <t xml:space="preserve">This includes all wholesale funding with a residual maturity of less than 12 months. If residual maturity is not available, please use maturity at issuance and include a note in your template. </t>
  </si>
  <si>
    <t>viii</t>
  </si>
  <si>
    <t>Total liabilities</t>
  </si>
  <si>
    <t>This category excludes equity.</t>
  </si>
  <si>
    <t>Table 2 - Interconnectedness Template</t>
  </si>
  <si>
    <t xml:space="preserve">             </t>
  </si>
  <si>
    <t>Claims on</t>
  </si>
  <si>
    <t>Liabilities to</t>
  </si>
  <si>
    <t>Table 3 – Risk metrics assets</t>
  </si>
  <si>
    <t>Data item</t>
  </si>
  <si>
    <t xml:space="preserve">Total gross financial assets under management. [1: For real estate funds and REITS this includes total assets.] </t>
  </si>
  <si>
    <t xml:space="preserve">Please use total assets if financial assets are not available and indicate this in a note. </t>
  </si>
  <si>
    <t>For broker-dealers, total assets should be net of segregated trust assets.</t>
  </si>
  <si>
    <t xml:space="preserve">Gross notional exposure (GNE) </t>
  </si>
  <si>
    <t>The absolute sum of all long and short positions, including gross notional value for derivatives.</t>
  </si>
  <si>
    <t xml:space="preserve">Credit assets </t>
  </si>
  <si>
    <t xml:space="preserve">This category is defined in Table 1, Row (i).  </t>
  </si>
  <si>
    <r>
      <t>Credit assets</t>
    </r>
    <r>
      <rPr>
        <b/>
        <i/>
        <sz val="12"/>
        <color rgb="FF000000"/>
        <rFont val="Times New Roman"/>
        <family val="1"/>
      </rPr>
      <t xml:space="preserve"> of which</t>
    </r>
    <r>
      <rPr>
        <b/>
        <sz val="12"/>
        <color rgb="FF000000"/>
        <rFont val="Times New Roman"/>
        <family val="1"/>
      </rPr>
      <t xml:space="preserve">: loans </t>
    </r>
  </si>
  <si>
    <t>This category is defined in Table 1, Row ii</t>
  </si>
  <si>
    <t>This category is a subset of “Credit assets” (Row iii of this table)</t>
  </si>
  <si>
    <t>Long-term assets (&gt; 12 months)</t>
  </si>
  <si>
    <t xml:space="preserve">Financial assets whose remaining time to maturity exceeds 12 months. If remaining time to maturity is not available, please use maturity-at-issuance. </t>
  </si>
  <si>
    <t>This category should include investments in equity assets not meeting the Basel III criteria to be included in the broad measure of liquidity (except for those with a stated or expected maturity of 12 months or less such as some types of convertible preferred equity).</t>
  </si>
  <si>
    <t>Please include repo assets whose maturity is &gt;12 months.</t>
  </si>
  <si>
    <r>
      <t xml:space="preserve">This category should include deposits redeemable in </t>
    </r>
    <r>
      <rPr>
        <b/>
        <sz val="12"/>
        <color rgb="FF000000"/>
        <rFont val="Times New Roman"/>
        <family val="1"/>
      </rPr>
      <t xml:space="preserve">&gt; </t>
    </r>
    <r>
      <rPr>
        <sz val="12"/>
        <color theme="1"/>
        <rFont val="Times New Roman"/>
        <family val="1"/>
      </rPr>
      <t>12 months</t>
    </r>
  </si>
  <si>
    <t xml:space="preserve">Short-term assets (≤ 12 months) </t>
  </si>
  <si>
    <t xml:space="preserve">Financial assets whose remaining time to maturity is less than or equal to 12 months. If remaining time to maturity is not available, please use maturity-at-issuance. </t>
  </si>
  <si>
    <r>
      <t xml:space="preserve">This category should include deposits redeemable in </t>
    </r>
    <r>
      <rPr>
        <b/>
        <sz val="12"/>
        <color rgb="FF000000"/>
        <rFont val="Times New Roman"/>
        <family val="1"/>
      </rPr>
      <t xml:space="preserve">≤ </t>
    </r>
    <r>
      <rPr>
        <sz val="12"/>
        <color theme="1"/>
        <rFont val="Times New Roman"/>
        <family val="1"/>
      </rPr>
      <t>12 months.</t>
    </r>
  </si>
  <si>
    <r>
      <t xml:space="preserve">Please include repo assets whose maturity is </t>
    </r>
    <r>
      <rPr>
        <b/>
        <sz val="12"/>
        <color rgb="FF000000"/>
        <rFont val="Times New Roman"/>
        <family val="1"/>
      </rPr>
      <t xml:space="preserve">≤ </t>
    </r>
    <r>
      <rPr>
        <sz val="12"/>
        <color theme="1"/>
        <rFont val="Times New Roman"/>
        <family val="1"/>
      </rPr>
      <t>12 months.</t>
    </r>
  </si>
  <si>
    <r>
      <t>This category should include assets included in “</t>
    </r>
    <r>
      <rPr>
        <sz val="12"/>
        <color rgb="FF000000"/>
        <rFont val="Times New Roman"/>
        <family val="1"/>
      </rPr>
      <t>Short-term assets (≤ 3 months)</t>
    </r>
    <r>
      <rPr>
        <sz val="12"/>
        <color theme="1"/>
        <rFont val="Times New Roman"/>
        <family val="1"/>
      </rPr>
      <t>”.</t>
    </r>
  </si>
  <si>
    <t xml:space="preserve">Short-term assets (≤ 3 months) </t>
  </si>
  <si>
    <t>Financial assets whose remaining time to maturity is less than or equal to 3 months. If remaining time to maturity is not available, please use maturity-at-issuance.</t>
  </si>
  <si>
    <t>This category should include cash, cash equivalents and deposits redeemable within three months.</t>
  </si>
  <si>
    <r>
      <t xml:space="preserve">Please include repo assets whose maturity is </t>
    </r>
    <r>
      <rPr>
        <b/>
        <sz val="12"/>
        <color rgb="FF000000"/>
        <rFont val="Times New Roman"/>
        <family val="1"/>
      </rPr>
      <t xml:space="preserve">≤ </t>
    </r>
    <r>
      <rPr>
        <sz val="12"/>
        <color rgb="FF000000"/>
        <rFont val="Times New Roman"/>
        <family val="1"/>
      </rPr>
      <t>3</t>
    </r>
    <r>
      <rPr>
        <sz val="12"/>
        <color theme="1"/>
        <rFont val="Times New Roman"/>
        <family val="1"/>
      </rPr>
      <t xml:space="preserve"> months.</t>
    </r>
  </si>
  <si>
    <r>
      <t>This category is a sub-set of “Short-term assets (</t>
    </r>
    <r>
      <rPr>
        <b/>
        <sz val="12"/>
        <color rgb="FF000000"/>
        <rFont val="Times New Roman"/>
        <family val="1"/>
      </rPr>
      <t xml:space="preserve">≤ </t>
    </r>
    <r>
      <rPr>
        <sz val="12"/>
        <color theme="1"/>
        <rFont val="Times New Roman"/>
        <family val="1"/>
      </rPr>
      <t xml:space="preserve">12 months)”. </t>
    </r>
  </si>
  <si>
    <t xml:space="preserve">Liquid assets (broad definition) </t>
  </si>
  <si>
    <t>In a broad definition, liquid assets include HQLAs, such as cash and equivalents, short-term investments (e.g., investments in money market funds), and government securities with a 0% risk-weight under the Basel III Standardised Approach for credit risk, traded in large, deep and active repo or cash markets with a proven record as a reliable source of liquidity in the markets even during stressed market conditions. Where appropriate and aligned with the Basel framework, assets such as corporate bonds and equities may also be included, subject to the appropriate haircuts. For more details see Paragraphs 49-54 of https://www.bis.org/publ/bcbs238.pdf.</t>
  </si>
  <si>
    <t xml:space="preserve">This category includes liquid assets under the narrow definition (as defined in Row ix of this table). </t>
  </si>
  <si>
    <t>ix</t>
  </si>
  <si>
    <t>Liquid assets (narrow definition)</t>
  </si>
  <si>
    <t>In a narrow definition, liquid assets only include cash and cash equivalents.</t>
  </si>
  <si>
    <t>Liquid assets are considered all assets that can be easily and immediately converted into cash at little or no loss of value during a time of stress, e.g. due to low credit and market risk, ease and certainty of valuation, low correlation with risky assets, listed on a developed and recognised exchange market, and because they are traded on an active and sizable market characterised by the presence of committed market makers, low volatility, and historically flight to quality behaviour (see characteristics and definition of High Quality Liquid Assets (HQLAs) in Par 1, Section II.A in the BCBS' Basel III Liquidity Coverage Ratio for additional guidance, http://www.bis.org/publ/bcbs238.pdf).</t>
  </si>
  <si>
    <t>x</t>
  </si>
  <si>
    <t>This category is defined in Table 1 Row iii.</t>
  </si>
  <si>
    <t>xi</t>
  </si>
  <si>
    <t xml:space="preserve">Weighted Average Maturity a (WAM) </t>
  </si>
  <si>
    <t>Weighted Average Maturity (WAM) is an average of the effective maturities of all debt securities held in the portfolio, weighted by each debt security's percentage of total assets. An effective maturity is the period remaining until the principal amount of the security must unconditionally be paid, or for a security with an adjustable interest rate, the remaining period until the next interest rate readjustment. The effective maturity of each individual debt security should be capped at 100 years in order to avoid computation problems for the WAM related to perpetual bonds (i.e. with infinite maturities).</t>
  </si>
  <si>
    <t>xii</t>
  </si>
  <si>
    <t>Non-performing loans (NPL)</t>
  </si>
  <si>
    <r>
      <t xml:space="preserve">To improve cross-country comparability we recommend jurisidictions to follow the definition provided in the </t>
    </r>
    <r>
      <rPr>
        <i/>
        <sz val="11"/>
        <color theme="1"/>
        <rFont val="Arial"/>
        <family val="2"/>
      </rPr>
      <t>IMF Financial Soudness Indicators, Compilation Guide (https://www.imf.org/external/pubs/ft/fsi/guide/2006/pdf/fsiFT.pdf):</t>
    </r>
    <r>
      <rPr>
        <sz val="11"/>
        <color theme="1"/>
        <rFont val="Arial"/>
        <family val="2"/>
      </rPr>
      <t xml:space="preserve"> Loans (and other assets) should be classified as NPL when (1) payments of principal and interest are past due by three months (90 days) or more, or (2) interest payments equal to three months (90 days) interest or more have been capitalized (reinvested into the principal amount), refinanced, or rolled over (that is, payment has been delayed by agreement). ). In addition, NPLs should also include those loans with payments less than 90 days past due that are recognized as nonperforming under national supervisory guidance—that is, evidence exists to classify a loan as nonperforming even in the absence of a 90-day past due payment, such as when the debtor files for bankruptcy.</t>
    </r>
  </si>
  <si>
    <t>Table 4: Risk metrics liabilities and equity</t>
  </si>
  <si>
    <t xml:space="preserve">Long-term liabilities (&gt; 12 months) </t>
  </si>
  <si>
    <t>Liabilities whose remaining time to maturity exceeds 12 months.</t>
  </si>
  <si>
    <r>
      <t xml:space="preserve">Please include repo liabilities whose maturity is </t>
    </r>
    <r>
      <rPr>
        <b/>
        <sz val="12"/>
        <color rgb="FF000000"/>
        <rFont val="Times New Roman"/>
        <family val="1"/>
      </rPr>
      <t xml:space="preserve">&gt; </t>
    </r>
    <r>
      <rPr>
        <sz val="12"/>
        <color theme="1"/>
        <rFont val="Times New Roman"/>
        <family val="1"/>
      </rPr>
      <t>12 months.</t>
    </r>
  </si>
  <si>
    <t xml:space="preserve">Short-term liabilities (≤ 12 months) </t>
  </si>
  <si>
    <t>Liabilities whose remaining time to maturity are less than or equal to 12 months.</t>
  </si>
  <si>
    <r>
      <t xml:space="preserve">Please include repo liabilities whose maturity is </t>
    </r>
    <r>
      <rPr>
        <b/>
        <sz val="12"/>
        <color rgb="FF000000"/>
        <rFont val="Times New Roman"/>
        <family val="1"/>
      </rPr>
      <t xml:space="preserve">≤ </t>
    </r>
    <r>
      <rPr>
        <sz val="12"/>
        <color theme="1"/>
        <rFont val="Times New Roman"/>
        <family val="1"/>
      </rPr>
      <t>12 months.</t>
    </r>
  </si>
  <si>
    <t xml:space="preserve">Short-term liabilities (≤ 30 days) </t>
  </si>
  <si>
    <t>Liabilities whose remaining time to maturity are less than or equal to 30 days.</t>
  </si>
  <si>
    <r>
      <t>This category is a subset of “</t>
    </r>
    <r>
      <rPr>
        <sz val="12"/>
        <color rgb="FF000000"/>
        <rFont val="Times New Roman"/>
        <family val="1"/>
      </rPr>
      <t>Short-term liabilities (≤ 12 months)</t>
    </r>
    <r>
      <rPr>
        <sz val="12"/>
        <color theme="1"/>
        <rFont val="Times New Roman"/>
        <family val="1"/>
      </rPr>
      <t>”.</t>
    </r>
  </si>
  <si>
    <r>
      <t xml:space="preserve">Please include repo liabilities whose maturity is </t>
    </r>
    <r>
      <rPr>
        <b/>
        <sz val="12"/>
        <color rgb="FF000000"/>
        <rFont val="Times New Roman"/>
        <family val="1"/>
      </rPr>
      <t xml:space="preserve">≤ </t>
    </r>
    <r>
      <rPr>
        <sz val="12"/>
        <color theme="1"/>
        <rFont val="Times New Roman"/>
        <family val="1"/>
      </rPr>
      <t>30 days months.</t>
    </r>
  </si>
  <si>
    <t xml:space="preserve">Net Asset Value (NAV) </t>
  </si>
  <si>
    <t>Net assets attributable to investors</t>
  </si>
  <si>
    <t xml:space="preserve">Shareholders' equity (&gt; 12 months) </t>
  </si>
  <si>
    <t>Shareholders’ equity with a remaining time to maturity exceeding 12 months.</t>
  </si>
  <si>
    <t xml:space="preserve">Shareholders' equity (≤ 12 months) </t>
  </si>
  <si>
    <t>Shareholders’ equity with a remaining time to maturity less than or equal to 12 months.</t>
  </si>
  <si>
    <t xml:space="preserve">Shareholders' equity (≤ 30 days) </t>
  </si>
  <si>
    <t>Shareholders’ equity with a remaining time to maturity less than or equal to 30 days.</t>
  </si>
  <si>
    <r>
      <t>This category is a subset of “</t>
    </r>
    <r>
      <rPr>
        <sz val="12"/>
        <color rgb="FF000000"/>
        <rFont val="Times New Roman"/>
        <family val="1"/>
      </rPr>
      <t>Shareholders' equity (≤ 12 months)</t>
    </r>
    <r>
      <rPr>
        <sz val="12"/>
        <color theme="1"/>
        <rFont val="Times New Roman"/>
        <family val="1"/>
      </rPr>
      <t>”.</t>
    </r>
  </si>
  <si>
    <t>Equity</t>
  </si>
  <si>
    <t>Total shareholder’s equity (the residual interest in the assets of the entity after deducting all its liabilities).</t>
  </si>
  <si>
    <t>Loans and other funding from the parent company.</t>
  </si>
  <si>
    <t>This includes equity investment by parent companies.</t>
  </si>
  <si>
    <t>This category is defined in Table 1 Row v.</t>
  </si>
  <si>
    <t>Table 5 – Off-balance sheet items</t>
  </si>
  <si>
    <t>The absolute sum of all long and short off-balance sheet positions (i.e. the gross notional exposure). If this is not available, please include net exposure and provide an explanatory note.</t>
  </si>
  <si>
    <r>
      <rPr>
        <b/>
        <i/>
        <sz val="12"/>
        <color rgb="FF000000"/>
        <rFont val="Times New Roman"/>
        <family val="1"/>
      </rPr>
      <t>of which</t>
    </r>
    <r>
      <rPr>
        <b/>
        <sz val="12"/>
        <color rgb="FF000000"/>
        <rFont val="Times New Roman"/>
        <family val="1"/>
      </rPr>
      <t xml:space="preserve">: credit risk exposure type </t>
    </r>
  </si>
  <si>
    <t>Off-balance sheet credit risk exposures, e.g. due to contingent liabilities such as credit guarantees or lines of credit, and where applicable, credit default swaps (CDS).</t>
  </si>
  <si>
    <t>Prudential consolidation indicator</t>
  </si>
  <si>
    <t>If, for some entity types, it is not feasible to break out prudential consolidation, please report data for all entities within that entity type and indicate the approach you have taken.</t>
  </si>
  <si>
    <r>
      <t xml:space="preserve">Please provide a written comment. For example, </t>
    </r>
    <r>
      <rPr>
        <i/>
        <sz val="12"/>
        <color theme="1"/>
        <rFont val="Times New Roman"/>
        <family val="1"/>
      </rPr>
      <t>“As the available data does not allow for a focus on non-prudentially consolidated entities, we have instead provided data covering all entities”</t>
    </r>
    <r>
      <rPr>
        <sz val="12"/>
        <color theme="1"/>
        <rFont val="Times New Roman"/>
        <family val="1"/>
      </rPr>
      <t xml:space="preserve">. </t>
    </r>
  </si>
  <si>
    <t xml:space="preserve">Total or sample indicator </t>
  </si>
  <si>
    <t>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</si>
  <si>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r>
      <t>Please provide a written comment. For example, “</t>
    </r>
    <r>
      <rPr>
        <i/>
        <sz val="12"/>
        <color theme="1"/>
        <rFont val="Times New Roman"/>
        <family val="1"/>
      </rPr>
      <t>Total off-balance sheet items were not available, so we have instead provided the total off-balance sheet items for the top 10 entities”</t>
    </r>
    <r>
      <rPr>
        <sz val="12"/>
        <color theme="1"/>
        <rFont val="Times New Roman"/>
        <family val="1"/>
      </rPr>
      <t>.</t>
    </r>
    <r>
      <rPr>
        <i/>
        <sz val="12"/>
        <color theme="1"/>
        <rFont val="Times New Roman"/>
        <family val="1"/>
      </rPr>
      <t xml:space="preserve">  </t>
    </r>
  </si>
  <si>
    <t>Table 6 – Split of Money Market Funds (MMFs)</t>
  </si>
  <si>
    <t xml:space="preserve">Government MMFs are those MMFs that invest at least 99.5% of its assets in cash or public debt securities (including repos collateralised by public debt or cash). The maturity threshold for this item is subject to jurisdictions’ judgment and data availability. For example, short-term government MMFs could comprise those government MMFs whose remaining time to maturity is less than or equal to 12 months. </t>
  </si>
  <si>
    <t>All MMFs that are not categorised as “Short-term government MMFs” according to the definition above.</t>
  </si>
  <si>
    <t>Reporting priorities for the 2023 monitoring exercise</t>
  </si>
  <si>
    <t>Level 3 - Data outside of the scope of the 2023 monitoring exercise. These data items won't be used in the 2023 monitoring exercise. Jurisdictions that have submitted these items in previous exercises can continue reporting them if this doesn’t imply significant additional efforts.</t>
  </si>
  <si>
    <t>Q3.2022</t>
  </si>
  <si>
    <t>Q4.2022</t>
  </si>
  <si>
    <t>Q1.2023</t>
  </si>
  <si>
    <t>Data completeness (2022 data missing)</t>
  </si>
  <si>
    <t>at end-2022</t>
  </si>
  <si>
    <t>Data completeness (2022 data )</t>
  </si>
  <si>
    <t>Number of entities at the end of 2022</t>
  </si>
  <si>
    <t>2022
(Note 15)</t>
  </si>
  <si>
    <t>Outside the scope of the 2023 monitoring exercise (Level 3).</t>
  </si>
  <si>
    <t>Col 87</t>
  </si>
  <si>
    <t>Col 88</t>
  </si>
  <si>
    <t>Col 89</t>
  </si>
  <si>
    <t>Col 90</t>
  </si>
  <si>
    <t>Col 91</t>
  </si>
  <si>
    <t>in USD million (constant 2022 exchange rate)</t>
  </si>
  <si>
    <t>in USD million (constant end-2022 exchange rate)</t>
  </si>
  <si>
    <t>Financial assets in USD million (at constant 2022 exchange rate)</t>
  </si>
  <si>
    <t>Q2.2022</t>
  </si>
  <si>
    <t>Additional question</t>
  </si>
  <si>
    <t>Supplementary Template: Equity</t>
  </si>
  <si>
    <t>(4) See Table 1 Row iii of NMEG/2021/20. This category is a subset of "Credit Assets", but not a subset of "Credit Assets: of which, loans".</t>
  </si>
  <si>
    <r>
      <t>of which</t>
    </r>
    <r>
      <rPr>
        <sz val="10"/>
        <color indexed="8"/>
        <rFont val="Arial"/>
        <family val="2"/>
      </rPr>
      <t>: deposits
(Note 4)</t>
    </r>
  </si>
  <si>
    <t xml:space="preserve">Structured finance vehicles
</t>
  </si>
  <si>
    <t xml:space="preserve">Broker-Dealers
</t>
  </si>
  <si>
    <t xml:space="preserve">Finance companies
</t>
  </si>
  <si>
    <t>Equity (Note 1)</t>
  </si>
  <si>
    <t>Total borrowings (Note 1)</t>
  </si>
  <si>
    <t>Fintech credit and Peer-to-peer lending (ie matching platforms)</t>
  </si>
  <si>
    <t>Supplementary Template: Total borrowings*</t>
  </si>
  <si>
    <t>*: Proxies and estimates are acceptable if hard data are not available. If total borrowings are not available, jurisdictions may provide total liabilities (excluding equity).</t>
  </si>
  <si>
    <t>Please report on- and off-balance sheet data for the largest entity types in economic functions with a size that is greater than 1% of total national financial assets or 1% of total global assets for the specific entity type classified in the narrow measure  (Col 1 in the macro-mapping template) when measured gross of prudential consolidation into banking groups. Please use domestic currency and unit multiplier specified on the cover page.</t>
  </si>
  <si>
    <t>Balance Sheet Items</t>
  </si>
  <si>
    <t>Please provide more details (type of entity and activity, financial stability risks (eg maturity/liquidity transformation, leverage, imperfect credit risk transfer), linkages with the rest of the financial system, type of policy tools to address risks)</t>
  </si>
  <si>
    <t>Other NBFI exposures to crypto-assets and stable coins (e.g. use of crypto-assets to facilitate lending on DeFi trading platforms; assets or reserves of a stablecoin issuer held in a non-bank financial institution)</t>
  </si>
  <si>
    <t>Credit assets (Note 3)</t>
  </si>
  <si>
    <t>Long-term assets
(&gt; 12 months) (Note 5)</t>
  </si>
  <si>
    <t>Liquid assets (narrow definition) (Note 7)</t>
  </si>
  <si>
    <t>Long-term liabilities
(&gt; 12 months) (Note 8)</t>
  </si>
  <si>
    <t>Short-term liabilities
(≤ 30 days) (Note 8)</t>
  </si>
  <si>
    <t>Net Asset Value (NAV) (Note 10)</t>
  </si>
  <si>
    <t>Shareholders' equity
(&gt; 12 months) (Note 8)</t>
  </si>
  <si>
    <t>Shareholders' equity
(≤ 30 days) (Note 8)</t>
  </si>
  <si>
    <t>Credit Intermediation (CI1) = credit assets / AUM</t>
  </si>
  <si>
    <t>10th percentile</t>
  </si>
  <si>
    <t>25th percentile</t>
  </si>
  <si>
    <t>Median</t>
  </si>
  <si>
    <t>75th percentile</t>
  </si>
  <si>
    <t>90th percentile</t>
  </si>
  <si>
    <t>Maturity Transformation (MT1) = (long term assets - long term liabilities - nonredeemable equity) / AUM</t>
  </si>
  <si>
    <t>Liquidity Transformation (LT1) = (AUM - liquid assets [narrow] + short term liabilities [≤ 30 days] + redeemable equity [≤ 30 days]) / AUM</t>
  </si>
  <si>
    <t>Leverage (L1) = AUM / NAV</t>
  </si>
  <si>
    <t>Qualitative information: please provide any comment helping to interpret the percentile data</t>
  </si>
  <si>
    <t>(21)</t>
  </si>
  <si>
    <t>(22)</t>
  </si>
  <si>
    <t>(23)</t>
  </si>
  <si>
    <t>(24)</t>
  </si>
  <si>
    <t>(25)</t>
  </si>
  <si>
    <t>(26)</t>
  </si>
  <si>
    <t>(27)</t>
  </si>
  <si>
    <t>(28)</t>
  </si>
  <si>
    <t>(29)</t>
  </si>
  <si>
    <t>(30)</t>
  </si>
  <si>
    <t>(31)</t>
  </si>
  <si>
    <t>(32)</t>
  </si>
  <si>
    <t>(33)</t>
  </si>
  <si>
    <t>(34)</t>
  </si>
  <si>
    <t>(35)</t>
  </si>
  <si>
    <t>Loans (Note 4)</t>
  </si>
  <si>
    <t>Short-term assets
(≤ 12 months) (Note 5)</t>
  </si>
  <si>
    <t>Short-term liabilities
(≤ 12 months) (Note 8)</t>
  </si>
  <si>
    <t>Equity (Note 11)</t>
  </si>
  <si>
    <t>Credit Intermediation (CI2) = loans / total financial assets</t>
  </si>
  <si>
    <t>Maturity Transformation (MT2) = short term liabilities [≤ 12 months] / short term assets [≤ 12 months]</t>
  </si>
  <si>
    <t>Liquidity Transformation (LT1) = (total financial assets - liquid assets [narrow] + short term liabilities [≤ 30 days]) / total financial assets</t>
  </si>
  <si>
    <t>Leverage (L1) = total financial assets / equity</t>
  </si>
  <si>
    <t>Non-performing loans = NPL / loans</t>
  </si>
  <si>
    <t>'(14)</t>
  </si>
  <si>
    <t>'(20)</t>
  </si>
  <si>
    <t>'(26)</t>
  </si>
  <si>
    <t>'(32)</t>
  </si>
  <si>
    <t>(36)</t>
  </si>
  <si>
    <t>Is there an established system of national financial accounts (e.g. 'Flow of Funds') in your jurisdiction? Is there an established FWTW table in your jurisdiction? If yes, please provide the URL link.</t>
  </si>
  <si>
    <t xml:space="preserve">Yes SNA (URL link) / No : </t>
  </si>
  <si>
    <t xml:space="preserve">Yes FWTW (URL link) / No : </t>
  </si>
  <si>
    <t xml:space="preserve">Captive Financial Institutions and Money Lenders
</t>
  </si>
  <si>
    <t xml:space="preserve">Financial Auxiliaries </t>
  </si>
  <si>
    <t>of which: Fixed income funds</t>
  </si>
  <si>
    <t>Claims on / liabilities Col 7 + Col 8</t>
  </si>
  <si>
    <t>Claims on / liabilities to Col 41</t>
  </si>
  <si>
    <t>Claims on / liabilities to Col 42</t>
  </si>
  <si>
    <t>Claims on / liabilities to Col 18</t>
  </si>
  <si>
    <t>Claims on / liabilities to Col 20</t>
  </si>
  <si>
    <t>Claims on / liabilities to Col 28</t>
  </si>
  <si>
    <t>Claims on / liabilities to Col 35</t>
  </si>
  <si>
    <t>*: Proxies and estimates are acceptable if hard data are not available. Claims are defined in tab 9 Defintions - Table 2.</t>
  </si>
  <si>
    <r>
      <t xml:space="preserve">Insurance Companies </t>
    </r>
    <r>
      <rPr>
        <b/>
        <sz val="10"/>
        <color theme="4"/>
        <rFont val="Arial"/>
        <family val="2"/>
      </rPr>
      <t>(Note 1)</t>
    </r>
    <r>
      <rPr>
        <b/>
        <sz val="10"/>
        <color theme="1"/>
        <rFont val="Arial"/>
        <family val="2"/>
      </rPr>
      <t xml:space="preserve">
</t>
    </r>
  </si>
  <si>
    <r>
      <t xml:space="preserve">Pension Funds </t>
    </r>
    <r>
      <rPr>
        <b/>
        <sz val="10"/>
        <color theme="4"/>
        <rFont val="Arial"/>
        <family val="2"/>
      </rPr>
      <t xml:space="preserve">(Note 1) </t>
    </r>
    <r>
      <rPr>
        <b/>
        <sz val="10"/>
        <color theme="1"/>
        <rFont val="Arial"/>
        <family val="2"/>
      </rPr>
      <t xml:space="preserve">
</t>
    </r>
  </si>
  <si>
    <r>
      <t>MMFs</t>
    </r>
    <r>
      <rPr>
        <sz val="10"/>
        <color indexed="8"/>
        <rFont val="Arial"/>
        <family val="2"/>
      </rPr>
      <t xml:space="preserve">
</t>
    </r>
    <r>
      <rPr>
        <b/>
        <sz val="10"/>
        <color theme="4"/>
        <rFont val="Arial"/>
        <family val="2"/>
      </rPr>
      <t>(Note 3)</t>
    </r>
  </si>
  <si>
    <r>
      <t xml:space="preserve">Of which: short-term government MMFs
 </t>
    </r>
    <r>
      <rPr>
        <b/>
        <sz val="11"/>
        <color theme="4"/>
        <rFont val="Arial"/>
        <family val="2"/>
      </rPr>
      <t>(Note 3)</t>
    </r>
  </si>
  <si>
    <r>
      <t xml:space="preserve">Of which: non-government or longer maturity MMFs
</t>
    </r>
    <r>
      <rPr>
        <b/>
        <sz val="11"/>
        <color theme="4"/>
        <rFont val="Arial"/>
        <family val="2"/>
      </rPr>
      <t xml:space="preserve"> (Note 3)</t>
    </r>
  </si>
  <si>
    <r>
      <t>Trust Companies</t>
    </r>
    <r>
      <rPr>
        <sz val="10"/>
        <color indexed="8"/>
        <rFont val="Arial"/>
        <family val="2"/>
      </rPr>
      <t xml:space="preserve">
</t>
    </r>
  </si>
  <si>
    <t>3_2_21</t>
  </si>
  <si>
    <t>3_2_22</t>
  </si>
  <si>
    <t>3_2_23</t>
  </si>
  <si>
    <t>3_2_24</t>
  </si>
  <si>
    <t>3_2_25</t>
  </si>
  <si>
    <t>3_2_26</t>
  </si>
  <si>
    <t>3_2_27</t>
  </si>
  <si>
    <t>3_2_28</t>
  </si>
  <si>
    <t>3_2_29</t>
  </si>
  <si>
    <t>3_2_30</t>
  </si>
  <si>
    <r>
      <t xml:space="preserve">Pension Funds' </t>
    </r>
    <r>
      <rPr>
        <b/>
        <sz val="10"/>
        <color theme="4"/>
        <rFont val="Arial"/>
        <family val="2"/>
      </rPr>
      <t>(Note 1)</t>
    </r>
  </si>
  <si>
    <t xml:space="preserve">Qualitative Information </t>
  </si>
  <si>
    <t>HFs</t>
  </si>
  <si>
    <t>FIFs</t>
  </si>
  <si>
    <t>Credit Intermediation (CI1) = credit assets / total financial assets</t>
  </si>
  <si>
    <t>Maturity Transformation (MT1) = (long term assets - long term liabilities - equity) / total financial assets</t>
  </si>
  <si>
    <t>Leverage (L5) = (total financial assets - equity) / total financial assets</t>
  </si>
  <si>
    <t>No, this tool is not available.</t>
  </si>
  <si>
    <t>A mix of both</t>
  </si>
  <si>
    <t>Other (please specify below)</t>
  </si>
  <si>
    <t>While this specific tool is not available, a similar tool is available.</t>
  </si>
  <si>
    <t>Quantitative</t>
  </si>
  <si>
    <t>Indirectly limited</t>
  </si>
  <si>
    <t>The entity type concerned</t>
  </si>
  <si>
    <t>Qualitative</t>
  </si>
  <si>
    <t>Yes, for some funds</t>
  </si>
  <si>
    <t>Capped at a certain level</t>
  </si>
  <si>
    <t>Responsible authority(ies)</t>
  </si>
  <si>
    <t>Yes, this tool is available.</t>
  </si>
  <si>
    <t>Are these restrictions on the maturity of portfolio assets qualitative or quantitative?</t>
  </si>
  <si>
    <t>Is leverage capped at a certain level, or is it indirectly limited through other policy tools?</t>
  </si>
  <si>
    <t>Is this liquidity management tool qualitative (e.g. a general need to maintain liquidity) or quantitative?</t>
  </si>
  <si>
    <t>Is this addressed?</t>
  </si>
  <si>
    <t>What entity is responsible for designing and calibrating these restrictions?</t>
  </si>
  <si>
    <t>What entity is responsible for designing and calibrating these buffers?</t>
  </si>
  <si>
    <t>What entity is responsible for the design and calibration of these limits?</t>
  </si>
  <si>
    <t>What entity is responsible for the design and calibration of this tool?</t>
  </si>
  <si>
    <t>Are these limits on leverage qualitative (e.g. a general need to consider appropriate levels of leverage) or quantitative?</t>
  </si>
  <si>
    <t>Is this liquidity management tool qualitative (e.g. a general need to diversify) or quantitative?</t>
  </si>
  <si>
    <t>At whose discretion can this tool be applied? (i.e. who initiates the use of this tool?)</t>
  </si>
  <si>
    <t>Please select the appropriate option and add a description below if needed:</t>
  </si>
  <si>
    <t>For further details on the policy toolkit, please refer to Section 3.2 and Annex 2 of the FSB's Policy Framework (http://www.fsb.org/wp-content/uploads/r_130829c.pdf).</t>
  </si>
  <si>
    <t>Imperfect credit risk transfer</t>
  </si>
  <si>
    <t>Leverage</t>
  </si>
  <si>
    <t>Please describe</t>
  </si>
  <si>
    <t>Please describe how this policy tool addresses the selected source of vulnerability</t>
  </si>
  <si>
    <t>Liquidity/Maturity transformation</t>
  </si>
  <si>
    <t xml:space="preserve">Is the tool intended to be applied at specific points in time (e.g. in stress) or on an ongoing basis? If only at specific points in time, are there conditions (e.g. notification to supervisory authorities, prior authorisation etc.) that need to be fullfilled before the tool can be used? </t>
  </si>
  <si>
    <t>What is the primary purpose of the tool (e.g. to protect investors, support the orderly functioning of the market, mitigate systemic risk etc.)?</t>
  </si>
  <si>
    <t>Please describe the other measure here</t>
  </si>
  <si>
    <t>Name of other measure</t>
  </si>
  <si>
    <t>Other measures</t>
  </si>
  <si>
    <t>Please describe the policy tool here</t>
  </si>
  <si>
    <t xml:space="preserve">Has the tool been used in practice? What key issues or challenges emerged in the use of the tool? </t>
  </si>
  <si>
    <r>
      <rPr>
        <b/>
        <sz val="10"/>
        <rFont val="Arial"/>
        <family val="2"/>
      </rPr>
      <t>Tool 4a</t>
    </r>
    <r>
      <rPr>
        <sz val="10"/>
        <rFont val="Arial"/>
        <family val="2"/>
      </rPr>
      <t>: Structural limits on leverage</t>
    </r>
  </si>
  <si>
    <r>
      <rPr>
        <b/>
        <sz val="10"/>
        <rFont val="Arial"/>
        <family val="2"/>
      </rPr>
      <t>Tool 3d</t>
    </r>
    <r>
      <rPr>
        <sz val="10"/>
        <rFont val="Arial"/>
        <family val="2"/>
      </rPr>
      <t>: Restrictions on maturity of portfolio assets</t>
    </r>
  </si>
  <si>
    <r>
      <rPr>
        <b/>
        <sz val="10"/>
        <rFont val="Arial"/>
        <family val="2"/>
      </rPr>
      <t>Tool 3c</t>
    </r>
    <r>
      <rPr>
        <sz val="10"/>
        <rFont val="Arial"/>
        <family val="2"/>
      </rPr>
      <t>: Limits on asset concentration</t>
    </r>
  </si>
  <si>
    <r>
      <rPr>
        <b/>
        <sz val="10"/>
        <rFont val="Arial"/>
        <family val="2"/>
      </rPr>
      <t>Tool 3b</t>
    </r>
    <r>
      <rPr>
        <sz val="10"/>
        <rFont val="Arial"/>
        <family val="2"/>
      </rPr>
      <t>: Liquidity buffers</t>
    </r>
  </si>
  <si>
    <r>
      <rPr>
        <b/>
        <sz val="10"/>
        <rFont val="Arial"/>
        <family val="2"/>
      </rPr>
      <t>Tool 3a</t>
    </r>
    <r>
      <rPr>
        <sz val="10"/>
        <rFont val="Arial"/>
        <family val="2"/>
      </rPr>
      <t>: Limits on investments in illiquid assets</t>
    </r>
  </si>
  <si>
    <t>Tool 3: Structural design and other restrictions to limit liquidity mismatches</t>
  </si>
  <si>
    <r>
      <rPr>
        <b/>
        <sz val="10"/>
        <rFont val="Arial"/>
        <family val="2"/>
      </rPr>
      <t>Tool 2b</t>
    </r>
    <r>
      <rPr>
        <sz val="10"/>
        <rFont val="Arial"/>
        <family val="2"/>
      </rPr>
      <t xml:space="preserve"> - Suspension of redemptions</t>
    </r>
  </si>
  <si>
    <r>
      <rPr>
        <b/>
        <sz val="10"/>
        <rFont val="Arial"/>
        <family val="2"/>
      </rPr>
      <t xml:space="preserve">Tool 2a - </t>
    </r>
    <r>
      <rPr>
        <sz val="10"/>
        <rFont val="Arial"/>
        <family val="2"/>
      </rPr>
      <t>Redemption gates</t>
    </r>
  </si>
  <si>
    <t>Tool 2: Tools that restrict access to investor capital</t>
  </si>
  <si>
    <r>
      <rPr>
        <b/>
        <sz val="10"/>
        <rFont val="Arial"/>
        <family val="2"/>
      </rPr>
      <t xml:space="preserve">Tool 1b - </t>
    </r>
    <r>
      <rPr>
        <sz val="10"/>
        <rFont val="Arial"/>
        <family val="2"/>
      </rPr>
      <t>Swing pricing</t>
    </r>
  </si>
  <si>
    <t>Tool 1: Tools that aim at passing on transactions costs to redeeming investors, i.e. price-based tools</t>
  </si>
  <si>
    <r>
      <t xml:space="preserve">Additional comments </t>
    </r>
    <r>
      <rPr>
        <sz val="10"/>
        <color indexed="8"/>
        <rFont val="Arial"/>
        <family val="2"/>
      </rPr>
      <t>(e.g. Are there particular challenges or shortcomings involved in the application of the policy tool?)</t>
    </r>
  </si>
  <si>
    <t>Are there revisions planned to the applicable policy tool? If so, please elaborate</t>
  </si>
  <si>
    <t>Please provide the (legal) basis of the applicable policy tool and, if possible, URL link to the relevant documents</t>
  </si>
  <si>
    <t>Please select which sources of vulnerability this tool addresses, and describe how the policy tool addresses them.</t>
  </si>
  <si>
    <t>Use of tools in practice</t>
  </si>
  <si>
    <t>Additional questions about this policy tool</t>
  </si>
  <si>
    <t>Timing and any conditions to the use of the tool</t>
  </si>
  <si>
    <t>Primary purpose of tool (based on the regulatory framework)</t>
  </si>
  <si>
    <t>Who is responsible for the design and calibration of this tool?</t>
  </si>
  <si>
    <r>
      <rPr>
        <b/>
        <sz val="10"/>
        <rFont val="Arial"/>
        <family val="2"/>
      </rPr>
      <t>In case the policy tool is available in your jurisdiction and applicable to the above entity type, please describe its details</t>
    </r>
    <r>
      <rPr>
        <sz val="10"/>
        <rFont val="Arial"/>
        <family val="2"/>
      </rPr>
      <t xml:space="preserve"> (e.g. exact limits, types of assets covered) </t>
    </r>
  </si>
  <si>
    <t>Policy tools</t>
  </si>
  <si>
    <t xml:space="preserve"> Responsible authority(ies)</t>
  </si>
  <si>
    <t>Authority(ies) responsible for overseeing the entity type</t>
  </si>
  <si>
    <t xml:space="preserve"> Entity Type 1</t>
  </si>
  <si>
    <t>Entity type classified into EF1 according to the 'classification into EFs' template</t>
  </si>
  <si>
    <t>Please highlight any cells in which policy tools changed relative to the previous exercise</t>
  </si>
  <si>
    <t>Policy Toolkit for Economic Function 1: Management of Collective Investment Vehicles with Features that make them Susceptible to Runs</t>
  </si>
  <si>
    <t>Claims include balance sheet asset exposures that arise through credit provision (e.g., loans, bonds held, cash on deposits, trade credit/loans, reverse repos) and investment funds’ shares holdings and other equity investments.</t>
  </si>
  <si>
    <t>Liabilities include [balance sheet] liability exposures that arise from borrowing activity (e.g., loans, deposits (where applicable), trade credit, repos) and the issuance of investment funds’ shares and other equity instruments.</t>
  </si>
  <si>
    <t>3c Guidance on the wtw matrix</t>
  </si>
  <si>
    <t>5_1_1_14</t>
  </si>
  <si>
    <t>5_1_1_15</t>
  </si>
  <si>
    <t>5_1_1_16</t>
  </si>
  <si>
    <t>5_1_1_17</t>
  </si>
  <si>
    <t>5_1_2_14</t>
  </si>
  <si>
    <t>5_1_2_15</t>
  </si>
  <si>
    <t>5_1_2_16</t>
  </si>
  <si>
    <t>5_1_2_17</t>
  </si>
  <si>
    <t>5_1_3_14</t>
  </si>
  <si>
    <t>5_1_3_15</t>
  </si>
  <si>
    <t>5_1_3_16</t>
  </si>
  <si>
    <t>5_1_3_17</t>
  </si>
  <si>
    <t>5_1_4_13</t>
  </si>
  <si>
    <t>5_1_4_14</t>
  </si>
  <si>
    <t>5_1_4_15</t>
  </si>
  <si>
    <t>5_1_4_16</t>
  </si>
  <si>
    <t>5_1_4_17</t>
  </si>
  <si>
    <t>5_1_5_13</t>
  </si>
  <si>
    <t>5_1_5_14</t>
  </si>
  <si>
    <t>5_1_5_15</t>
  </si>
  <si>
    <t>5_1_5_16</t>
  </si>
  <si>
    <t>5_1_5_17</t>
  </si>
  <si>
    <t>5_2_1_14</t>
  </si>
  <si>
    <t>5_2_1_15</t>
  </si>
  <si>
    <t>5_2_1_16</t>
  </si>
  <si>
    <t>5_2_1_17</t>
  </si>
  <si>
    <t>5_3_1_14</t>
  </si>
  <si>
    <t>5_3_1_15</t>
  </si>
  <si>
    <t>5_3_1_16</t>
  </si>
  <si>
    <t>5_3_1_17</t>
  </si>
  <si>
    <t>5_4_1_14</t>
  </si>
  <si>
    <t>5_4_1_15</t>
  </si>
  <si>
    <t>5_4_1_16</t>
  </si>
  <si>
    <t>5_4_1_17</t>
  </si>
  <si>
    <t>5_4_2_14</t>
  </si>
  <si>
    <t>5_4_2_15</t>
  </si>
  <si>
    <t>5_4_2_16</t>
  </si>
  <si>
    <t>5_4_2_17</t>
  </si>
  <si>
    <t>5_5_2_14</t>
  </si>
  <si>
    <t>5_5_2_15</t>
  </si>
  <si>
    <t>5_5_2_16</t>
  </si>
  <si>
    <t>5_5_2_17</t>
  </si>
  <si>
    <t>Data completeness
(Note 5)</t>
  </si>
  <si>
    <t>Leverage (L4) = total liabilities / equity</t>
  </si>
  <si>
    <t>Core entities for EF1: MMFs (total), fixed income funds, mixed funds. Data for other entity types are outside the scope of the 2023 monitoring exercise (Level 3).</t>
  </si>
  <si>
    <t>Core entities for EF2: Finance companies. Data for other entity types are outside the scope of the 2023 monitoring exercise.</t>
  </si>
  <si>
    <t>Core entities for EF3: Broker-dealers. Data for other entity types are outside the scope of the 2023 monitoring exercise.</t>
  </si>
  <si>
    <t>Core entities for EF5: SFVs. Data for other entity types are outside the scope of the 2023 monitoring exercise.</t>
  </si>
  <si>
    <t>Aggregated balance sheet value (automatic calculation)</t>
  </si>
  <si>
    <t xml:space="preserve">(1) Includes debt securities, loans, and repos on the liability side of the balance-sheet. To be completed on a best-efforts basis. </t>
  </si>
  <si>
    <t>Level 3 - Data outside of the scope of the 2023 monitoring exercise. These data items wont be used in the 2023 monitoring exercise. Jurisdictions that have submitted these items in previous exercises can continue reporting them if this doesn’t imply significant additional efforts.</t>
  </si>
  <si>
    <t>Please note that MMFs are covered by a separate sheet</t>
  </si>
  <si>
    <t>(2) The Financial Corporations column is equal to sum of columns 2, 3, 6, 7, 8, 11 and 35.</t>
  </si>
  <si>
    <t>This sheet is for MMF tools only</t>
  </si>
  <si>
    <t>Please describe any change brought to the available policy tools since last year's exercise.</t>
  </si>
  <si>
    <t>Changes to policy tools</t>
  </si>
  <si>
    <r>
      <rPr>
        <b/>
        <sz val="10"/>
        <rFont val="Arial"/>
        <family val="2"/>
      </rPr>
      <t>11 Augus</t>
    </r>
    <r>
      <rPr>
        <b/>
        <sz val="10"/>
        <color theme="1"/>
        <rFont val="Arial"/>
        <family val="2"/>
      </rPr>
      <t>t</t>
    </r>
    <r>
      <rPr>
        <sz val="10"/>
        <color theme="1"/>
        <rFont val="Arial"/>
        <family val="2"/>
      </rPr>
      <t xml:space="preserve"> for risk metrics, innovations, policy tools, summary note, qualitative information</t>
    </r>
  </si>
  <si>
    <r>
      <rPr>
        <b/>
        <sz val="10"/>
        <rFont val="Arial"/>
        <family val="2"/>
      </rPr>
      <t>14 J</t>
    </r>
    <r>
      <rPr>
        <b/>
        <sz val="10"/>
        <color theme="1"/>
        <rFont val="Arial"/>
        <family val="2"/>
      </rPr>
      <t>uly</t>
    </r>
    <r>
      <rPr>
        <sz val="10"/>
        <color theme="1"/>
        <rFont val="Arial"/>
        <family val="2"/>
      </rPr>
      <t xml:space="preserve"> for macro-mapping (incl sup. templates), interconnectedness, classification</t>
    </r>
  </si>
  <si>
    <t>7b policy tools summary for non-MMF EF1 entities</t>
  </si>
  <si>
    <t>7a policy tools summary for MMFs</t>
  </si>
  <si>
    <t>Tool 4: Limits on leverage</t>
  </si>
  <si>
    <t>Total claims on [column]</t>
  </si>
  <si>
    <t>Total liabilities to [column]</t>
  </si>
  <si>
    <t xml:space="preserve">Notes
*: Jurisdictions are encouraged to complement the use of the 2008 SNA FWTW tables with other data sources, such as supervisory information, proxies, and reasonable estimates, even if this approach brings minor inconsistencies. Claims and Liabilities definitions are in tab 9 Definitions - Table 2. 
(1) Due to database limitations, some jurisdictions can only report Insurance Companies and Pension Funds as a single sector. In this case, they should report their linkages in the “Insurance Companies and Pension Funds” cells.The jurisdictions which can segregate the two sectors should fill in not only the cells dedicated to each sector but also the cells related to the aggregated sector “Insurance Companies and Pension Funds.”
(2) Please provide cross-border total financial linkages. Please provide an explanation of the coverage of such linkages (eg if only information on linkages with the financial sector is available - please specify in the notes in column 21).
(3) The total MMF sector (Col 8) might be different then the sum of Col 9 and Col 10, due to not integrated databases.
(4) Jurisdictions should only report the links of the OFI sub-sectors, reported in Tab 1 (macro-mapping), which are not included in columns 8 to 27 of the w-t-w matrix. 
(5) Total reported links divided by financial assets (tab 1). </t>
  </si>
  <si>
    <t xml:space="preserve">Insurance corporations' claims on pension funds
</t>
  </si>
  <si>
    <t xml:space="preserve">Insurance corporations' liabilities to pension funds
</t>
  </si>
  <si>
    <r>
      <t xml:space="preserve">Insurance Corporations and Pension Funds
</t>
    </r>
    <r>
      <rPr>
        <b/>
        <sz val="11"/>
        <color theme="4"/>
        <rFont val="Arial"/>
        <family val="2"/>
      </rPr>
      <t>(Note 1)</t>
    </r>
  </si>
  <si>
    <t>Banks'</t>
  </si>
  <si>
    <r>
      <t xml:space="preserve">Insurance Corporations and Pension Funds' </t>
    </r>
    <r>
      <rPr>
        <b/>
        <sz val="10"/>
        <color theme="4"/>
        <rFont val="Arial"/>
        <family val="2"/>
      </rPr>
      <t>(Note 1)</t>
    </r>
  </si>
  <si>
    <r>
      <t xml:space="preserve">Insurance Corporations' </t>
    </r>
    <r>
      <rPr>
        <b/>
        <sz val="10"/>
        <color theme="4"/>
        <rFont val="Arial"/>
        <family val="2"/>
      </rPr>
      <t>(Note 1)</t>
    </r>
  </si>
  <si>
    <r>
      <t>Other OFIs</t>
    </r>
    <r>
      <rPr>
        <sz val="10"/>
        <rFont val="Arial"/>
        <family val="2"/>
      </rPr>
      <t xml:space="preserve">
</t>
    </r>
    <r>
      <rPr>
        <sz val="10"/>
        <color theme="4"/>
        <rFont val="Arial"/>
        <family val="2"/>
      </rPr>
      <t>(Note 4)</t>
    </r>
  </si>
  <si>
    <r>
      <t>Other Investment Funds</t>
    </r>
    <r>
      <rPr>
        <sz val="10"/>
        <color indexed="8"/>
        <rFont val="Arial"/>
        <family val="2"/>
      </rPr>
      <t xml:space="preserve">
</t>
    </r>
  </si>
  <si>
    <t>Fund innovation (e.g. collateralised fund obligations)</t>
  </si>
  <si>
    <r>
      <rPr>
        <b/>
        <sz val="10"/>
        <rFont val="Arial"/>
        <family val="2"/>
      </rPr>
      <t>Tool 2d</t>
    </r>
    <r>
      <rPr>
        <sz val="10"/>
        <rFont val="Arial"/>
        <family val="2"/>
      </rPr>
      <t xml:space="preserve"> - Side pockets</t>
    </r>
  </si>
  <si>
    <r>
      <rPr>
        <b/>
        <sz val="10"/>
        <rFont val="Arial"/>
        <family val="2"/>
      </rPr>
      <t>Tool 2c</t>
    </r>
    <r>
      <rPr>
        <sz val="10"/>
        <rFont val="Arial"/>
        <family val="2"/>
      </rPr>
      <t xml:space="preserve"> - Notice periods</t>
    </r>
  </si>
  <si>
    <r>
      <rPr>
        <b/>
        <sz val="10"/>
        <rFont val="Arial"/>
        <family val="2"/>
      </rPr>
      <t xml:space="preserve">Tool 1a - </t>
    </r>
    <r>
      <rPr>
        <sz val="10"/>
        <rFont val="Arial"/>
        <family val="2"/>
      </rPr>
      <t>Imposition of redemption fees, anti-dilution levies or other redemption restrictions</t>
    </r>
  </si>
  <si>
    <r>
      <rPr>
        <b/>
        <sz val="10"/>
        <rFont val="Arial"/>
        <family val="2"/>
      </rPr>
      <t>Tool 4b</t>
    </r>
    <r>
      <rPr>
        <sz val="10"/>
        <rFont val="Arial"/>
        <family val="2"/>
      </rPr>
      <t>: Temporary limits on leverage</t>
    </r>
  </si>
  <si>
    <t>3b Qualitative information on some EF1 entities linkages (top 5 jurisdictions)</t>
  </si>
  <si>
    <t>The information should encompass all the linkages, i.e., known linkages (supported by hard data) and unspecified linkages (data gaps that are difficult to quantify due to the absence of databases, but are known to occur, eg through market intelligence).
For each subsector, jurisdictions are encouraged to comment on the relevant financial claims and liabilities, and counterparties. 
For the hedge funds' linkages, at least the Cayman Islands, China, Ireland, Luxembourg, and the United States should provide information.
For the fixed income funds' linkages, at least the United States, Luxembourg, Ireland, Brazil, and the Cayman Islands should provide information.
For the money market funds' linkages, at least the United States, China, Ireland, Luxembourg, and France should provide information.</t>
  </si>
  <si>
    <t>MMF type 2</t>
  </si>
  <si>
    <t>MMF type 1</t>
  </si>
  <si>
    <t>MMF type 3</t>
  </si>
  <si>
    <t>In case of queries, please contact the FSB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</si>
</sst>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mmmm\ yyyy"/>
    <numFmt numFmtId="166" formatCode="#,##0.000"/>
    <numFmt numFmtId="167" formatCode="#,##0.0"/>
    <numFmt numFmtId="168" formatCode="#,##0.00000"/>
    <numFmt numFmtId="169" formatCode="#,##0.000000"/>
    <numFmt numFmtId="170" formatCode="_-* #,##0_-;\-* #,##0_-;_-* &quot;-&quot;??_-;_-@_-"/>
    <numFmt numFmtId="171" formatCode="0.000000%"/>
    <numFmt numFmtId="172" formatCode="_(* #,##0_);_(* \(#,##0\);_(* &quot;-&quot;??_);_(@_)"/>
    <numFmt numFmtId="173" formatCode="0.0000"/>
    <numFmt numFmtId="174" formatCode="0.000"/>
  </numFmts>
  <fonts count="103" x14ac:knownFonts="1">
    <font>
      <sz val="11"/>
      <color theme="1"/>
      <name val="Arial"/>
      <family val="2"/>
    </font>
    <font>
      <sz val="10"/>
      <name val="Arial"/>
      <family val="2"/>
    </font>
    <font>
      <sz val="11"/>
      <name val="Arial"/>
      <family val="2"/>
    </font>
    <font>
      <b/>
      <sz val="13"/>
      <color indexed="9"/>
      <name val="Arial"/>
      <family val="2"/>
    </font>
    <font>
      <b/>
      <sz val="10"/>
      <name val="Arial"/>
      <family val="2"/>
    </font>
    <font>
      <sz val="10"/>
      <color indexed="8"/>
      <name val="Arial"/>
      <family val="2"/>
    </font>
    <font>
      <b/>
      <u/>
      <sz val="10"/>
      <name val="Arial"/>
      <family val="2"/>
    </font>
    <font>
      <u/>
      <sz val="10"/>
      <color indexed="12"/>
      <name val="Arial"/>
      <family val="2"/>
    </font>
    <font>
      <b/>
      <sz val="10"/>
      <color indexed="10"/>
      <name val="Arial"/>
      <family val="2"/>
    </font>
    <font>
      <i/>
      <sz val="10"/>
      <name val="Arial"/>
      <family val="2"/>
    </font>
    <font>
      <b/>
      <sz val="11"/>
      <name val="Arial"/>
      <family val="2"/>
    </font>
    <font>
      <i/>
      <sz val="8"/>
      <name val="Arial"/>
      <family val="2"/>
    </font>
    <font>
      <u/>
      <sz val="10"/>
      <color indexed="8"/>
      <name val="Arial"/>
      <family val="2"/>
    </font>
    <font>
      <b/>
      <sz val="10"/>
      <color indexed="8"/>
      <name val="Arial"/>
      <family val="2"/>
    </font>
    <font>
      <i/>
      <sz val="10"/>
      <color indexed="8"/>
      <name val="Arial"/>
      <family val="2"/>
    </font>
    <font>
      <sz val="10"/>
      <color indexed="10"/>
      <name val="Arial"/>
      <family val="2"/>
    </font>
    <font>
      <sz val="12"/>
      <color indexed="56"/>
      <name val="Arial"/>
      <family val="2"/>
    </font>
    <font>
      <sz val="12"/>
      <color indexed="21"/>
      <name val="Arial"/>
      <family val="2"/>
    </font>
    <font>
      <sz val="13"/>
      <color indexed="9"/>
      <name val="Arial"/>
      <family val="2"/>
    </font>
    <font>
      <i/>
      <sz val="13"/>
      <color indexed="9"/>
      <name val="Arial"/>
      <family val="2"/>
    </font>
    <font>
      <sz val="11"/>
      <color indexed="63"/>
      <name val="Arial"/>
      <family val="2"/>
    </font>
    <font>
      <i/>
      <sz val="7"/>
      <name val="Arial"/>
      <family val="2"/>
    </font>
    <font>
      <sz val="7"/>
      <name val="Arial"/>
      <family val="2"/>
    </font>
    <font>
      <sz val="8"/>
      <name val="Arial"/>
      <family val="2"/>
    </font>
    <font>
      <b/>
      <i/>
      <sz val="10"/>
      <name val="Arial"/>
      <family val="2"/>
    </font>
    <font>
      <i/>
      <sz val="11"/>
      <name val="Arial"/>
      <family val="2"/>
    </font>
    <font>
      <sz val="11"/>
      <color theme="1"/>
      <name val="Arial"/>
      <family val="2"/>
    </font>
    <font>
      <u/>
      <sz val="11"/>
      <color theme="10"/>
      <name val="Calibri"/>
      <family val="2"/>
    </font>
    <font>
      <sz val="11"/>
      <color theme="1"/>
      <name val="Calibri"/>
      <family val="2"/>
      <scheme val="minor"/>
    </font>
    <font>
      <b/>
      <sz val="11"/>
      <color theme="1"/>
      <name val="Arial"/>
      <family val="2"/>
    </font>
    <font>
      <sz val="11"/>
      <color rgb="FFFF0000"/>
      <name val="Arial"/>
      <family val="2"/>
    </font>
    <font>
      <b/>
      <sz val="13"/>
      <color theme="0"/>
      <name val="Arial"/>
      <family val="2"/>
    </font>
    <font>
      <sz val="10"/>
      <color theme="1"/>
      <name val="Arial"/>
      <family val="2"/>
    </font>
    <font>
      <b/>
      <sz val="12"/>
      <color theme="1"/>
      <name val="Arial"/>
      <family val="2"/>
    </font>
    <font>
      <sz val="10"/>
      <color rgb="FFFF0000"/>
      <name val="Arial"/>
      <family val="2"/>
    </font>
    <font>
      <b/>
      <sz val="13"/>
      <color rgb="FFFF0000"/>
      <name val="Arial"/>
      <family val="2"/>
    </font>
    <font>
      <u/>
      <sz val="10"/>
      <color theme="0"/>
      <name val="Arial"/>
      <family val="2"/>
    </font>
    <font>
      <b/>
      <sz val="10"/>
      <color rgb="FFFF0000"/>
      <name val="Arial"/>
      <family val="2"/>
    </font>
    <font>
      <b/>
      <sz val="12"/>
      <color theme="3"/>
      <name val="Arial"/>
      <family val="2"/>
    </font>
    <font>
      <b/>
      <sz val="12"/>
      <color theme="5"/>
      <name val="Arial"/>
      <family val="2"/>
    </font>
    <font>
      <b/>
      <sz val="12"/>
      <color theme="2" tint="-0.749992370372631"/>
      <name val="Arial"/>
      <family val="2"/>
    </font>
    <font>
      <b/>
      <sz val="12"/>
      <color theme="6" tint="-0.499984740745262"/>
      <name val="Arial"/>
      <family val="2"/>
    </font>
    <font>
      <b/>
      <sz val="12"/>
      <color theme="9" tint="-0.499984740745262"/>
      <name val="Arial"/>
      <family val="2"/>
    </font>
    <font>
      <b/>
      <sz val="12"/>
      <color theme="7" tint="-0.499984740745262"/>
      <name val="Arial"/>
      <family val="2"/>
    </font>
    <font>
      <b/>
      <sz val="12"/>
      <color theme="8" tint="-0.499984740745262"/>
      <name val="Arial"/>
      <family val="2"/>
    </font>
    <font>
      <i/>
      <sz val="10"/>
      <color theme="1"/>
      <name val="Arial"/>
      <family val="2"/>
    </font>
    <font>
      <b/>
      <sz val="10"/>
      <color theme="1"/>
      <name val="Arial"/>
      <family val="2"/>
    </font>
    <font>
      <sz val="11"/>
      <color theme="1" tint="0.499984740745262"/>
      <name val="Arial"/>
      <family val="2"/>
    </font>
    <font>
      <b/>
      <sz val="11"/>
      <color rgb="FFFF0000"/>
      <name val="Arial"/>
      <family val="2"/>
    </font>
    <font>
      <sz val="10"/>
      <color theme="1"/>
      <name val="Times New Roman"/>
      <family val="1"/>
    </font>
    <font>
      <i/>
      <sz val="11"/>
      <color theme="1"/>
      <name val="Arial"/>
      <family val="2"/>
    </font>
    <font>
      <sz val="10"/>
      <color theme="0" tint="-0.499984740745262"/>
      <name val="Arial"/>
      <family val="2"/>
    </font>
    <font>
      <sz val="10"/>
      <color theme="9"/>
      <name val="Arial"/>
      <family val="2"/>
    </font>
    <font>
      <i/>
      <u/>
      <sz val="11"/>
      <color theme="1"/>
      <name val="Arial"/>
      <family val="2"/>
    </font>
    <font>
      <sz val="10"/>
      <color rgb="FF7030A0"/>
      <name val="Arial"/>
      <family val="2"/>
    </font>
    <font>
      <i/>
      <sz val="10"/>
      <color theme="0" tint="-0.499984740745262"/>
      <name val="Arial"/>
      <family val="2"/>
    </font>
    <font>
      <i/>
      <sz val="11"/>
      <color theme="0" tint="-0.499984740745262"/>
      <name val="Arial"/>
      <family val="2"/>
    </font>
    <font>
      <sz val="12"/>
      <color theme="1"/>
      <name val="Times New Roman"/>
      <family val="1"/>
    </font>
    <font>
      <b/>
      <sz val="12"/>
      <color theme="1"/>
      <name val="Times New Roman"/>
      <family val="1"/>
    </font>
    <font>
      <b/>
      <sz val="12"/>
      <color rgb="FFFFFFFF"/>
      <name val="Times New Roman"/>
      <family val="1"/>
    </font>
    <font>
      <i/>
      <sz val="12"/>
      <color theme="1"/>
      <name val="Times New Roman"/>
      <family val="1"/>
    </font>
    <font>
      <b/>
      <i/>
      <sz val="12"/>
      <color theme="1"/>
      <name val="Times New Roman"/>
      <family val="1"/>
    </font>
    <font>
      <sz val="12"/>
      <color rgb="FFFFFFFF"/>
      <name val="Times New Roman"/>
      <family val="1"/>
    </font>
    <font>
      <sz val="12"/>
      <color rgb="FF000000"/>
      <name val="Times New Roman"/>
      <family val="1"/>
    </font>
    <font>
      <i/>
      <sz val="12"/>
      <color rgb="FF000000"/>
      <name val="Times New Roman"/>
      <family val="1"/>
    </font>
    <font>
      <b/>
      <sz val="12"/>
      <color rgb="FF000000"/>
      <name val="Times New Roman"/>
      <family val="1"/>
    </font>
    <font>
      <b/>
      <i/>
      <sz val="12"/>
      <color rgb="FF000000"/>
      <name val="Times New Roman"/>
      <family val="1"/>
    </font>
    <font>
      <b/>
      <i/>
      <sz val="11"/>
      <color theme="1"/>
      <name val="Arial"/>
      <family val="2"/>
    </font>
    <font>
      <sz val="11"/>
      <color theme="1"/>
      <name val="Calibri"/>
      <family val="2"/>
    </font>
    <font>
      <i/>
      <sz val="11"/>
      <color rgb="FFFF0000"/>
      <name val="Arial"/>
      <family val="2"/>
    </font>
    <font>
      <u/>
      <sz val="10"/>
      <color theme="1"/>
      <name val="Arial"/>
      <family val="2"/>
    </font>
    <font>
      <sz val="10"/>
      <color rgb="FF000000"/>
      <name val="Lucida Console"/>
      <family val="3"/>
    </font>
    <font>
      <sz val="11"/>
      <color indexed="8"/>
      <name val="Calibri"/>
      <family val="2"/>
      <scheme val="minor"/>
    </font>
    <font>
      <b/>
      <sz val="13"/>
      <color rgb="FF00B050"/>
      <name val="Arial"/>
      <family val="2"/>
    </font>
    <font>
      <i/>
      <sz val="10"/>
      <color rgb="FF00B050"/>
      <name val="Arial"/>
      <family val="2"/>
    </font>
    <font>
      <b/>
      <sz val="10"/>
      <color rgb="FF00B050"/>
      <name val="Arial"/>
      <family val="2"/>
    </font>
    <font>
      <b/>
      <sz val="14"/>
      <color rgb="FFFF0000"/>
      <name val="Arial"/>
      <family val="2"/>
    </font>
    <font>
      <sz val="13"/>
      <name val="Arial"/>
      <family val="2"/>
    </font>
    <font>
      <sz val="13"/>
      <color rgb="FFFF0000"/>
      <name val="Arial"/>
      <family val="2"/>
    </font>
    <font>
      <b/>
      <u/>
      <sz val="11"/>
      <color theme="1"/>
      <name val="Arial"/>
      <family val="2"/>
    </font>
    <font>
      <b/>
      <sz val="14"/>
      <color theme="0"/>
      <name val="Arial"/>
      <family val="2"/>
    </font>
    <font>
      <sz val="14"/>
      <color indexed="9"/>
      <name val="Arial"/>
      <family val="2"/>
    </font>
    <font>
      <u/>
      <sz val="14"/>
      <color indexed="12"/>
      <name val="Arial"/>
      <family val="2"/>
    </font>
    <font>
      <b/>
      <sz val="12"/>
      <color theme="9"/>
      <name val="Arial"/>
      <family val="2"/>
    </font>
    <font>
      <b/>
      <sz val="12"/>
      <color theme="7" tint="-0.249977111117893"/>
      <name val="Arial"/>
      <family val="2"/>
    </font>
    <font>
      <sz val="12"/>
      <color theme="7" tint="-0.249977111117893"/>
      <name val="Arial"/>
      <family val="2"/>
    </font>
    <font>
      <b/>
      <sz val="12"/>
      <name val="Times New Roman"/>
      <family val="1"/>
    </font>
    <font>
      <b/>
      <i/>
      <sz val="11"/>
      <color theme="1"/>
      <name val="Calibri"/>
      <family val="2"/>
      <scheme val="minor"/>
    </font>
    <font>
      <b/>
      <sz val="12"/>
      <color rgb="FFFF0000"/>
      <name val="Arial"/>
      <family val="2"/>
    </font>
    <font>
      <b/>
      <sz val="12"/>
      <name val="Arial"/>
      <family val="2"/>
    </font>
    <font>
      <sz val="11"/>
      <name val="Calibri"/>
      <family val="2"/>
    </font>
    <font>
      <b/>
      <sz val="10"/>
      <color theme="4"/>
      <name val="Arial"/>
      <family val="2"/>
    </font>
    <font>
      <b/>
      <sz val="11"/>
      <color theme="4"/>
      <name val="Arial"/>
      <family val="2"/>
    </font>
    <font>
      <i/>
      <sz val="8"/>
      <color theme="1"/>
      <name val="Arial"/>
      <family val="2"/>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theme="1" tint="0.499984740745262"/>
      <name val="Arial"/>
      <family val="2"/>
    </font>
    <font>
      <b/>
      <sz val="10"/>
      <color theme="1" tint="0.499984740745262"/>
      <name val="Arial"/>
      <family val="2"/>
    </font>
    <font>
      <b/>
      <sz val="13"/>
      <name val="Arial"/>
      <family val="2"/>
    </font>
    <font>
      <b/>
      <sz val="13"/>
      <color theme="0" tint="-4.9989318521683403E-2"/>
      <name val="Arial"/>
      <family val="2"/>
    </font>
    <font>
      <sz val="10"/>
      <color theme="4"/>
      <name val="Arial"/>
      <family val="2"/>
    </font>
  </fonts>
  <fills count="30">
    <fill>
      <patternFill patternType="none"/>
    </fill>
    <fill>
      <patternFill patternType="gray125"/>
    </fill>
    <fill>
      <patternFill patternType="solid">
        <fgColor indexed="9"/>
        <bgColor indexed="64"/>
      </patternFill>
    </fill>
    <fill>
      <patternFill patternType="solid">
        <fgColor rgb="FF001F5C"/>
        <bgColor indexed="64"/>
      </patternFill>
    </fill>
    <fill>
      <patternFill patternType="solid">
        <fgColor theme="0"/>
        <bgColor indexed="64"/>
      </patternFill>
    </fill>
    <fill>
      <patternFill patternType="solid">
        <fgColor theme="3" tint="0.79998168889431442"/>
        <bgColor indexed="64"/>
      </patternFill>
    </fill>
    <fill>
      <patternFill patternType="lightGray">
        <fgColor theme="0" tint="-4.9989318521683403E-2"/>
        <bgColor theme="0" tint="-0.14996795556505021"/>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4659260841701"/>
        <bgColor indexed="65"/>
      </patternFill>
    </fill>
    <fill>
      <patternFill patternType="solid">
        <fgColor rgb="FFFEECFD"/>
        <bgColor indexed="64"/>
      </patternFill>
    </fill>
    <fill>
      <patternFill patternType="solid">
        <fgColor rgb="FFFFEC7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4F81BD"/>
        <bgColor indexed="64"/>
      </patternFill>
    </fill>
    <fill>
      <patternFill patternType="solid">
        <fgColor rgb="FFDBE5F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0" tint="-0.34998626667073579"/>
        <bgColor indexed="64"/>
      </patternFill>
    </fill>
  </fills>
  <borders count="267">
    <border>
      <left/>
      <right/>
      <top/>
      <bottom/>
      <diagonal/>
    </border>
    <border>
      <left/>
      <right/>
      <top style="medium">
        <color indexed="64"/>
      </top>
      <bottom/>
      <diagonal/>
    </border>
    <border>
      <left/>
      <right/>
      <top style="medium">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medium">
        <color indexed="64"/>
      </left>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style="thin">
        <color indexed="64"/>
      </right>
      <top style="hair">
        <color indexed="64"/>
      </top>
      <bottom style="thin">
        <color theme="0" tint="-0.499984740745262"/>
      </bottom>
      <diagonal/>
    </border>
    <border>
      <left/>
      <right style="medium">
        <color indexed="64"/>
      </right>
      <top style="thin">
        <color theme="0" tint="-0.499984740745262"/>
      </top>
      <bottom style="medium">
        <color indexed="64"/>
      </bottom>
      <diagonal/>
    </border>
    <border>
      <left/>
      <right/>
      <top style="thin">
        <color theme="0" tint="-0.499984740745262"/>
      </top>
      <bottom style="medium">
        <color indexed="64"/>
      </bottom>
      <diagonal/>
    </border>
    <border>
      <left style="thin">
        <color indexed="64"/>
      </left>
      <right/>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top/>
      <bottom style="thin">
        <color theme="0" tint="-0.499984740745262"/>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medium">
        <color indexed="64"/>
      </left>
      <right style="hair">
        <color indexed="64"/>
      </right>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theme="0" tint="-0.499984740745262"/>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
      <left/>
      <right style="medium">
        <color indexed="64"/>
      </right>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right style="thin">
        <color indexed="64"/>
      </right>
      <top style="hair">
        <color indexed="64"/>
      </top>
      <bottom style="thin">
        <color theme="0" tint="-0.499984740745262"/>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top/>
      <bottom style="medium">
        <color rgb="FF95B3D7"/>
      </bottom>
      <diagonal/>
    </border>
    <border>
      <left style="medium">
        <color rgb="FF95B3D7"/>
      </left>
      <right/>
      <top/>
      <bottom/>
      <diagonal/>
    </border>
    <border>
      <left/>
      <right/>
      <top/>
      <bottom style="medium">
        <color rgb="FF95B3D7"/>
      </bottom>
      <diagonal/>
    </border>
    <border>
      <left/>
      <right style="medium">
        <color rgb="FF95B3D7"/>
      </right>
      <top/>
      <bottom style="medium">
        <color rgb="FF95B3D7"/>
      </bottom>
      <diagonal/>
    </border>
    <border>
      <left/>
      <right style="medium">
        <color rgb="FF95B3D7"/>
      </right>
      <top/>
      <bottom/>
      <diagonal/>
    </border>
    <border>
      <left style="medium">
        <color rgb="FF95B3D7"/>
      </left>
      <right/>
      <top style="medium">
        <color rgb="FF4F81BD"/>
      </top>
      <bottom/>
      <diagonal/>
    </border>
    <border>
      <left/>
      <right/>
      <top style="medium">
        <color rgb="FF4F81BD"/>
      </top>
      <bottom/>
      <diagonal/>
    </border>
    <border>
      <left style="medium">
        <color rgb="FF95B3D7"/>
      </left>
      <right/>
      <top style="medium">
        <color rgb="FF95B3D7"/>
      </top>
      <bottom/>
      <diagonal/>
    </border>
    <border>
      <left/>
      <right style="medium">
        <color rgb="FF95B3D7"/>
      </right>
      <top style="medium">
        <color rgb="FF95B3D7"/>
      </top>
      <bottom/>
      <diagonal/>
    </border>
    <border>
      <left/>
      <right/>
      <top style="medium">
        <color rgb="FF95B3D7"/>
      </top>
      <bottom/>
      <diagonal/>
    </border>
    <border>
      <left/>
      <right style="medium">
        <color theme="3" tint="0.59999389629810485"/>
      </right>
      <top/>
      <bottom/>
      <diagonal/>
    </border>
    <border>
      <left/>
      <right style="medium">
        <color theme="3" tint="0.59999389629810485"/>
      </right>
      <top style="medium">
        <color rgb="FF95B3D7"/>
      </top>
      <bottom/>
      <diagonal/>
    </border>
    <border>
      <left/>
      <right style="medium">
        <color theme="3" tint="0.59999389629810485"/>
      </right>
      <top/>
      <bottom style="medium">
        <color theme="3" tint="0.59999389629810485"/>
      </bottom>
      <diagonal/>
    </border>
    <border>
      <left/>
      <right style="medium">
        <color theme="3" tint="0.59999389629810485"/>
      </right>
      <top/>
      <bottom style="medium">
        <color rgb="FF95B3D7"/>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theme="3" tint="0.59999389629810485"/>
      </right>
      <top style="medium">
        <color rgb="FF95B3D7"/>
      </top>
      <bottom style="medium">
        <color rgb="FF95B3D7"/>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tted">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s>
  <cellStyleXfs count="16">
    <xf numFmtId="0" fontId="0" fillId="0" borderId="0"/>
    <xf numFmtId="0" fontId="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 fillId="0" borderId="0"/>
    <xf numFmtId="0" fontId="26" fillId="0" borderId="0"/>
    <xf numFmtId="0" fontId="1" fillId="0" borderId="0"/>
    <xf numFmtId="0" fontId="1" fillId="0" borderId="0"/>
    <xf numFmtId="0" fontId="28" fillId="0" borderId="0"/>
    <xf numFmtId="9" fontId="26" fillId="0" borderId="0" applyFont="0" applyFill="0" applyBorder="0" applyAlignment="0" applyProtection="0"/>
    <xf numFmtId="9" fontId="1" fillId="0" borderId="0" applyFont="0" applyFill="0" applyBorder="0" applyAlignment="0" applyProtection="0"/>
    <xf numFmtId="0" fontId="32" fillId="0" borderId="0"/>
    <xf numFmtId="0" fontId="28" fillId="0" borderId="0"/>
    <xf numFmtId="0" fontId="28" fillId="0" borderId="0"/>
    <xf numFmtId="0" fontId="28" fillId="0" borderId="0"/>
    <xf numFmtId="164" fontId="26" fillId="0" borderId="0" applyFont="0" applyFill="0" applyBorder="0" applyAlignment="0" applyProtection="0"/>
    <xf numFmtId="0" fontId="72" fillId="0" borderId="0">
      <alignment wrapText="1"/>
    </xf>
  </cellStyleXfs>
  <cellXfs count="2691">
    <xf numFmtId="0" fontId="0" fillId="0" borderId="0" xfId="0"/>
    <xf numFmtId="0" fontId="1" fillId="0" borderId="0" xfId="6"/>
    <xf numFmtId="0" fontId="31" fillId="0" borderId="0" xfId="0" applyFont="1" applyAlignment="1">
      <alignment horizontal="left" vertical="center" wrapText="1"/>
    </xf>
    <xf numFmtId="0" fontId="9" fillId="0" borderId="1" xfId="0" applyFont="1" applyBorder="1" applyAlignment="1">
      <alignment horizontal="center" vertical="center"/>
    </xf>
    <xf numFmtId="0" fontId="0" fillId="0" borderId="0" xfId="0" applyAlignment="1">
      <alignment vertical="center"/>
    </xf>
    <xf numFmtId="0" fontId="32" fillId="0" borderId="0" xfId="0" applyFont="1"/>
    <xf numFmtId="0" fontId="32" fillId="0" borderId="2" xfId="0" applyFont="1" applyBorder="1" applyAlignment="1">
      <alignment horizontal="center" vertical="center" wrapText="1"/>
    </xf>
    <xf numFmtId="0" fontId="10" fillId="2" borderId="0" xfId="4" applyFont="1" applyFill="1" applyAlignment="1">
      <alignment horizontal="right"/>
    </xf>
    <xf numFmtId="0" fontId="32" fillId="0" borderId="3" xfId="0" applyFont="1" applyBorder="1" applyAlignment="1">
      <alignment horizontal="center" vertical="center"/>
    </xf>
    <xf numFmtId="0" fontId="32" fillId="0" borderId="0" xfId="4" applyFont="1" applyAlignment="1">
      <alignment horizontal="right" vertical="center"/>
    </xf>
    <xf numFmtId="0" fontId="1" fillId="2" borderId="0" xfId="5" applyFill="1" applyAlignment="1">
      <alignment vertical="center"/>
    </xf>
    <xf numFmtId="0" fontId="1" fillId="4" borderId="0" xfId="5" applyFill="1" applyAlignment="1" applyProtection="1">
      <alignment horizontal="left" vertical="center"/>
      <protection locked="0"/>
    </xf>
    <xf numFmtId="0" fontId="1" fillId="4" borderId="0" xfId="5" applyFill="1" applyAlignment="1">
      <alignment horizontal="left" vertical="center"/>
    </xf>
    <xf numFmtId="0" fontId="4" fillId="4" borderId="0" xfId="5" applyFont="1" applyFill="1" applyAlignment="1">
      <alignment horizontal="left" vertical="center"/>
    </xf>
    <xf numFmtId="0" fontId="32" fillId="0" borderId="0" xfId="0" applyFont="1" applyAlignment="1">
      <alignment vertical="top" wrapText="1"/>
    </xf>
    <xf numFmtId="14" fontId="1" fillId="0" borderId="0" xfId="6" applyNumberFormat="1" applyAlignment="1">
      <alignment horizontal="right" vertical="center"/>
    </xf>
    <xf numFmtId="0" fontId="0" fillId="4" borderId="0" xfId="0" applyFill="1"/>
    <xf numFmtId="0" fontId="1" fillId="2" borderId="0" xfId="5" applyFill="1" applyAlignment="1">
      <alignment horizontal="left" vertical="center"/>
    </xf>
    <xf numFmtId="0" fontId="32" fillId="0" borderId="0" xfId="0" applyFont="1" applyAlignment="1">
      <alignment horizontal="left" vertical="center"/>
    </xf>
    <xf numFmtId="0" fontId="26" fillId="0" borderId="0" xfId="6" applyFont="1"/>
    <xf numFmtId="49" fontId="32" fillId="0" borderId="25" xfId="4" applyNumberFormat="1" applyFont="1" applyBorder="1" applyAlignment="1">
      <alignment horizontal="left" vertical="center"/>
    </xf>
    <xf numFmtId="49" fontId="1" fillId="0" borderId="25" xfId="4" applyNumberFormat="1" applyFont="1" applyBorder="1" applyAlignment="1">
      <alignment horizontal="left" vertical="center"/>
    </xf>
    <xf numFmtId="0" fontId="1" fillId="4" borderId="0" xfId="5" applyFill="1" applyAlignment="1">
      <alignment horizontal="left" vertical="top"/>
    </xf>
    <xf numFmtId="0" fontId="0" fillId="0" borderId="0" xfId="0" applyAlignment="1">
      <alignment horizontal="left" vertical="center"/>
    </xf>
    <xf numFmtId="0" fontId="7" fillId="0" borderId="0" xfId="1" quotePrefix="1" applyAlignment="1" applyProtection="1"/>
    <xf numFmtId="0" fontId="34" fillId="0" borderId="0" xfId="0" applyFont="1" applyAlignment="1">
      <alignment horizontal="left"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0" fillId="0" borderId="0" xfId="0" applyFont="1"/>
    <xf numFmtId="0" fontId="35" fillId="0" borderId="0" xfId="0" applyFont="1" applyAlignment="1">
      <alignment horizontal="left" vertical="center" wrapText="1"/>
    </xf>
    <xf numFmtId="0" fontId="34" fillId="0" borderId="0" xfId="0" applyFont="1"/>
    <xf numFmtId="0" fontId="34" fillId="4" borderId="0" xfId="5" applyFont="1" applyFill="1" applyAlignment="1">
      <alignment horizontal="left" vertical="center"/>
    </xf>
    <xf numFmtId="0" fontId="30" fillId="0" borderId="0" xfId="0" applyFont="1" applyAlignment="1">
      <alignment horizontal="left" vertical="center"/>
    </xf>
    <xf numFmtId="0" fontId="32" fillId="0" borderId="0" xfId="0" applyFont="1" applyAlignment="1">
      <alignment vertical="center" wrapText="1"/>
    </xf>
    <xf numFmtId="0" fontId="36" fillId="0" borderId="0" xfId="1" quotePrefix="1" applyFont="1" applyAlignment="1" applyProtection="1"/>
    <xf numFmtId="0" fontId="11" fillId="0" borderId="0" xfId="0" applyFont="1" applyAlignment="1">
      <alignment horizontal="center" vertical="center"/>
    </xf>
    <xf numFmtId="0" fontId="11" fillId="0" borderId="0" xfId="0" applyFont="1" applyAlignment="1">
      <alignment horizontal="center"/>
    </xf>
    <xf numFmtId="0" fontId="32" fillId="5" borderId="28" xfId="0" applyFont="1" applyFill="1" applyBorder="1" applyAlignment="1">
      <alignment vertical="center" wrapText="1"/>
    </xf>
    <xf numFmtId="0" fontId="32" fillId="5" borderId="25" xfId="0" applyFont="1" applyFill="1" applyBorder="1" applyAlignment="1">
      <alignment horizontal="center" vertical="center" wrapText="1"/>
    </xf>
    <xf numFmtId="0" fontId="32" fillId="5" borderId="28" xfId="0" applyFont="1" applyFill="1" applyBorder="1" applyAlignment="1">
      <alignment horizontal="center" vertical="center"/>
    </xf>
    <xf numFmtId="0" fontId="34" fillId="5" borderId="28" xfId="0" applyFont="1" applyFill="1" applyBorder="1" applyAlignment="1">
      <alignment horizontal="center" vertical="center"/>
    </xf>
    <xf numFmtId="0" fontId="32" fillId="5" borderId="29" xfId="0" applyFont="1" applyFill="1" applyBorder="1" applyAlignment="1">
      <alignment vertical="center" wrapText="1"/>
    </xf>
    <xf numFmtId="0" fontId="9" fillId="0" borderId="0" xfId="0" applyFont="1" applyAlignment="1">
      <alignment horizontal="center" vertical="center"/>
    </xf>
    <xf numFmtId="3" fontId="11" fillId="0" borderId="0" xfId="0" applyNumberFormat="1" applyFont="1" applyAlignment="1">
      <alignment horizontal="center" vertical="center"/>
    </xf>
    <xf numFmtId="0" fontId="1" fillId="0" borderId="0" xfId="5" applyAlignment="1">
      <alignment horizontal="left" vertical="center"/>
    </xf>
    <xf numFmtId="0" fontId="9" fillId="0" borderId="2" xfId="0" applyFont="1" applyBorder="1" applyAlignment="1">
      <alignment horizontal="center" vertical="center"/>
    </xf>
    <xf numFmtId="0" fontId="32" fillId="5" borderId="28" xfId="0" applyFont="1" applyFill="1" applyBorder="1" applyAlignment="1">
      <alignment horizontal="center" vertical="center" wrapText="1"/>
    </xf>
    <xf numFmtId="3" fontId="32" fillId="0" borderId="31" xfId="0" applyNumberFormat="1" applyFont="1" applyBorder="1" applyAlignment="1" applyProtection="1">
      <alignment horizontal="right" vertical="center"/>
      <protection locked="0"/>
    </xf>
    <xf numFmtId="0" fontId="37" fillId="0" borderId="0" xfId="0" applyFont="1"/>
    <xf numFmtId="0" fontId="8" fillId="0" borderId="0" xfId="0" applyFont="1"/>
    <xf numFmtId="0" fontId="31" fillId="3" borderId="0" xfId="0" applyFont="1" applyFill="1" applyAlignment="1">
      <alignment vertical="center"/>
    </xf>
    <xf numFmtId="0" fontId="32" fillId="0" borderId="0" xfId="0" quotePrefix="1" applyFont="1" applyAlignment="1">
      <alignment horizontal="left" vertical="center"/>
    </xf>
    <xf numFmtId="0" fontId="32" fillId="0" borderId="0" xfId="0" quotePrefix="1" applyFont="1"/>
    <xf numFmtId="0" fontId="2" fillId="4" borderId="0" xfId="5" applyFont="1" applyFill="1" applyAlignment="1" applyProtection="1">
      <alignment horizontal="left" vertical="center"/>
      <protection locked="0"/>
    </xf>
    <xf numFmtId="0" fontId="2" fillId="4" borderId="0" xfId="5" applyFont="1" applyFill="1" applyAlignment="1">
      <alignment horizontal="left" vertical="top"/>
    </xf>
    <xf numFmtId="0" fontId="30" fillId="4" borderId="0" xfId="5" applyFont="1" applyFill="1" applyAlignment="1">
      <alignment horizontal="left" vertical="top"/>
    </xf>
    <xf numFmtId="0" fontId="2" fillId="0" borderId="0" xfId="5" applyFont="1" applyAlignment="1">
      <alignment horizontal="left" vertical="top"/>
    </xf>
    <xf numFmtId="0" fontId="2" fillId="4" borderId="0" xfId="5" applyFont="1" applyFill="1" applyAlignment="1">
      <alignment horizontal="left" vertical="center"/>
    </xf>
    <xf numFmtId="0" fontId="5" fillId="0" borderId="40" xfId="0" applyFont="1" applyBorder="1" applyAlignment="1">
      <alignment horizontal="center" vertical="center" wrapText="1"/>
    </xf>
    <xf numFmtId="0" fontId="32" fillId="0" borderId="41"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32" fillId="7" borderId="47" xfId="0" applyFont="1" applyFill="1" applyBorder="1" applyAlignment="1">
      <alignment horizontal="left" vertical="top" wrapText="1"/>
    </xf>
    <xf numFmtId="0" fontId="38" fillId="0" borderId="0" xfId="0" applyFont="1"/>
    <xf numFmtId="0" fontId="39" fillId="0" borderId="0" xfId="0" applyFont="1"/>
    <xf numFmtId="0" fontId="40" fillId="0" borderId="0" xfId="0" applyFont="1"/>
    <xf numFmtId="0" fontId="41" fillId="0" borderId="0" xfId="0" applyFont="1"/>
    <xf numFmtId="0" fontId="8" fillId="0" borderId="0" xfId="0" applyFont="1" applyAlignment="1">
      <alignment vertical="center" wrapText="1"/>
    </xf>
    <xf numFmtId="0" fontId="9" fillId="0" borderId="40" xfId="0" applyFont="1" applyBorder="1" applyAlignment="1">
      <alignment horizontal="center" vertical="center" wrapText="1"/>
    </xf>
    <xf numFmtId="0" fontId="8" fillId="0" borderId="53" xfId="0" applyFont="1" applyBorder="1" applyAlignment="1">
      <alignment vertical="center" wrapText="1"/>
    </xf>
    <xf numFmtId="0" fontId="43" fillId="0" borderId="0" xfId="0" applyFont="1"/>
    <xf numFmtId="0" fontId="44" fillId="0" borderId="0" xfId="0" applyFont="1"/>
    <xf numFmtId="0" fontId="32" fillId="8" borderId="57" xfId="0" quotePrefix="1" applyFont="1" applyFill="1" applyBorder="1" applyAlignment="1">
      <alignment horizontal="center" vertical="center" wrapText="1"/>
    </xf>
    <xf numFmtId="0" fontId="32" fillId="8" borderId="58" xfId="0" quotePrefix="1" applyFont="1" applyFill="1" applyBorder="1" applyAlignment="1">
      <alignment horizontal="center" vertical="center" wrapText="1"/>
    </xf>
    <xf numFmtId="0" fontId="32" fillId="8" borderId="59" xfId="0" quotePrefix="1" applyFont="1" applyFill="1" applyBorder="1" applyAlignment="1">
      <alignment horizontal="center" vertical="center" wrapText="1"/>
    </xf>
    <xf numFmtId="0" fontId="32" fillId="9" borderId="25" xfId="0" applyFont="1" applyFill="1" applyBorder="1" applyAlignment="1">
      <alignment vertical="center" wrapText="1"/>
    </xf>
    <xf numFmtId="0" fontId="0" fillId="9" borderId="25" xfId="0" applyFill="1" applyBorder="1"/>
    <xf numFmtId="0" fontId="32" fillId="9" borderId="25" xfId="0" quotePrefix="1" applyFont="1" applyFill="1" applyBorder="1" applyAlignment="1">
      <alignment vertical="center" wrapText="1"/>
    </xf>
    <xf numFmtId="0" fontId="32" fillId="9" borderId="60" xfId="0" applyFont="1" applyFill="1" applyBorder="1" applyAlignment="1">
      <alignment vertical="center" wrapText="1"/>
    </xf>
    <xf numFmtId="0" fontId="0" fillId="9" borderId="60" xfId="0" applyFill="1" applyBorder="1"/>
    <xf numFmtId="0" fontId="32" fillId="9" borderId="0" xfId="0" quotePrefix="1" applyFont="1" applyFill="1" applyAlignment="1">
      <alignment vertical="center" wrapText="1"/>
    </xf>
    <xf numFmtId="0" fontId="32" fillId="9" borderId="61" xfId="0" quotePrefix="1" applyFont="1" applyFill="1" applyBorder="1" applyAlignment="1">
      <alignment vertical="center" wrapText="1"/>
    </xf>
    <xf numFmtId="0" fontId="32" fillId="9" borderId="27" xfId="0" quotePrefix="1" applyFont="1" applyFill="1" applyBorder="1" applyAlignment="1">
      <alignment vertical="center" wrapText="1"/>
    </xf>
    <xf numFmtId="0" fontId="32" fillId="9" borderId="62" xfId="0" quotePrefix="1" applyFont="1" applyFill="1" applyBorder="1" applyAlignment="1">
      <alignment vertical="center" wrapText="1"/>
    </xf>
    <xf numFmtId="0" fontId="32" fillId="10" borderId="25" xfId="0" quotePrefix="1" applyFont="1" applyFill="1" applyBorder="1" applyAlignment="1">
      <alignment vertical="center" wrapText="1"/>
    </xf>
    <xf numFmtId="0" fontId="32" fillId="10" borderId="27" xfId="0" quotePrefix="1" applyFont="1" applyFill="1" applyBorder="1" applyAlignment="1">
      <alignment vertical="center" wrapText="1"/>
    </xf>
    <xf numFmtId="0" fontId="31" fillId="0" borderId="0" xfId="0" applyFont="1" applyAlignment="1">
      <alignment vertical="center"/>
    </xf>
    <xf numFmtId="0" fontId="32" fillId="0" borderId="61" xfId="0" applyFont="1" applyBorder="1" applyAlignment="1">
      <alignment vertical="center" wrapText="1"/>
    </xf>
    <xf numFmtId="0" fontId="45" fillId="0" borderId="202" xfId="0" applyFont="1" applyBorder="1" applyAlignment="1">
      <alignment horizontal="center" vertical="center" wrapText="1"/>
    </xf>
    <xf numFmtId="3" fontId="32" fillId="0" borderId="27" xfId="0" applyNumberFormat="1" applyFont="1" applyBorder="1" applyAlignment="1" applyProtection="1">
      <alignment horizontal="right" vertical="center"/>
      <protection locked="0"/>
    </xf>
    <xf numFmtId="3" fontId="32" fillId="0" borderId="21" xfId="0" applyNumberFormat="1" applyFont="1" applyBorder="1" applyAlignment="1" applyProtection="1">
      <alignment horizontal="right" vertical="center"/>
      <protection locked="0"/>
    </xf>
    <xf numFmtId="3" fontId="32" fillId="0" borderId="63" xfId="0" applyNumberFormat="1" applyFont="1" applyBorder="1" applyAlignment="1" applyProtection="1">
      <alignment horizontal="right" vertical="center"/>
      <protection locked="0"/>
    </xf>
    <xf numFmtId="3" fontId="32" fillId="0" borderId="22" xfId="0" applyNumberFormat="1" applyFont="1" applyBorder="1" applyAlignment="1" applyProtection="1">
      <alignment horizontal="right" vertical="center"/>
      <protection locked="0"/>
    </xf>
    <xf numFmtId="3" fontId="32" fillId="0" borderId="64" xfId="0" applyNumberFormat="1" applyFont="1" applyBorder="1" applyAlignment="1" applyProtection="1">
      <alignment horizontal="right" vertical="center"/>
      <protection locked="0"/>
    </xf>
    <xf numFmtId="3" fontId="32" fillId="0" borderId="58" xfId="0" applyNumberFormat="1" applyFont="1" applyBorder="1" applyAlignment="1" applyProtection="1">
      <alignment horizontal="right" vertical="center"/>
      <protection locked="0"/>
    </xf>
    <xf numFmtId="3" fontId="32" fillId="0" borderId="59" xfId="0" applyNumberFormat="1" applyFont="1" applyBorder="1" applyAlignment="1" applyProtection="1">
      <alignment horizontal="right" vertical="center"/>
      <protection locked="0"/>
    </xf>
    <xf numFmtId="49" fontId="32" fillId="0" borderId="2" xfId="0" applyNumberFormat="1" applyFont="1" applyBorder="1" applyAlignment="1" applyProtection="1">
      <alignment horizontal="left" vertical="top" wrapText="1"/>
      <protection locked="0"/>
    </xf>
    <xf numFmtId="49" fontId="32" fillId="0" borderId="17" xfId="0" applyNumberFormat="1" applyFont="1" applyBorder="1" applyAlignment="1" applyProtection="1">
      <alignment horizontal="left" vertical="top" wrapText="1"/>
      <protection locked="0"/>
    </xf>
    <xf numFmtId="49" fontId="32" fillId="0" borderId="65" xfId="0" applyNumberFormat="1" applyFont="1" applyBorder="1" applyAlignment="1" applyProtection="1">
      <alignment horizontal="left" vertical="top" wrapText="1"/>
      <protection locked="0"/>
    </xf>
    <xf numFmtId="49" fontId="32" fillId="0" borderId="40" xfId="0" applyNumberFormat="1" applyFont="1" applyBorder="1" applyAlignment="1" applyProtection="1">
      <alignment horizontal="left" vertical="top" wrapText="1"/>
      <protection locked="0"/>
    </xf>
    <xf numFmtId="49" fontId="32" fillId="0" borderId="66" xfId="0" applyNumberFormat="1" applyFont="1" applyBorder="1" applyAlignment="1" applyProtection="1">
      <alignment horizontal="left" vertical="top" wrapText="1"/>
      <protection locked="0"/>
    </xf>
    <xf numFmtId="49" fontId="32" fillId="0" borderId="67" xfId="0" applyNumberFormat="1" applyFont="1" applyBorder="1" applyAlignment="1" applyProtection="1">
      <alignment horizontal="left" vertical="top" wrapText="1"/>
      <protection locked="0"/>
    </xf>
    <xf numFmtId="0" fontId="11" fillId="11" borderId="203" xfId="0" applyFont="1" applyFill="1" applyBorder="1" applyAlignment="1">
      <alignment horizontal="center" vertical="center" wrapText="1"/>
    </xf>
    <xf numFmtId="3" fontId="32" fillId="0" borderId="30" xfId="0" applyNumberFormat="1" applyFont="1" applyBorder="1" applyAlignment="1" applyProtection="1">
      <alignment horizontal="right" vertical="center"/>
      <protection locked="0"/>
    </xf>
    <xf numFmtId="3" fontId="32" fillId="0" borderId="68" xfId="0" applyNumberFormat="1" applyFont="1" applyBorder="1" applyAlignment="1" applyProtection="1">
      <alignment horizontal="right" vertical="center"/>
      <protection locked="0"/>
    </xf>
    <xf numFmtId="49" fontId="32" fillId="0" borderId="36" xfId="0" applyNumberFormat="1" applyFont="1" applyBorder="1" applyAlignment="1" applyProtection="1">
      <alignment horizontal="left" vertical="top" wrapText="1"/>
      <protection locked="0"/>
    </xf>
    <xf numFmtId="49" fontId="32" fillId="0" borderId="38" xfId="0" applyNumberFormat="1" applyFont="1" applyBorder="1" applyAlignment="1" applyProtection="1">
      <alignment horizontal="left" vertical="top" wrapText="1"/>
      <protection locked="0"/>
    </xf>
    <xf numFmtId="0" fontId="32" fillId="0" borderId="69" xfId="0" applyFont="1" applyBorder="1"/>
    <xf numFmtId="0" fontId="9" fillId="0" borderId="2" xfId="0" applyFont="1" applyBorder="1" applyAlignment="1">
      <alignment horizontal="center" vertical="center" wrapText="1"/>
    </xf>
    <xf numFmtId="0" fontId="32" fillId="0" borderId="60" xfId="0" applyFont="1" applyBorder="1" applyAlignment="1">
      <alignment vertical="center" wrapText="1"/>
    </xf>
    <xf numFmtId="0" fontId="32" fillId="0" borderId="25" xfId="0" applyFont="1" applyBorder="1" applyAlignment="1">
      <alignment vertical="center" wrapText="1"/>
    </xf>
    <xf numFmtId="0" fontId="32" fillId="0" borderId="62" xfId="0" applyFont="1" applyBorder="1" applyAlignment="1">
      <alignment vertical="center" wrapText="1"/>
    </xf>
    <xf numFmtId="3" fontId="32" fillId="0" borderId="70" xfId="0" applyNumberFormat="1" applyFont="1" applyBorder="1" applyAlignment="1" applyProtection="1">
      <alignment horizontal="right" vertical="center"/>
      <protection locked="0"/>
    </xf>
    <xf numFmtId="3" fontId="32" fillId="0" borderId="71" xfId="0" applyNumberFormat="1" applyFont="1" applyBorder="1" applyAlignment="1" applyProtection="1">
      <alignment horizontal="right" vertical="center"/>
      <protection locked="0"/>
    </xf>
    <xf numFmtId="3" fontId="32" fillId="0" borderId="32" xfId="0" applyNumberFormat="1" applyFont="1" applyBorder="1" applyAlignment="1" applyProtection="1">
      <alignment horizontal="right" vertical="center"/>
      <protection locked="0"/>
    </xf>
    <xf numFmtId="3" fontId="32" fillId="0" borderId="72" xfId="0" applyNumberFormat="1" applyFont="1" applyBorder="1" applyAlignment="1" applyProtection="1">
      <alignment horizontal="right" vertical="center"/>
      <protection locked="0"/>
    </xf>
    <xf numFmtId="3" fontId="32" fillId="0" borderId="34" xfId="0" applyNumberFormat="1" applyFont="1" applyBorder="1" applyAlignment="1" applyProtection="1">
      <alignment horizontal="right" vertical="center"/>
      <protection locked="0"/>
    </xf>
    <xf numFmtId="49" fontId="32" fillId="0" borderId="73" xfId="0" applyNumberFormat="1" applyFont="1" applyBorder="1" applyAlignment="1" applyProtection="1">
      <alignment horizontal="left" vertical="top" wrapText="1"/>
      <protection locked="0"/>
    </xf>
    <xf numFmtId="0" fontId="32" fillId="0" borderId="0" xfId="0" applyFont="1" applyAlignment="1">
      <alignment horizontal="center" vertical="center"/>
    </xf>
    <xf numFmtId="3" fontId="32" fillId="0" borderId="75" xfId="0" applyNumberFormat="1" applyFont="1" applyBorder="1" applyAlignment="1" applyProtection="1">
      <alignment horizontal="right" vertical="center"/>
      <protection locked="0"/>
    </xf>
    <xf numFmtId="3" fontId="32" fillId="0" borderId="76" xfId="0" applyNumberFormat="1" applyFont="1" applyBorder="1" applyAlignment="1" applyProtection="1">
      <alignment horizontal="right" vertical="center"/>
      <protection locked="0"/>
    </xf>
    <xf numFmtId="3" fontId="32" fillId="0" borderId="24" xfId="0" applyNumberFormat="1" applyFont="1" applyBorder="1" applyAlignment="1" applyProtection="1">
      <alignment horizontal="right" vertical="center"/>
      <protection locked="0"/>
    </xf>
    <xf numFmtId="0" fontId="45" fillId="0" borderId="41" xfId="0" applyFont="1" applyBorder="1" applyAlignment="1">
      <alignment horizontal="left" vertical="center"/>
    </xf>
    <xf numFmtId="0" fontId="32" fillId="0" borderId="77" xfId="0" applyFont="1" applyBorder="1" applyAlignment="1">
      <alignment horizontal="left" vertical="center"/>
    </xf>
    <xf numFmtId="0" fontId="45" fillId="0" borderId="78" xfId="0" applyFont="1" applyBorder="1" applyAlignment="1">
      <alignment horizontal="left" vertical="center"/>
    </xf>
    <xf numFmtId="3" fontId="32" fillId="0" borderId="79" xfId="0" applyNumberFormat="1" applyFont="1" applyBorder="1" applyAlignment="1" applyProtection="1">
      <alignment horizontal="right" vertical="center"/>
      <protection locked="0"/>
    </xf>
    <xf numFmtId="3" fontId="32" fillId="0" borderId="48" xfId="0" applyNumberFormat="1" applyFont="1" applyBorder="1" applyAlignment="1" applyProtection="1">
      <alignment horizontal="right" vertical="center"/>
      <protection locked="0"/>
    </xf>
    <xf numFmtId="0" fontId="45" fillId="0" borderId="77" xfId="0" applyFont="1" applyBorder="1" applyAlignment="1">
      <alignment horizontal="left" vertical="center"/>
    </xf>
    <xf numFmtId="3" fontId="32" fillId="0" borderId="80" xfId="0" applyNumberFormat="1" applyFont="1" applyBorder="1" applyAlignment="1" applyProtection="1">
      <alignment horizontal="right" vertical="center"/>
      <protection locked="0"/>
    </xf>
    <xf numFmtId="3" fontId="32" fillId="0" borderId="46" xfId="0" applyNumberFormat="1" applyFont="1" applyBorder="1" applyAlignment="1" applyProtection="1">
      <alignment horizontal="right" vertical="center"/>
      <protection locked="0"/>
    </xf>
    <xf numFmtId="3" fontId="32" fillId="0" borderId="81" xfId="0" applyNumberFormat="1" applyFont="1" applyBorder="1" applyAlignment="1" applyProtection="1">
      <alignment horizontal="right" vertical="center"/>
      <protection locked="0"/>
    </xf>
    <xf numFmtId="0" fontId="9" fillId="0" borderId="28" xfId="0" applyFont="1" applyBorder="1" applyAlignment="1">
      <alignment horizontal="center" vertical="center" wrapText="1"/>
    </xf>
    <xf numFmtId="0" fontId="9" fillId="0" borderId="28" xfId="0" applyFont="1" applyBorder="1" applyAlignment="1">
      <alignment horizontal="center" vertical="center"/>
    </xf>
    <xf numFmtId="0" fontId="32" fillId="7" borderId="83" xfId="0" applyFont="1" applyFill="1" applyBorder="1" applyAlignment="1">
      <alignment horizontal="left" vertical="top" wrapText="1"/>
    </xf>
    <xf numFmtId="0" fontId="5" fillId="0" borderId="58" xfId="0" applyFont="1" applyBorder="1" applyAlignment="1">
      <alignment horizontal="center" vertical="center" wrapText="1"/>
    </xf>
    <xf numFmtId="0" fontId="5" fillId="0" borderId="0" xfId="0" applyFont="1" applyAlignment="1">
      <alignment horizontal="left" vertical="center" wrapText="1"/>
    </xf>
    <xf numFmtId="0" fontId="4" fillId="7" borderId="92" xfId="0" applyFont="1" applyFill="1" applyBorder="1" applyAlignment="1">
      <alignment horizontal="left" vertical="center" wrapText="1"/>
    </xf>
    <xf numFmtId="3" fontId="32" fillId="0" borderId="93" xfId="0" applyNumberFormat="1" applyFont="1" applyBorder="1" applyAlignment="1" applyProtection="1">
      <alignment horizontal="right" vertical="center"/>
      <protection locked="0"/>
    </xf>
    <xf numFmtId="3" fontId="32" fillId="0" borderId="14" xfId="0" applyNumberFormat="1" applyFont="1" applyBorder="1" applyAlignment="1" applyProtection="1">
      <alignment horizontal="right" vertical="center"/>
      <protection locked="0"/>
    </xf>
    <xf numFmtId="3" fontId="32" fillId="0" borderId="94" xfId="0" applyNumberFormat="1" applyFont="1" applyBorder="1" applyAlignment="1" applyProtection="1">
      <alignment horizontal="right" vertical="center"/>
      <protection locked="0"/>
    </xf>
    <xf numFmtId="3" fontId="32" fillId="0" borderId="95" xfId="0" applyNumberFormat="1" applyFont="1" applyBorder="1" applyAlignment="1" applyProtection="1">
      <alignment horizontal="right" vertical="center"/>
      <protection locked="0"/>
    </xf>
    <xf numFmtId="3" fontId="32" fillId="0" borderId="96" xfId="0" applyNumberFormat="1" applyFont="1" applyBorder="1" applyAlignment="1" applyProtection="1">
      <alignment horizontal="right" vertical="center"/>
      <protection locked="0"/>
    </xf>
    <xf numFmtId="3" fontId="32" fillId="0" borderId="7" xfId="0" applyNumberFormat="1" applyFont="1" applyBorder="1" applyAlignment="1" applyProtection="1">
      <alignment horizontal="right" vertical="center"/>
      <protection locked="0"/>
    </xf>
    <xf numFmtId="3" fontId="32" fillId="0" borderId="50" xfId="0" applyNumberFormat="1" applyFont="1" applyBorder="1" applyAlignment="1" applyProtection="1">
      <alignment horizontal="right" vertical="center"/>
      <protection locked="0"/>
    </xf>
    <xf numFmtId="3" fontId="32" fillId="0" borderId="12" xfId="0" applyNumberFormat="1" applyFont="1" applyBorder="1" applyAlignment="1" applyProtection="1">
      <alignment horizontal="right" vertical="center"/>
      <protection locked="0"/>
    </xf>
    <xf numFmtId="3" fontId="32" fillId="0" borderId="9" xfId="0" applyNumberFormat="1" applyFont="1" applyBorder="1" applyAlignment="1" applyProtection="1">
      <alignment horizontal="right" vertical="center"/>
      <protection locked="0"/>
    </xf>
    <xf numFmtId="3" fontId="32" fillId="0" borderId="97" xfId="0" applyNumberFormat="1" applyFont="1" applyBorder="1" applyAlignment="1" applyProtection="1">
      <alignment horizontal="right" vertical="center"/>
      <protection locked="0"/>
    </xf>
    <xf numFmtId="3" fontId="32" fillId="0" borderId="98" xfId="0" applyNumberFormat="1" applyFont="1" applyBorder="1" applyAlignment="1" applyProtection="1">
      <alignment horizontal="right" vertical="center"/>
      <protection locked="0"/>
    </xf>
    <xf numFmtId="3" fontId="32" fillId="0" borderId="99" xfId="0" applyNumberFormat="1" applyFont="1" applyBorder="1" applyAlignment="1" applyProtection="1">
      <alignment horizontal="right" vertical="center"/>
      <protection locked="0"/>
    </xf>
    <xf numFmtId="0" fontId="32" fillId="0" borderId="104" xfId="0" applyFont="1" applyBorder="1" applyAlignment="1" applyProtection="1">
      <alignment horizontal="left" vertical="top" wrapText="1"/>
      <protection locked="0"/>
    </xf>
    <xf numFmtId="0" fontId="32" fillId="0" borderId="66" xfId="0" applyFont="1" applyBorder="1" applyAlignment="1" applyProtection="1">
      <alignment horizontal="left" vertical="top" wrapText="1"/>
      <protection locked="0"/>
    </xf>
    <xf numFmtId="0" fontId="32" fillId="0" borderId="105" xfId="0" applyFont="1" applyBorder="1" applyAlignment="1" applyProtection="1">
      <alignment horizontal="left" vertical="top" wrapText="1"/>
      <protection locked="0"/>
    </xf>
    <xf numFmtId="0" fontId="32" fillId="0" borderId="106" xfId="0" applyFont="1" applyBorder="1" applyAlignment="1" applyProtection="1">
      <alignment horizontal="left" vertical="top" wrapText="1"/>
      <protection locked="0"/>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08" xfId="0" applyFont="1" applyBorder="1" applyAlignment="1">
      <alignment horizontal="center" vertical="center" wrapText="1"/>
    </xf>
    <xf numFmtId="0" fontId="46" fillId="0" borderId="109" xfId="0" applyFont="1" applyBorder="1" applyAlignment="1">
      <alignment horizontal="left" vertical="center" wrapText="1"/>
    </xf>
    <xf numFmtId="0" fontId="46" fillId="0" borderId="3" xfId="0" applyFont="1" applyBorder="1" applyAlignment="1">
      <alignment horizontal="left" vertical="center" wrapText="1"/>
    </xf>
    <xf numFmtId="0" fontId="46" fillId="0" borderId="110" xfId="0" applyFont="1" applyBorder="1" applyAlignment="1">
      <alignment horizontal="left" vertical="center" wrapText="1"/>
    </xf>
    <xf numFmtId="0" fontId="13" fillId="0" borderId="28" xfId="0" applyFont="1" applyBorder="1" applyAlignment="1">
      <alignment horizontal="left" vertical="center" wrapText="1"/>
    </xf>
    <xf numFmtId="0" fontId="5" fillId="0" borderId="40" xfId="0" applyFont="1" applyBorder="1" applyAlignment="1">
      <alignment horizontal="left" vertical="center" wrapText="1"/>
    </xf>
    <xf numFmtId="0" fontId="32" fillId="0" borderId="67" xfId="0" applyFont="1" applyBorder="1" applyAlignment="1" applyProtection="1">
      <alignment horizontal="left" vertical="top" wrapText="1"/>
      <protection locked="0"/>
    </xf>
    <xf numFmtId="0" fontId="32" fillId="0" borderId="113" xfId="0" applyFont="1" applyBorder="1" applyAlignment="1" applyProtection="1">
      <alignment horizontal="left" vertical="top" wrapText="1"/>
      <protection locked="0"/>
    </xf>
    <xf numFmtId="0" fontId="46" fillId="0" borderId="114" xfId="0" applyFont="1" applyBorder="1" applyAlignment="1">
      <alignment horizontal="center" vertical="center" wrapText="1"/>
    </xf>
    <xf numFmtId="0" fontId="46" fillId="0" borderId="42" xfId="0" applyFont="1" applyBorder="1" applyAlignment="1">
      <alignment horizontal="left" vertical="center" wrapText="1"/>
    </xf>
    <xf numFmtId="3" fontId="32" fillId="0" borderId="87" xfId="0" applyNumberFormat="1" applyFont="1" applyBorder="1" applyAlignment="1" applyProtection="1">
      <alignment vertical="center"/>
      <protection locked="0"/>
    </xf>
    <xf numFmtId="3" fontId="32" fillId="0" borderId="33" xfId="0" applyNumberFormat="1" applyFont="1" applyBorder="1" applyAlignment="1" applyProtection="1">
      <alignment vertical="center"/>
      <protection locked="0"/>
    </xf>
    <xf numFmtId="3" fontId="32" fillId="0" borderId="32" xfId="0" applyNumberFormat="1" applyFont="1" applyBorder="1" applyAlignment="1" applyProtection="1">
      <alignment vertical="center"/>
      <protection locked="0"/>
    </xf>
    <xf numFmtId="0" fontId="13" fillId="0" borderId="116" xfId="0" applyFont="1" applyBorder="1" applyAlignment="1">
      <alignment horizontal="left" vertical="center" wrapText="1"/>
    </xf>
    <xf numFmtId="0" fontId="32" fillId="0" borderId="119" xfId="0" applyFont="1" applyBorder="1" applyAlignment="1" applyProtection="1">
      <alignment vertical="top" wrapText="1"/>
      <protection locked="0"/>
    </xf>
    <xf numFmtId="0" fontId="32" fillId="0" borderId="39" xfId="0" applyFont="1" applyBorder="1" applyAlignment="1" applyProtection="1">
      <alignment vertical="top" wrapText="1"/>
      <protection locked="0"/>
    </xf>
    <xf numFmtId="0" fontId="32" fillId="0" borderId="38" xfId="0" applyFont="1" applyBorder="1" applyAlignment="1" applyProtection="1">
      <alignment vertical="top" wrapText="1"/>
      <protection locked="0"/>
    </xf>
    <xf numFmtId="0" fontId="4" fillId="7" borderId="54" xfId="0" applyFont="1" applyFill="1" applyBorder="1" applyAlignment="1">
      <alignment horizontal="left" vertical="center"/>
    </xf>
    <xf numFmtId="0" fontId="0" fillId="9" borderId="3" xfId="0" applyFill="1" applyBorder="1" applyAlignment="1">
      <alignment horizontal="left" vertical="center"/>
    </xf>
    <xf numFmtId="0" fontId="0" fillId="9" borderId="110" xfId="0" applyFill="1" applyBorder="1" applyAlignment="1">
      <alignment horizontal="left" vertical="center"/>
    </xf>
    <xf numFmtId="0" fontId="4" fillId="7" borderId="109" xfId="0" applyFont="1" applyFill="1" applyBorder="1" applyAlignment="1">
      <alignment horizontal="left" vertical="center"/>
    </xf>
    <xf numFmtId="0" fontId="0" fillId="9" borderId="120" xfId="0" applyFill="1" applyBorder="1" applyAlignment="1">
      <alignment horizontal="left" vertical="center"/>
    </xf>
    <xf numFmtId="0" fontId="33" fillId="0" borderId="0" xfId="0" applyFont="1" applyAlignment="1">
      <alignment vertical="top"/>
    </xf>
    <xf numFmtId="0" fontId="32" fillId="0" borderId="53" xfId="0" applyFont="1" applyBorder="1" applyAlignment="1">
      <alignment vertical="center" wrapText="1"/>
    </xf>
    <xf numFmtId="0" fontId="33" fillId="0" borderId="0" xfId="0" applyFont="1" applyAlignment="1">
      <alignment horizontal="left" vertical="top"/>
    </xf>
    <xf numFmtId="0" fontId="9" fillId="0" borderId="121" xfId="0" applyFont="1" applyBorder="1" applyAlignment="1">
      <alignment horizontal="center" vertical="center" wrapText="1"/>
    </xf>
    <xf numFmtId="0" fontId="9" fillId="0" borderId="121" xfId="0" applyFont="1" applyBorder="1" applyAlignment="1">
      <alignment horizontal="center" vertical="center"/>
    </xf>
    <xf numFmtId="0" fontId="4" fillId="7" borderId="109" xfId="0" applyFont="1" applyFill="1" applyBorder="1" applyAlignment="1">
      <alignment horizontal="center" vertical="center"/>
    </xf>
    <xf numFmtId="0" fontId="4" fillId="7" borderId="54" xfId="0" applyFont="1" applyFill="1" applyBorder="1" applyAlignment="1">
      <alignment horizontal="center" vertical="center"/>
    </xf>
    <xf numFmtId="0" fontId="0" fillId="9" borderId="3" xfId="0" quotePrefix="1" applyFill="1" applyBorder="1" applyAlignment="1">
      <alignment horizontal="center" vertical="center" wrapText="1"/>
    </xf>
    <xf numFmtId="0" fontId="0" fillId="9" borderId="110" xfId="0" quotePrefix="1" applyFill="1" applyBorder="1" applyAlignment="1">
      <alignment horizontal="center" vertical="center" wrapText="1"/>
    </xf>
    <xf numFmtId="0" fontId="0" fillId="9" borderId="120" xfId="0" quotePrefix="1" applyFill="1" applyBorder="1" applyAlignment="1">
      <alignment horizontal="center" vertical="center" wrapText="1"/>
    </xf>
    <xf numFmtId="0" fontId="0" fillId="10" borderId="3" xfId="0" quotePrefix="1" applyFill="1" applyBorder="1" applyAlignment="1">
      <alignment horizontal="center" vertical="center" wrapText="1"/>
    </xf>
    <xf numFmtId="0" fontId="0" fillId="10" borderId="120" xfId="0" quotePrefix="1" applyFill="1" applyBorder="1" applyAlignment="1">
      <alignment horizontal="center" vertical="center" wrapText="1"/>
    </xf>
    <xf numFmtId="0" fontId="0" fillId="10" borderId="110" xfId="0" quotePrefix="1" applyFill="1" applyBorder="1" applyAlignment="1">
      <alignment horizontal="center" vertical="center" wrapText="1"/>
    </xf>
    <xf numFmtId="0" fontId="0" fillId="12" borderId="3" xfId="0" quotePrefix="1" applyFill="1" applyBorder="1" applyAlignment="1">
      <alignment horizontal="center" vertical="center" wrapText="1"/>
    </xf>
    <xf numFmtId="0" fontId="0" fillId="12" borderId="120" xfId="0" quotePrefix="1" applyFill="1" applyBorder="1" applyAlignment="1">
      <alignment horizontal="center" vertical="center" wrapText="1"/>
    </xf>
    <xf numFmtId="0" fontId="0" fillId="12" borderId="110" xfId="0" quotePrefix="1" applyFill="1" applyBorder="1" applyAlignment="1">
      <alignment horizontal="center" vertical="center" wrapText="1"/>
    </xf>
    <xf numFmtId="0" fontId="0" fillId="13" borderId="3" xfId="0" quotePrefix="1" applyFill="1" applyBorder="1" applyAlignment="1">
      <alignment horizontal="center" vertical="center" wrapText="1"/>
    </xf>
    <xf numFmtId="0" fontId="0" fillId="13" borderId="120" xfId="0" quotePrefix="1" applyFill="1" applyBorder="1" applyAlignment="1">
      <alignment horizontal="center" vertical="center" wrapText="1"/>
    </xf>
    <xf numFmtId="0" fontId="0" fillId="13" borderId="110" xfId="0" quotePrefix="1" applyFill="1" applyBorder="1" applyAlignment="1">
      <alignment horizontal="center" vertical="center" wrapText="1"/>
    </xf>
    <xf numFmtId="0" fontId="0" fillId="14" borderId="3" xfId="0" quotePrefix="1" applyFill="1" applyBorder="1" applyAlignment="1">
      <alignment horizontal="center" vertical="center" wrapText="1"/>
    </xf>
    <xf numFmtId="0" fontId="0" fillId="14" borderId="120" xfId="0" quotePrefix="1" applyFill="1" applyBorder="1" applyAlignment="1">
      <alignment horizontal="center" vertical="center" wrapText="1"/>
    </xf>
    <xf numFmtId="0" fontId="0" fillId="14" borderId="110" xfId="0" quotePrefix="1" applyFill="1" applyBorder="1" applyAlignment="1">
      <alignment horizontal="center" vertical="center" wrapText="1"/>
    </xf>
    <xf numFmtId="0" fontId="13" fillId="0" borderId="42" xfId="0" applyFont="1" applyBorder="1" applyAlignment="1">
      <alignment horizontal="left" vertical="center" wrapText="1"/>
    </xf>
    <xf numFmtId="0" fontId="0" fillId="7" borderId="54" xfId="0" quotePrefix="1" applyFill="1" applyBorder="1" applyAlignment="1">
      <alignment horizontal="left" vertical="center" wrapText="1"/>
    </xf>
    <xf numFmtId="0" fontId="0" fillId="7" borderId="109" xfId="0" applyFill="1" applyBorder="1"/>
    <xf numFmtId="0" fontId="0" fillId="9" borderId="3" xfId="0" quotePrefix="1" applyFill="1" applyBorder="1" applyAlignment="1">
      <alignment horizontal="left" vertical="center" wrapText="1"/>
    </xf>
    <xf numFmtId="0" fontId="0" fillId="9" borderId="26" xfId="0" quotePrefix="1" applyFill="1" applyBorder="1" applyAlignment="1">
      <alignment horizontal="left" vertical="center" wrapText="1"/>
    </xf>
    <xf numFmtId="0" fontId="0" fillId="9" borderId="120" xfId="0" quotePrefix="1" applyFill="1" applyBorder="1" applyAlignment="1">
      <alignment horizontal="left" vertical="center" wrapText="1"/>
    </xf>
    <xf numFmtId="0" fontId="29" fillId="0" borderId="0" xfId="0" applyFont="1"/>
    <xf numFmtId="0" fontId="0" fillId="14" borderId="3" xfId="0" quotePrefix="1" applyFill="1" applyBorder="1" applyAlignment="1">
      <alignment horizontal="left" vertical="center" wrapText="1"/>
    </xf>
    <xf numFmtId="0" fontId="0" fillId="14" borderId="26" xfId="0" quotePrefix="1" applyFill="1" applyBorder="1" applyAlignment="1">
      <alignment horizontal="left" vertical="center" wrapText="1"/>
    </xf>
    <xf numFmtId="0" fontId="0" fillId="14" borderId="120" xfId="0" quotePrefix="1" applyFill="1" applyBorder="1" applyAlignment="1">
      <alignment horizontal="left" vertical="center" wrapText="1"/>
    </xf>
    <xf numFmtId="0" fontId="0" fillId="10" borderId="3" xfId="0" quotePrefix="1" applyFill="1" applyBorder="1" applyAlignment="1">
      <alignment horizontal="left" vertical="center" wrapText="1"/>
    </xf>
    <xf numFmtId="0" fontId="0" fillId="10" borderId="120" xfId="0" quotePrefix="1" applyFill="1" applyBorder="1" applyAlignment="1">
      <alignment horizontal="left" vertical="center" wrapText="1"/>
    </xf>
    <xf numFmtId="0" fontId="0" fillId="10" borderId="26" xfId="0" quotePrefix="1" applyFill="1" applyBorder="1" applyAlignment="1">
      <alignment horizontal="left" vertical="center" wrapText="1"/>
    </xf>
    <xf numFmtId="0" fontId="0" fillId="12" borderId="3" xfId="0" quotePrefix="1" applyFill="1" applyBorder="1" applyAlignment="1">
      <alignment horizontal="left" vertical="center" wrapText="1"/>
    </xf>
    <xf numFmtId="0" fontId="0" fillId="12" borderId="120" xfId="0" quotePrefix="1" applyFill="1" applyBorder="1" applyAlignment="1">
      <alignment horizontal="left" vertical="center" wrapText="1"/>
    </xf>
    <xf numFmtId="0" fontId="0" fillId="12" borderId="26" xfId="0" quotePrefix="1" applyFill="1" applyBorder="1" applyAlignment="1">
      <alignment horizontal="left" vertical="center" wrapText="1"/>
    </xf>
    <xf numFmtId="0" fontId="0" fillId="13" borderId="3" xfId="0" quotePrefix="1" applyFill="1" applyBorder="1" applyAlignment="1">
      <alignment horizontal="left" vertical="center" wrapText="1"/>
    </xf>
    <xf numFmtId="0" fontId="0" fillId="13" borderId="120" xfId="0" quotePrefix="1" applyFill="1" applyBorder="1" applyAlignment="1">
      <alignment horizontal="left" vertical="center" wrapText="1"/>
    </xf>
    <xf numFmtId="0" fontId="0" fillId="13" borderId="26" xfId="0" quotePrefix="1" applyFill="1" applyBorder="1" applyAlignment="1">
      <alignment horizontal="left" vertical="center" wrapText="1"/>
    </xf>
    <xf numFmtId="0" fontId="1" fillId="0" borderId="0" xfId="6" quotePrefix="1"/>
    <xf numFmtId="0" fontId="5" fillId="8" borderId="57" xfId="0" quotePrefix="1" applyFont="1" applyFill="1" applyBorder="1" applyAlignment="1">
      <alignment horizontal="center" vertical="center" wrapText="1"/>
    </xf>
    <xf numFmtId="0" fontId="1" fillId="0" borderId="0" xfId="6" applyAlignment="1">
      <alignment horizontal="left"/>
    </xf>
    <xf numFmtId="0" fontId="32" fillId="0" borderId="0" xfId="4" applyFont="1" applyAlignment="1">
      <alignment vertical="center" wrapText="1"/>
    </xf>
    <xf numFmtId="0" fontId="21" fillId="0" borderId="0" xfId="0" applyFont="1" applyAlignment="1">
      <alignment horizontal="center" vertical="center"/>
    </xf>
    <xf numFmtId="0" fontId="21" fillId="0" borderId="0" xfId="0" applyFont="1" applyAlignment="1">
      <alignment horizontal="center"/>
    </xf>
    <xf numFmtId="0" fontId="32" fillId="0" borderId="0" xfId="0" quotePrefix="1" applyFont="1" applyAlignment="1">
      <alignment vertical="center"/>
    </xf>
    <xf numFmtId="0" fontId="22" fillId="0" borderId="0" xfId="0" applyFont="1" applyAlignment="1">
      <alignment horizontal="center"/>
    </xf>
    <xf numFmtId="0" fontId="45" fillId="0" borderId="43" xfId="0" applyFont="1" applyBorder="1" applyAlignment="1">
      <alignment horizontal="left" vertical="center"/>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0" fillId="9" borderId="26" xfId="0" applyFill="1" applyBorder="1" applyAlignment="1">
      <alignment horizontal="left" vertical="center"/>
    </xf>
    <xf numFmtId="0" fontId="0" fillId="9" borderId="26" xfId="0" quotePrefix="1" applyFill="1" applyBorder="1" applyAlignment="1">
      <alignment horizontal="center" vertical="center" wrapText="1"/>
    </xf>
    <xf numFmtId="0" fontId="5" fillId="10" borderId="25" xfId="0" quotePrefix="1" applyFont="1" applyFill="1" applyBorder="1" applyAlignment="1">
      <alignment vertical="center" wrapText="1"/>
    </xf>
    <xf numFmtId="0" fontId="32" fillId="10" borderId="27" xfId="0" quotePrefix="1" applyFont="1" applyFill="1" applyBorder="1" applyAlignment="1">
      <alignment horizontal="center" vertical="center" wrapText="1"/>
    </xf>
    <xf numFmtId="0" fontId="5" fillId="10" borderId="62" xfId="0" quotePrefix="1" applyFont="1" applyFill="1" applyBorder="1" applyAlignment="1">
      <alignment horizontal="center" vertical="center" wrapText="1"/>
    </xf>
    <xf numFmtId="3" fontId="1" fillId="9" borderId="30" xfId="0" applyNumberFormat="1" applyFont="1" applyFill="1" applyBorder="1" applyAlignment="1">
      <alignment horizontal="right" vertical="center"/>
    </xf>
    <xf numFmtId="3" fontId="1" fillId="0" borderId="32" xfId="0" applyNumberFormat="1" applyFont="1" applyBorder="1" applyAlignment="1" applyProtection="1">
      <alignment horizontal="right" vertical="center"/>
      <protection locked="0"/>
    </xf>
    <xf numFmtId="3" fontId="1" fillId="0" borderId="33" xfId="0" applyNumberFormat="1" applyFont="1" applyBorder="1" applyAlignment="1" applyProtection="1">
      <alignment horizontal="right" vertical="center"/>
      <protection locked="0"/>
    </xf>
    <xf numFmtId="3" fontId="1" fillId="0" borderId="35" xfId="0" applyNumberFormat="1" applyFont="1" applyBorder="1" applyAlignment="1" applyProtection="1">
      <alignment horizontal="right" vertical="center"/>
      <protection locked="0"/>
    </xf>
    <xf numFmtId="0" fontId="32" fillId="0" borderId="28" xfId="0" applyFont="1" applyBorder="1" applyAlignment="1">
      <alignment vertical="center" wrapText="1"/>
    </xf>
    <xf numFmtId="0" fontId="32" fillId="0" borderId="29" xfId="0" applyFont="1" applyBorder="1" applyAlignment="1">
      <alignment horizontal="center" vertical="center" wrapText="1"/>
    </xf>
    <xf numFmtId="3" fontId="11" fillId="11" borderId="117" xfId="0" applyNumberFormat="1" applyFont="1" applyFill="1" applyBorder="1" applyAlignment="1">
      <alignment horizontal="center" vertical="center" wrapText="1"/>
    </xf>
    <xf numFmtId="0" fontId="1" fillId="0" borderId="0" xfId="6" applyAlignment="1">
      <alignment horizontal="right"/>
    </xf>
    <xf numFmtId="0" fontId="32" fillId="0" borderId="0" xfId="0" applyFont="1" applyAlignment="1">
      <alignment horizontal="center" vertical="center" wrapText="1"/>
    </xf>
    <xf numFmtId="0" fontId="32" fillId="0" borderId="68" xfId="0" applyFont="1" applyBorder="1" applyAlignment="1">
      <alignment horizontal="center" vertical="center" wrapText="1"/>
    </xf>
    <xf numFmtId="3" fontId="1" fillId="5" borderId="70" xfId="0" applyNumberFormat="1" applyFont="1" applyFill="1" applyBorder="1" applyAlignment="1">
      <alignment horizontal="right" vertical="center"/>
    </xf>
    <xf numFmtId="3" fontId="32" fillId="0" borderId="0" xfId="0" applyNumberFormat="1" applyFont="1" applyAlignment="1">
      <alignment horizontal="right" vertical="center"/>
    </xf>
    <xf numFmtId="49" fontId="32" fillId="0" borderId="0" xfId="0" applyNumberFormat="1" applyFont="1" applyAlignment="1">
      <alignment horizontal="left" vertical="top" wrapText="1"/>
    </xf>
    <xf numFmtId="3" fontId="32" fillId="0" borderId="21" xfId="0" applyNumberFormat="1" applyFont="1" applyBorder="1" applyAlignment="1">
      <alignment horizontal="right" vertical="center"/>
    </xf>
    <xf numFmtId="3" fontId="32" fillId="0" borderId="22" xfId="0" applyNumberFormat="1" applyFont="1" applyBorder="1" applyAlignment="1">
      <alignment horizontal="right" vertical="center"/>
    </xf>
    <xf numFmtId="3" fontId="32" fillId="7" borderId="79" xfId="0" applyNumberFormat="1" applyFont="1" applyFill="1" applyBorder="1" applyAlignment="1">
      <alignment horizontal="right" vertical="center"/>
    </xf>
    <xf numFmtId="3" fontId="32" fillId="7" borderId="81" xfId="0" applyNumberFormat="1" applyFont="1" applyFill="1" applyBorder="1" applyAlignment="1">
      <alignment horizontal="right" vertical="center"/>
    </xf>
    <xf numFmtId="3" fontId="32" fillId="7" borderId="146" xfId="0" applyNumberFormat="1" applyFont="1" applyFill="1" applyBorder="1" applyAlignment="1">
      <alignment horizontal="right" vertical="center"/>
    </xf>
    <xf numFmtId="3" fontId="32" fillId="7" borderId="80" xfId="0" applyNumberFormat="1" applyFont="1" applyFill="1" applyBorder="1" applyAlignment="1">
      <alignment horizontal="right" vertical="center"/>
    </xf>
    <xf numFmtId="3" fontId="32" fillId="7" borderId="70" xfId="0" applyNumberFormat="1" applyFont="1" applyFill="1" applyBorder="1" applyAlignment="1">
      <alignment horizontal="right" vertical="center"/>
    </xf>
    <xf numFmtId="3" fontId="32" fillId="7" borderId="30" xfId="0" applyNumberFormat="1" applyFont="1" applyFill="1" applyBorder="1" applyAlignment="1">
      <alignment horizontal="right" vertical="center"/>
    </xf>
    <xf numFmtId="3" fontId="32" fillId="7" borderId="72" xfId="0" applyNumberFormat="1" applyFont="1" applyFill="1" applyBorder="1" applyAlignment="1">
      <alignment horizontal="right" vertical="center"/>
    </xf>
    <xf numFmtId="3" fontId="32" fillId="7" borderId="34" xfId="0" applyNumberFormat="1" applyFont="1" applyFill="1" applyBorder="1" applyAlignment="1">
      <alignment horizontal="right" vertical="center"/>
    </xf>
    <xf numFmtId="3" fontId="32" fillId="0" borderId="55" xfId="0" applyNumberFormat="1" applyFont="1" applyBorder="1" applyAlignment="1" applyProtection="1">
      <alignment horizontal="right" vertical="center"/>
      <protection locked="0"/>
    </xf>
    <xf numFmtId="3" fontId="32" fillId="7" borderId="138" xfId="0" applyNumberFormat="1" applyFont="1" applyFill="1" applyBorder="1" applyAlignment="1">
      <alignment horizontal="right" vertical="center"/>
    </xf>
    <xf numFmtId="3" fontId="32" fillId="7" borderId="48" xfId="0" applyNumberFormat="1" applyFont="1" applyFill="1" applyBorder="1" applyAlignment="1">
      <alignment horizontal="right" vertical="center"/>
    </xf>
    <xf numFmtId="3" fontId="32" fillId="0" borderId="96" xfId="0" applyNumberFormat="1" applyFont="1" applyBorder="1" applyAlignment="1">
      <alignment horizontal="right" vertical="center"/>
    </xf>
    <xf numFmtId="3" fontId="32" fillId="0" borderId="50" xfId="0" applyNumberFormat="1" applyFont="1" applyBorder="1" applyAlignment="1">
      <alignment horizontal="right" vertical="center"/>
    </xf>
    <xf numFmtId="0" fontId="32" fillId="0" borderId="0" xfId="0" applyFont="1" applyAlignment="1">
      <alignment horizontal="left" vertical="top" wrapText="1"/>
    </xf>
    <xf numFmtId="3" fontId="32" fillId="0" borderId="8" xfId="0" applyNumberFormat="1" applyFont="1" applyBorder="1" applyAlignment="1">
      <alignment horizontal="right" vertical="center"/>
    </xf>
    <xf numFmtId="3" fontId="32" fillId="0" borderId="6" xfId="0" applyNumberFormat="1" applyFont="1" applyBorder="1" applyAlignment="1">
      <alignment horizontal="right" vertical="center"/>
    </xf>
    <xf numFmtId="3" fontId="32" fillId="0" borderId="87" xfId="0" applyNumberFormat="1" applyFont="1" applyBorder="1" applyAlignment="1">
      <alignment vertical="center"/>
    </xf>
    <xf numFmtId="3" fontId="32" fillId="0" borderId="117" xfId="0" applyNumberFormat="1" applyFont="1" applyBorder="1" applyAlignment="1">
      <alignment vertical="center"/>
    </xf>
    <xf numFmtId="0" fontId="32" fillId="0" borderId="49" xfId="0" applyFont="1" applyBorder="1" applyAlignment="1" applyProtection="1">
      <alignment horizontal="left" vertical="top" wrapText="1"/>
      <protection locked="0"/>
    </xf>
    <xf numFmtId="0" fontId="32" fillId="0" borderId="47" xfId="0" applyFont="1" applyBorder="1" applyAlignment="1" applyProtection="1">
      <alignment horizontal="left" vertical="top" wrapText="1"/>
      <protection locked="0"/>
    </xf>
    <xf numFmtId="0" fontId="32" fillId="0" borderId="151" xfId="0" applyFont="1" applyBorder="1" applyAlignment="1" applyProtection="1">
      <alignment horizontal="left" vertical="top" wrapText="1"/>
      <protection locked="0"/>
    </xf>
    <xf numFmtId="0" fontId="32" fillId="0" borderId="152" xfId="0" applyFont="1" applyBorder="1" applyAlignment="1" applyProtection="1">
      <alignment horizontal="left" vertical="top" wrapText="1"/>
      <protection locked="0"/>
    </xf>
    <xf numFmtId="0" fontId="32" fillId="7" borderId="49" xfId="0" applyFont="1" applyFill="1" applyBorder="1" applyAlignment="1" applyProtection="1">
      <alignment horizontal="left" vertical="top" wrapText="1"/>
      <protection locked="0"/>
    </xf>
    <xf numFmtId="0" fontId="32" fillId="7" borderId="47" xfId="0" applyFont="1" applyFill="1" applyBorder="1" applyAlignment="1" applyProtection="1">
      <alignment horizontal="left" vertical="top" wrapText="1"/>
      <protection locked="0"/>
    </xf>
    <xf numFmtId="0" fontId="32" fillId="0" borderId="50"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0" borderId="12"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32" fillId="7" borderId="50" xfId="0" applyFont="1" applyFill="1" applyBorder="1" applyAlignment="1" applyProtection="1">
      <alignment horizontal="left" vertical="top" wrapText="1"/>
      <protection locked="0"/>
    </xf>
    <xf numFmtId="0" fontId="32" fillId="7" borderId="22" xfId="0" applyFont="1" applyFill="1" applyBorder="1" applyAlignment="1" applyProtection="1">
      <alignment horizontal="left" vertical="top" wrapText="1"/>
      <protection locked="0"/>
    </xf>
    <xf numFmtId="0" fontId="32" fillId="0" borderId="51" xfId="0" applyFont="1" applyBorder="1" applyAlignment="1" applyProtection="1">
      <alignment horizontal="left" vertical="top" wrapText="1"/>
      <protection locked="0"/>
    </xf>
    <xf numFmtId="0" fontId="32" fillId="0" borderId="48" xfId="0" applyFont="1" applyBorder="1" applyAlignment="1" applyProtection="1">
      <alignment horizontal="left" vertical="top" wrapText="1"/>
      <protection locked="0"/>
    </xf>
    <xf numFmtId="0" fontId="32" fillId="0" borderId="138" xfId="0" applyFont="1" applyBorder="1" applyAlignment="1" applyProtection="1">
      <alignment horizontal="left" vertical="top" wrapText="1"/>
      <protection locked="0"/>
    </xf>
    <xf numFmtId="0" fontId="32" fillId="0" borderId="153" xfId="0" applyFont="1" applyBorder="1" applyAlignment="1" applyProtection="1">
      <alignment horizontal="left" vertical="top" wrapText="1"/>
      <protection locked="0"/>
    </xf>
    <xf numFmtId="0" fontId="32" fillId="7" borderId="51" xfId="0" applyFont="1" applyFill="1" applyBorder="1" applyAlignment="1" applyProtection="1">
      <alignment horizontal="left" vertical="top" wrapText="1"/>
      <protection locked="0"/>
    </xf>
    <xf numFmtId="0" fontId="32" fillId="7" borderId="48" xfId="0" applyFont="1" applyFill="1" applyBorder="1" applyAlignment="1" applyProtection="1">
      <alignment horizontal="left" vertical="top" wrapText="1"/>
      <protection locked="0"/>
    </xf>
    <xf numFmtId="0" fontId="32" fillId="0" borderId="154" xfId="0" applyFont="1" applyBorder="1" applyAlignment="1" applyProtection="1">
      <alignment horizontal="left" vertical="top" wrapText="1"/>
      <protection locked="0"/>
    </xf>
    <xf numFmtId="0" fontId="32" fillId="0" borderId="94" xfId="0" applyFont="1" applyBorder="1" applyAlignment="1" applyProtection="1">
      <alignment horizontal="left" vertical="top" wrapText="1"/>
      <protection locked="0"/>
    </xf>
    <xf numFmtId="0" fontId="32" fillId="0" borderId="136" xfId="0" applyFont="1" applyBorder="1" applyAlignment="1" applyProtection="1">
      <alignment horizontal="left" vertical="top" wrapText="1"/>
      <protection locked="0"/>
    </xf>
    <xf numFmtId="0" fontId="32" fillId="0" borderId="86" xfId="0" applyFont="1" applyBorder="1" applyAlignment="1" applyProtection="1">
      <alignment vertical="top" wrapText="1"/>
      <protection locked="0"/>
    </xf>
    <xf numFmtId="0" fontId="32" fillId="0" borderId="91" xfId="0" applyFont="1" applyBorder="1" applyAlignment="1" applyProtection="1">
      <alignment vertical="top" wrapText="1"/>
      <protection locked="0"/>
    </xf>
    <xf numFmtId="0" fontId="32" fillId="0" borderId="124" xfId="0" applyFont="1" applyBorder="1" applyAlignment="1" applyProtection="1">
      <alignment vertical="top" wrapText="1"/>
      <protection locked="0"/>
    </xf>
    <xf numFmtId="0" fontId="32" fillId="0" borderId="33" xfId="0" applyFont="1" applyBorder="1" applyAlignment="1" applyProtection="1">
      <alignment vertical="top" wrapText="1"/>
      <protection locked="0"/>
    </xf>
    <xf numFmtId="0" fontId="32" fillId="0" borderId="32" xfId="0" applyFont="1" applyBorder="1" applyAlignment="1" applyProtection="1">
      <alignment vertical="top" wrapText="1"/>
      <protection locked="0"/>
    </xf>
    <xf numFmtId="0" fontId="32" fillId="0" borderId="88" xfId="0" applyFont="1" applyBorder="1" applyAlignment="1" applyProtection="1">
      <alignment vertical="top" wrapText="1"/>
      <protection locked="0"/>
    </xf>
    <xf numFmtId="0" fontId="32" fillId="0" borderId="115" xfId="0" applyFont="1" applyBorder="1" applyAlignment="1" applyProtection="1">
      <alignment vertical="top" wrapText="1"/>
      <protection locked="0"/>
    </xf>
    <xf numFmtId="0" fontId="32" fillId="0" borderId="79" xfId="0" applyFont="1" applyBorder="1" applyAlignment="1" applyProtection="1">
      <alignment vertical="top" wrapText="1"/>
      <protection locked="0"/>
    </xf>
    <xf numFmtId="0" fontId="46" fillId="0" borderId="114" xfId="0" applyFont="1" applyBorder="1" applyAlignment="1" applyProtection="1">
      <alignment horizontal="center" vertical="center" wrapText="1"/>
      <protection locked="0"/>
    </xf>
    <xf numFmtId="0" fontId="46" fillId="0" borderId="155" xfId="0" applyFont="1" applyBorder="1" applyAlignment="1" applyProtection="1">
      <alignment horizontal="center" vertical="center" wrapText="1"/>
      <protection locked="0"/>
    </xf>
    <xf numFmtId="0" fontId="46" fillId="0" borderId="156" xfId="0" applyFont="1" applyBorder="1" applyAlignment="1" applyProtection="1">
      <alignment horizontal="center" vertical="center" wrapText="1"/>
      <protection locked="0"/>
    </xf>
    <xf numFmtId="0" fontId="1" fillId="0" borderId="0" xfId="0" applyFont="1" applyAlignment="1">
      <alignment horizontal="center"/>
    </xf>
    <xf numFmtId="0" fontId="9" fillId="0" borderId="0" xfId="0" applyFont="1" applyAlignment="1">
      <alignment horizontal="center"/>
    </xf>
    <xf numFmtId="0" fontId="23" fillId="15" borderId="54" xfId="0" applyFont="1" applyFill="1" applyBorder="1" applyAlignment="1">
      <alignment horizontal="center" vertical="center" wrapText="1"/>
    </xf>
    <xf numFmtId="3" fontId="23" fillId="15" borderId="81" xfId="0" applyNumberFormat="1" applyFont="1" applyFill="1" applyBorder="1" applyAlignment="1">
      <alignment horizontal="center" vertical="center" wrapText="1"/>
    </xf>
    <xf numFmtId="3" fontId="23" fillId="15" borderId="80" xfId="0" applyNumberFormat="1" applyFont="1" applyFill="1" applyBorder="1" applyAlignment="1">
      <alignment horizontal="center" vertical="center"/>
    </xf>
    <xf numFmtId="3" fontId="23" fillId="15" borderId="80" xfId="0" applyNumberFormat="1" applyFont="1" applyFill="1" applyBorder="1" applyAlignment="1">
      <alignment horizontal="center" vertical="center" wrapText="1"/>
    </xf>
    <xf numFmtId="3" fontId="23" fillId="15" borderId="144" xfId="0" applyNumberFormat="1" applyFont="1" applyFill="1" applyBorder="1" applyAlignment="1">
      <alignment horizontal="center" vertical="center"/>
    </xf>
    <xf numFmtId="3" fontId="23" fillId="15" borderId="82" xfId="0" applyNumberFormat="1" applyFont="1" applyFill="1" applyBorder="1" applyAlignment="1">
      <alignment horizontal="center" vertical="center"/>
    </xf>
    <xf numFmtId="3" fontId="23" fillId="15" borderId="55" xfId="0" applyNumberFormat="1" applyFont="1" applyFill="1" applyBorder="1" applyAlignment="1">
      <alignment horizontal="center" vertical="center" wrapText="1"/>
    </xf>
    <xf numFmtId="3" fontId="23" fillId="11" borderId="54" xfId="0" applyNumberFormat="1" applyFont="1" applyFill="1" applyBorder="1" applyAlignment="1">
      <alignment horizontal="center" vertical="center"/>
    </xf>
    <xf numFmtId="3" fontId="23" fillId="15" borderId="55" xfId="0" applyNumberFormat="1" applyFont="1" applyFill="1" applyBorder="1" applyAlignment="1">
      <alignment horizontal="center" vertical="center"/>
    </xf>
    <xf numFmtId="3" fontId="23" fillId="15" borderId="85" xfId="0" applyNumberFormat="1" applyFont="1" applyFill="1" applyBorder="1" applyAlignment="1">
      <alignment horizontal="center" vertical="center"/>
    </xf>
    <xf numFmtId="3" fontId="23" fillId="15" borderId="89" xfId="0" applyNumberFormat="1" applyFont="1" applyFill="1" applyBorder="1" applyAlignment="1">
      <alignment horizontal="center" vertical="center"/>
    </xf>
    <xf numFmtId="3" fontId="23" fillId="15" borderId="89" xfId="0" applyNumberFormat="1" applyFont="1" applyFill="1" applyBorder="1" applyAlignment="1">
      <alignment horizontal="center" vertical="center" wrapText="1"/>
    </xf>
    <xf numFmtId="3" fontId="23" fillId="15" borderId="81" xfId="0" applyNumberFormat="1" applyFont="1" applyFill="1" applyBorder="1" applyAlignment="1">
      <alignment horizontal="center" vertical="center"/>
    </xf>
    <xf numFmtId="3" fontId="22" fillId="15" borderId="80" xfId="0" applyNumberFormat="1" applyFont="1" applyFill="1" applyBorder="1" applyAlignment="1" applyProtection="1">
      <alignment horizontal="center" vertical="center"/>
      <protection locked="0"/>
    </xf>
    <xf numFmtId="3" fontId="22" fillId="15" borderId="89" xfId="0" applyNumberFormat="1" applyFont="1" applyFill="1" applyBorder="1" applyAlignment="1" applyProtection="1">
      <alignment horizontal="center" vertical="center"/>
      <protection locked="0"/>
    </xf>
    <xf numFmtId="3" fontId="22" fillId="0" borderId="68" xfId="0" applyNumberFormat="1" applyFont="1" applyBorder="1" applyAlignment="1">
      <alignment horizontal="center" vertical="center"/>
    </xf>
    <xf numFmtId="3" fontId="23" fillId="0" borderId="68" xfId="0" applyNumberFormat="1" applyFont="1" applyBorder="1" applyAlignment="1">
      <alignment horizontal="center" vertical="center"/>
    </xf>
    <xf numFmtId="3" fontId="32" fillId="0" borderId="68" xfId="0" applyNumberFormat="1" applyFont="1" applyBorder="1" applyAlignment="1">
      <alignment horizontal="right" vertical="center"/>
    </xf>
    <xf numFmtId="0" fontId="23" fillId="11" borderId="110" xfId="0" applyFont="1" applyFill="1" applyBorder="1" applyAlignment="1">
      <alignment horizontal="center" vertical="center" wrapText="1"/>
    </xf>
    <xf numFmtId="3" fontId="23" fillId="11" borderId="146" xfId="0" applyNumberFormat="1" applyFont="1" applyFill="1" applyBorder="1" applyAlignment="1">
      <alignment horizontal="center" vertical="center" wrapText="1"/>
    </xf>
    <xf numFmtId="3" fontId="23" fillId="11" borderId="79" xfId="0" applyNumberFormat="1" applyFont="1" applyFill="1" applyBorder="1" applyAlignment="1">
      <alignment horizontal="center" vertical="center"/>
    </xf>
    <xf numFmtId="3" fontId="23" fillId="11" borderId="79" xfId="0" applyNumberFormat="1" applyFont="1" applyFill="1" applyBorder="1" applyAlignment="1">
      <alignment horizontal="center" vertical="center" wrapText="1"/>
    </xf>
    <xf numFmtId="3" fontId="23" fillId="11" borderId="145" xfId="0" applyNumberFormat="1" applyFont="1" applyFill="1" applyBorder="1" applyAlignment="1">
      <alignment horizontal="center" vertical="center"/>
    </xf>
    <xf numFmtId="3" fontId="23" fillId="11" borderId="136" xfId="0" applyNumberFormat="1" applyFont="1" applyFill="1" applyBorder="1" applyAlignment="1">
      <alignment horizontal="center" vertical="center"/>
    </xf>
    <xf numFmtId="3" fontId="23" fillId="11" borderId="138" xfId="0" applyNumberFormat="1" applyFont="1" applyFill="1" applyBorder="1" applyAlignment="1">
      <alignment horizontal="center" vertical="center" wrapText="1"/>
    </xf>
    <xf numFmtId="3" fontId="23" fillId="11" borderId="110" xfId="0" applyNumberFormat="1" applyFont="1" applyFill="1" applyBorder="1" applyAlignment="1">
      <alignment horizontal="center" vertical="center"/>
    </xf>
    <xf numFmtId="3" fontId="23" fillId="11" borderId="138" xfId="0" applyNumberFormat="1" applyFont="1" applyFill="1" applyBorder="1" applyAlignment="1">
      <alignment horizontal="center" vertical="center"/>
    </xf>
    <xf numFmtId="3" fontId="23" fillId="11" borderId="84" xfId="0" applyNumberFormat="1" applyFont="1" applyFill="1" applyBorder="1" applyAlignment="1">
      <alignment horizontal="center" vertical="center"/>
    </xf>
    <xf numFmtId="3" fontId="23" fillId="11" borderId="115" xfId="0" applyNumberFormat="1" applyFont="1" applyFill="1" applyBorder="1" applyAlignment="1">
      <alignment horizontal="center" vertical="center"/>
    </xf>
    <xf numFmtId="3" fontId="23" fillId="11" borderId="115" xfId="0" applyNumberFormat="1" applyFont="1" applyFill="1" applyBorder="1" applyAlignment="1">
      <alignment horizontal="center" vertical="center" wrapText="1"/>
    </xf>
    <xf numFmtId="3" fontId="23" fillId="11" borderId="146" xfId="0" applyNumberFormat="1" applyFont="1" applyFill="1" applyBorder="1" applyAlignment="1">
      <alignment horizontal="center" vertical="center"/>
    </xf>
    <xf numFmtId="3" fontId="32" fillId="0" borderId="159" xfId="0" applyNumberFormat="1" applyFont="1" applyBorder="1" applyAlignment="1" applyProtection="1">
      <alignment horizontal="right" vertical="center"/>
      <protection locked="0"/>
    </xf>
    <xf numFmtId="3" fontId="32" fillId="0" borderId="149" xfId="0" applyNumberFormat="1" applyFont="1" applyBorder="1" applyAlignment="1" applyProtection="1">
      <alignment horizontal="right" vertical="center"/>
      <protection locked="0"/>
    </xf>
    <xf numFmtId="3" fontId="32" fillId="0" borderId="3" xfId="0" applyNumberFormat="1" applyFont="1" applyBorder="1" applyAlignment="1" applyProtection="1">
      <alignment horizontal="right" vertical="center"/>
      <protection locked="0"/>
    </xf>
    <xf numFmtId="0" fontId="45" fillId="0" borderId="120" xfId="0" applyFont="1" applyBorder="1" applyAlignment="1">
      <alignment horizontal="left" vertical="center"/>
    </xf>
    <xf numFmtId="0" fontId="0" fillId="0" borderId="161" xfId="0" applyBorder="1"/>
    <xf numFmtId="0" fontId="0" fillId="0" borderId="162" xfId="0" applyBorder="1"/>
    <xf numFmtId="0" fontId="30" fillId="0" borderId="163" xfId="0" applyFont="1" applyBorder="1"/>
    <xf numFmtId="0" fontId="30" fillId="0" borderId="164" xfId="0" applyFont="1" applyBorder="1"/>
    <xf numFmtId="0" fontId="0" fillId="0" borderId="163" xfId="0" applyBorder="1"/>
    <xf numFmtId="0" fontId="0" fillId="0" borderId="164" xfId="0" applyBorder="1"/>
    <xf numFmtId="0" fontId="11" fillId="11" borderId="204" xfId="0" applyFont="1" applyFill="1" applyBorder="1" applyAlignment="1">
      <alignment horizontal="center" vertical="center" wrapText="1"/>
    </xf>
    <xf numFmtId="3" fontId="11" fillId="11" borderId="18" xfId="0" applyNumberFormat="1" applyFont="1" applyFill="1" applyBorder="1" applyAlignment="1">
      <alignment horizontal="center" vertical="center" wrapText="1"/>
    </xf>
    <xf numFmtId="0" fontId="32" fillId="0" borderId="167" xfId="0" applyFont="1" applyBorder="1" applyAlignment="1">
      <alignment horizontal="center" vertical="center"/>
    </xf>
    <xf numFmtId="0" fontId="30" fillId="0" borderId="0" xfId="0" applyFont="1" applyAlignment="1">
      <alignment vertical="center"/>
    </xf>
    <xf numFmtId="3" fontId="34" fillId="0" borderId="0" xfId="0" applyNumberFormat="1" applyFont="1" applyAlignment="1">
      <alignment horizontal="right" vertical="center" wrapText="1"/>
    </xf>
    <xf numFmtId="3" fontId="1" fillId="0" borderId="80" xfId="0" applyNumberFormat="1" applyFont="1" applyBorder="1" applyAlignment="1" applyProtection="1">
      <alignment horizontal="right" vertical="center"/>
      <protection locked="0"/>
    </xf>
    <xf numFmtId="3" fontId="1" fillId="0" borderId="89" xfId="0" applyNumberFormat="1" applyFont="1" applyBorder="1" applyAlignment="1" applyProtection="1">
      <alignment horizontal="right" vertical="center"/>
      <protection locked="0"/>
    </xf>
    <xf numFmtId="0" fontId="32" fillId="0" borderId="54" xfId="0" applyFont="1" applyBorder="1" applyAlignment="1">
      <alignment horizontal="center" vertical="center"/>
    </xf>
    <xf numFmtId="3" fontId="1" fillId="5" borderId="81" xfId="0" applyNumberFormat="1" applyFont="1" applyFill="1" applyBorder="1" applyAlignment="1">
      <alignment horizontal="right" vertical="center"/>
    </xf>
    <xf numFmtId="3" fontId="1" fillId="9" borderId="80" xfId="0" applyNumberFormat="1" applyFont="1" applyFill="1" applyBorder="1" applyAlignment="1">
      <alignment horizontal="right" vertical="center"/>
    </xf>
    <xf numFmtId="0" fontId="32" fillId="0" borderId="27" xfId="0" applyFont="1" applyBorder="1" applyAlignment="1" applyProtection="1">
      <alignment horizontal="right" vertical="center"/>
      <protection locked="0"/>
    </xf>
    <xf numFmtId="0" fontId="32" fillId="0" borderId="21" xfId="0" applyFont="1" applyBorder="1" applyAlignment="1" applyProtection="1">
      <alignment horizontal="right" vertical="center"/>
      <protection locked="0"/>
    </xf>
    <xf numFmtId="0" fontId="32" fillId="0" borderId="22" xfId="0" applyFont="1" applyBorder="1" applyAlignment="1" applyProtection="1">
      <alignment horizontal="right" vertical="center"/>
      <protection locked="0"/>
    </xf>
    <xf numFmtId="0" fontId="32" fillId="0" borderId="58" xfId="0" applyFont="1" applyBorder="1" applyAlignment="1" applyProtection="1">
      <alignment horizontal="right" vertical="center"/>
      <protection locked="0"/>
    </xf>
    <xf numFmtId="0" fontId="32" fillId="0" borderId="70" xfId="0" applyFont="1" applyBorder="1" applyAlignment="1" applyProtection="1">
      <alignment horizontal="right" vertical="center"/>
      <protection locked="0"/>
    </xf>
    <xf numFmtId="0" fontId="32" fillId="0" borderId="30" xfId="0" applyFont="1" applyBorder="1" applyAlignment="1" applyProtection="1">
      <alignment horizontal="right" vertical="center"/>
      <protection locked="0"/>
    </xf>
    <xf numFmtId="0" fontId="32" fillId="0" borderId="71" xfId="0" applyFont="1" applyBorder="1" applyAlignment="1" applyProtection="1">
      <alignment horizontal="right" vertical="center"/>
      <protection locked="0"/>
    </xf>
    <xf numFmtId="0" fontId="32" fillId="0" borderId="32" xfId="0" applyFont="1" applyBorder="1" applyAlignment="1" applyProtection="1">
      <alignment horizontal="right" vertical="center"/>
      <protection locked="0"/>
    </xf>
    <xf numFmtId="0" fontId="32" fillId="0" borderId="72" xfId="0" applyFont="1" applyBorder="1" applyAlignment="1" applyProtection="1">
      <alignment horizontal="right" vertical="center"/>
      <protection locked="0"/>
    </xf>
    <xf numFmtId="0" fontId="32" fillId="0" borderId="34" xfId="0" applyFont="1" applyBorder="1" applyAlignment="1" applyProtection="1">
      <alignment horizontal="right" vertical="center"/>
      <protection locked="0"/>
    </xf>
    <xf numFmtId="0" fontId="13" fillId="0" borderId="0" xfId="0" applyFont="1" applyAlignment="1">
      <alignment horizontal="left" vertical="center" wrapText="1"/>
    </xf>
    <xf numFmtId="0" fontId="2" fillId="0" borderId="0" xfId="0" quotePrefix="1" applyFont="1" applyAlignment="1">
      <alignment horizontal="left" vertical="center"/>
    </xf>
    <xf numFmtId="3" fontId="23" fillId="11" borderId="28" xfId="0" applyNumberFormat="1" applyFont="1" applyFill="1" applyBorder="1" applyAlignment="1">
      <alignment horizontal="center" vertical="center"/>
    </xf>
    <xf numFmtId="0" fontId="23" fillId="15" borderId="25" xfId="0" applyFont="1" applyFill="1" applyBorder="1" applyAlignment="1">
      <alignment horizontal="center" vertical="center" wrapText="1"/>
    </xf>
    <xf numFmtId="3" fontId="23" fillId="15" borderId="179" xfId="0" applyNumberFormat="1" applyFont="1" applyFill="1" applyBorder="1" applyAlignment="1">
      <alignment horizontal="center" vertical="center" wrapText="1"/>
    </xf>
    <xf numFmtId="3" fontId="23" fillId="15" borderId="158" xfId="0" applyNumberFormat="1" applyFont="1" applyFill="1" applyBorder="1" applyAlignment="1">
      <alignment horizontal="center" vertical="center"/>
    </xf>
    <xf numFmtId="3" fontId="23" fillId="15" borderId="158" xfId="0" applyNumberFormat="1" applyFont="1" applyFill="1" applyBorder="1" applyAlignment="1">
      <alignment horizontal="center" vertical="center" wrapText="1"/>
    </xf>
    <xf numFmtId="3" fontId="23" fillId="15" borderId="195" xfId="0" applyNumberFormat="1" applyFont="1" applyFill="1" applyBorder="1" applyAlignment="1">
      <alignment horizontal="center" vertical="center"/>
    </xf>
    <xf numFmtId="3" fontId="23" fillId="15" borderId="198" xfId="0" applyNumberFormat="1" applyFont="1" applyFill="1" applyBorder="1" applyAlignment="1">
      <alignment horizontal="center" vertical="center"/>
    </xf>
    <xf numFmtId="3" fontId="23" fillId="15" borderId="194" xfId="0" applyNumberFormat="1" applyFont="1" applyFill="1" applyBorder="1" applyAlignment="1">
      <alignment horizontal="center" vertical="center" wrapText="1"/>
    </xf>
    <xf numFmtId="3" fontId="23" fillId="11" borderId="25" xfId="0" applyNumberFormat="1" applyFont="1" applyFill="1" applyBorder="1" applyAlignment="1">
      <alignment horizontal="center" vertical="center"/>
    </xf>
    <xf numFmtId="3" fontId="23" fillId="15" borderId="194" xfId="0" applyNumberFormat="1" applyFont="1" applyFill="1" applyBorder="1" applyAlignment="1">
      <alignment horizontal="center" vertical="center"/>
    </xf>
    <xf numFmtId="3" fontId="23" fillId="15" borderId="199" xfId="0" applyNumberFormat="1" applyFont="1" applyFill="1" applyBorder="1" applyAlignment="1">
      <alignment horizontal="center" vertical="center"/>
    </xf>
    <xf numFmtId="3" fontId="23" fillId="15" borderId="157" xfId="0" applyNumberFormat="1" applyFont="1" applyFill="1" applyBorder="1" applyAlignment="1">
      <alignment horizontal="center" vertical="center"/>
    </xf>
    <xf numFmtId="3" fontId="23" fillId="15" borderId="157" xfId="0" applyNumberFormat="1" applyFont="1" applyFill="1" applyBorder="1" applyAlignment="1">
      <alignment horizontal="center" vertical="center" wrapText="1"/>
    </xf>
    <xf numFmtId="3" fontId="22" fillId="15" borderId="158" xfId="0" applyNumberFormat="1" applyFont="1" applyFill="1" applyBorder="1" applyAlignment="1" applyProtection="1">
      <alignment horizontal="center" vertical="center"/>
      <protection locked="0"/>
    </xf>
    <xf numFmtId="3" fontId="22" fillId="15" borderId="157" xfId="0" applyNumberFormat="1" applyFont="1" applyFill="1" applyBorder="1" applyAlignment="1" applyProtection="1">
      <alignment horizontal="center" vertical="center"/>
      <protection locked="0"/>
    </xf>
    <xf numFmtId="0" fontId="23" fillId="11" borderId="28" xfId="0" applyFont="1" applyFill="1" applyBorder="1" applyAlignment="1">
      <alignment horizontal="center" vertical="center" wrapText="1"/>
    </xf>
    <xf numFmtId="3" fontId="23" fillId="11" borderId="200" xfId="0" applyNumberFormat="1" applyFont="1" applyFill="1" applyBorder="1" applyAlignment="1">
      <alignment horizontal="center" vertical="center" wrapText="1"/>
    </xf>
    <xf numFmtId="3" fontId="23" fillId="11" borderId="118" xfId="0" applyNumberFormat="1" applyFont="1" applyFill="1" applyBorder="1" applyAlignment="1">
      <alignment horizontal="center" vertical="center"/>
    </xf>
    <xf numFmtId="3" fontId="23" fillId="11" borderId="118" xfId="0" applyNumberFormat="1" applyFont="1" applyFill="1" applyBorder="1" applyAlignment="1">
      <alignment horizontal="center" vertical="center" wrapText="1"/>
    </xf>
    <xf numFmtId="3" fontId="23" fillId="11" borderId="150" xfId="0" applyNumberFormat="1" applyFont="1" applyFill="1" applyBorder="1" applyAlignment="1">
      <alignment horizontal="center" vertical="center"/>
    </xf>
    <xf numFmtId="3" fontId="23" fillId="11" borderId="112" xfId="0" applyNumberFormat="1" applyFont="1" applyFill="1" applyBorder="1" applyAlignment="1">
      <alignment horizontal="center" vertical="center"/>
    </xf>
    <xf numFmtId="3" fontId="23" fillId="11" borderId="102" xfId="0" applyNumberFormat="1" applyFont="1" applyFill="1" applyBorder="1" applyAlignment="1">
      <alignment horizontal="center" vertical="center" wrapText="1"/>
    </xf>
    <xf numFmtId="3" fontId="23" fillId="11" borderId="102" xfId="0" applyNumberFormat="1" applyFont="1" applyFill="1" applyBorder="1" applyAlignment="1">
      <alignment horizontal="center" vertical="center"/>
    </xf>
    <xf numFmtId="3" fontId="23" fillId="11" borderId="111" xfId="0" applyNumberFormat="1" applyFont="1" applyFill="1" applyBorder="1" applyAlignment="1">
      <alignment horizontal="center" vertical="center"/>
    </xf>
    <xf numFmtId="3" fontId="23" fillId="11" borderId="18" xfId="0" applyNumberFormat="1" applyFont="1" applyFill="1" applyBorder="1" applyAlignment="1">
      <alignment horizontal="center" vertical="center"/>
    </xf>
    <xf numFmtId="3" fontId="23" fillId="11" borderId="18" xfId="0" applyNumberFormat="1" applyFont="1" applyFill="1" applyBorder="1" applyAlignment="1">
      <alignment horizontal="center" vertical="center" wrapText="1"/>
    </xf>
    <xf numFmtId="0" fontId="0" fillId="0" borderId="121" xfId="0" applyBorder="1" applyAlignment="1">
      <alignment horizontal="right"/>
    </xf>
    <xf numFmtId="0" fontId="32" fillId="0" borderId="140" xfId="0" applyFont="1" applyBorder="1" applyAlignment="1">
      <alignment horizontal="center" vertical="center"/>
    </xf>
    <xf numFmtId="0" fontId="32" fillId="0" borderId="133" xfId="0" applyFont="1" applyBorder="1" applyAlignment="1">
      <alignment horizontal="center" vertical="center"/>
    </xf>
    <xf numFmtId="0" fontId="32" fillId="0" borderId="193" xfId="0" applyFont="1" applyBorder="1" applyAlignment="1">
      <alignment horizontal="center" vertical="center"/>
    </xf>
    <xf numFmtId="0" fontId="0" fillId="0" borderId="61" xfId="0" applyBorder="1" applyAlignment="1">
      <alignment vertical="center"/>
    </xf>
    <xf numFmtId="0" fontId="0" fillId="0" borderId="61" xfId="0" applyBorder="1"/>
    <xf numFmtId="0" fontId="50" fillId="18" borderId="29" xfId="0" applyFont="1" applyFill="1" applyBorder="1" applyAlignment="1">
      <alignment horizontal="right" vertical="center"/>
    </xf>
    <xf numFmtId="0" fontId="29" fillId="18" borderId="61" xfId="0" applyFont="1" applyFill="1" applyBorder="1" applyAlignment="1">
      <alignment horizontal="right" vertical="center" wrapText="1"/>
    </xf>
    <xf numFmtId="0" fontId="50" fillId="19" borderId="18" xfId="0" applyFont="1" applyFill="1" applyBorder="1" applyAlignment="1">
      <alignment horizontal="right" vertical="center"/>
    </xf>
    <xf numFmtId="0" fontId="29" fillId="19" borderId="160" xfId="0" applyFont="1" applyFill="1" applyBorder="1" applyAlignment="1">
      <alignment horizontal="right" vertical="center" wrapText="1"/>
    </xf>
    <xf numFmtId="0" fontId="32" fillId="20" borderId="89" xfId="0" applyFont="1" applyFill="1" applyBorder="1" applyAlignment="1">
      <alignment horizontal="right" vertical="center"/>
    </xf>
    <xf numFmtId="3" fontId="32" fillId="19" borderId="89" xfId="0" applyNumberFormat="1" applyFont="1" applyFill="1" applyBorder="1" applyAlignment="1">
      <alignment horizontal="right" vertical="center"/>
    </xf>
    <xf numFmtId="0" fontId="50" fillId="0" borderId="0" xfId="0" applyFont="1"/>
    <xf numFmtId="0" fontId="50" fillId="0" borderId="0" xfId="0" applyFont="1" applyAlignment="1">
      <alignment horizontal="left"/>
    </xf>
    <xf numFmtId="3" fontId="32" fillId="0" borderId="147" xfId="0" applyNumberFormat="1" applyFont="1" applyBorder="1" applyAlignment="1" applyProtection="1">
      <alignment horizontal="right" vertical="center"/>
      <protection locked="0"/>
    </xf>
    <xf numFmtId="3" fontId="32" fillId="0" borderId="169" xfId="0" applyNumberFormat="1" applyFont="1" applyBorder="1" applyAlignment="1" applyProtection="1">
      <alignment horizontal="right" vertical="center"/>
      <protection locked="0"/>
    </xf>
    <xf numFmtId="3" fontId="32" fillId="0" borderId="201" xfId="0" applyNumberFormat="1" applyFont="1" applyBorder="1" applyAlignment="1" applyProtection="1">
      <alignment horizontal="right" vertical="center"/>
      <protection locked="0"/>
    </xf>
    <xf numFmtId="3" fontId="34" fillId="0" borderId="0" xfId="0" applyNumberFormat="1" applyFont="1" applyAlignment="1" applyProtection="1">
      <alignment horizontal="left" vertical="center" wrapText="1"/>
      <protection locked="0"/>
    </xf>
    <xf numFmtId="0" fontId="34" fillId="0" borderId="0" xfId="0" applyFont="1" applyAlignment="1">
      <alignment horizontal="left" vertical="top" wrapText="1"/>
    </xf>
    <xf numFmtId="0" fontId="0" fillId="0" borderId="0" xfId="0" applyAlignment="1">
      <alignment horizontal="center"/>
    </xf>
    <xf numFmtId="0" fontId="0" fillId="0" borderId="162" xfId="0" applyBorder="1" applyAlignment="1">
      <alignment horizontal="center"/>
    </xf>
    <xf numFmtId="4" fontId="0" fillId="9" borderId="33" xfId="0" applyNumberFormat="1" applyFill="1" applyBorder="1" applyAlignment="1">
      <alignment horizontal="center" vertical="center"/>
    </xf>
    <xf numFmtId="0" fontId="4" fillId="7" borderId="91" xfId="0" applyFont="1" applyFill="1" applyBorder="1" applyAlignment="1">
      <alignment horizontal="center" vertical="center"/>
    </xf>
    <xf numFmtId="4" fontId="0" fillId="9" borderId="115" xfId="0" applyNumberFormat="1" applyFill="1" applyBorder="1" applyAlignment="1">
      <alignment horizontal="center" vertical="center"/>
    </xf>
    <xf numFmtId="0" fontId="4" fillId="7" borderId="89" xfId="0" applyFont="1" applyFill="1" applyBorder="1" applyAlignment="1">
      <alignment horizontal="center" vertical="center"/>
    </xf>
    <xf numFmtId="4" fontId="0" fillId="9" borderId="35" xfId="0" applyNumberFormat="1" applyFill="1" applyBorder="1" applyAlignment="1">
      <alignment horizontal="center" vertical="center"/>
    </xf>
    <xf numFmtId="4" fontId="0" fillId="9" borderId="122" xfId="0" applyNumberFormat="1" applyFill="1" applyBorder="1" applyAlignment="1">
      <alignment horizontal="center" vertical="center"/>
    </xf>
    <xf numFmtId="4" fontId="0" fillId="9" borderId="31" xfId="0" applyNumberFormat="1" applyFill="1" applyBorder="1" applyAlignment="1">
      <alignment horizontal="center" vertical="center"/>
    </xf>
    <xf numFmtId="0" fontId="9" fillId="16" borderId="166" xfId="0" applyFont="1" applyFill="1" applyBorder="1" applyAlignment="1">
      <alignment horizontal="center" vertical="center" wrapText="1"/>
    </xf>
    <xf numFmtId="49" fontId="1" fillId="4" borderId="73" xfId="0" applyNumberFormat="1" applyFont="1" applyFill="1" applyBorder="1" applyAlignment="1" applyProtection="1">
      <alignment horizontal="left" vertical="top" wrapText="1"/>
      <protection locked="0"/>
    </xf>
    <xf numFmtId="49" fontId="1" fillId="4" borderId="36" xfId="0" applyNumberFormat="1" applyFont="1" applyFill="1" applyBorder="1" applyAlignment="1" applyProtection="1">
      <alignment horizontal="left" vertical="top" wrapText="1"/>
      <protection locked="0"/>
    </xf>
    <xf numFmtId="49" fontId="1" fillId="4" borderId="16" xfId="0" applyNumberFormat="1" applyFont="1" applyFill="1" applyBorder="1" applyAlignment="1" applyProtection="1">
      <alignment horizontal="left" vertical="top" wrapText="1"/>
      <protection locked="0"/>
    </xf>
    <xf numFmtId="49" fontId="1" fillId="4" borderId="130" xfId="0" applyNumberFormat="1" applyFont="1" applyFill="1" applyBorder="1" applyAlignment="1" applyProtection="1">
      <alignment horizontal="left" vertical="top" wrapText="1"/>
      <protection locked="0"/>
    </xf>
    <xf numFmtId="49" fontId="1" fillId="4" borderId="15" xfId="0" applyNumberFormat="1" applyFont="1" applyFill="1" applyBorder="1" applyAlignment="1" applyProtection="1">
      <alignment horizontal="left" vertical="top" wrapText="1"/>
      <protection locked="0"/>
    </xf>
    <xf numFmtId="49" fontId="1" fillId="4" borderId="65" xfId="0" applyNumberFormat="1" applyFont="1" applyFill="1" applyBorder="1" applyAlignment="1" applyProtection="1">
      <alignment horizontal="left" vertical="top" wrapText="1"/>
      <protection locked="0"/>
    </xf>
    <xf numFmtId="49" fontId="1" fillId="4" borderId="37" xfId="0" applyNumberFormat="1" applyFont="1" applyFill="1" applyBorder="1" applyAlignment="1" applyProtection="1">
      <alignment horizontal="left" vertical="top" wrapText="1"/>
      <protection locked="0"/>
    </xf>
    <xf numFmtId="49" fontId="32" fillId="4" borderId="0" xfId="0" applyNumberFormat="1" applyFont="1" applyFill="1" applyAlignment="1">
      <alignment horizontal="left" vertical="top" wrapText="1"/>
    </xf>
    <xf numFmtId="49" fontId="32" fillId="4" borderId="73" xfId="0" applyNumberFormat="1" applyFont="1" applyFill="1" applyBorder="1" applyAlignment="1" applyProtection="1">
      <alignment horizontal="left" vertical="top" wrapText="1"/>
      <protection locked="0"/>
    </xf>
    <xf numFmtId="49" fontId="32" fillId="4" borderId="36" xfId="0" applyNumberFormat="1" applyFont="1" applyFill="1" applyBorder="1" applyAlignment="1" applyProtection="1">
      <alignment horizontal="left" vertical="top" wrapText="1"/>
      <protection locked="0"/>
    </xf>
    <xf numFmtId="49" fontId="32" fillId="4" borderId="37" xfId="0" applyNumberFormat="1" applyFont="1" applyFill="1" applyBorder="1" applyAlignment="1" applyProtection="1">
      <alignment horizontal="left" vertical="top" wrapText="1"/>
      <protection locked="0"/>
    </xf>
    <xf numFmtId="49" fontId="1" fillId="4" borderId="74" xfId="0" applyNumberFormat="1" applyFont="1" applyFill="1" applyBorder="1" applyAlignment="1" applyProtection="1">
      <alignment horizontal="left" vertical="top" wrapText="1"/>
      <protection locked="0"/>
    </xf>
    <xf numFmtId="49" fontId="1" fillId="4" borderId="38" xfId="0" applyNumberFormat="1" applyFont="1" applyFill="1" applyBorder="1" applyAlignment="1" applyProtection="1">
      <alignment horizontal="left" vertical="top" wrapText="1"/>
      <protection locked="0"/>
    </xf>
    <xf numFmtId="49" fontId="1" fillId="4" borderId="131" xfId="0" applyNumberFormat="1" applyFont="1" applyFill="1" applyBorder="1" applyAlignment="1" applyProtection="1">
      <alignment horizontal="left" vertical="top" wrapText="1"/>
      <protection locked="0"/>
    </xf>
    <xf numFmtId="49" fontId="1" fillId="4" borderId="132" xfId="0" applyNumberFormat="1" applyFont="1" applyFill="1" applyBorder="1" applyAlignment="1" applyProtection="1">
      <alignment horizontal="left" vertical="top" wrapText="1"/>
      <protection locked="0"/>
    </xf>
    <xf numFmtId="49" fontId="1" fillId="4" borderId="105" xfId="0" applyNumberFormat="1" applyFont="1" applyFill="1" applyBorder="1" applyAlignment="1" applyProtection="1">
      <alignment horizontal="left" vertical="top" wrapText="1"/>
      <protection locked="0"/>
    </xf>
    <xf numFmtId="49" fontId="1" fillId="4" borderId="67" xfId="0" applyNumberFormat="1" applyFont="1" applyFill="1" applyBorder="1" applyAlignment="1" applyProtection="1">
      <alignment horizontal="left" vertical="top" wrapText="1"/>
      <protection locked="0"/>
    </xf>
    <xf numFmtId="49" fontId="1" fillId="4" borderId="39" xfId="0" applyNumberFormat="1" applyFont="1" applyFill="1" applyBorder="1" applyAlignment="1" applyProtection="1">
      <alignment horizontal="left" vertical="top" wrapText="1"/>
      <protection locked="0"/>
    </xf>
    <xf numFmtId="49" fontId="32" fillId="4" borderId="74" xfId="0" applyNumberFormat="1" applyFont="1" applyFill="1" applyBorder="1" applyAlignment="1" applyProtection="1">
      <alignment horizontal="left" vertical="top" wrapText="1"/>
      <protection locked="0"/>
    </xf>
    <xf numFmtId="49" fontId="32" fillId="4" borderId="38" xfId="0" applyNumberFormat="1" applyFont="1" applyFill="1" applyBorder="1" applyAlignment="1" applyProtection="1">
      <alignment horizontal="left" vertical="top" wrapText="1"/>
      <protection locked="0"/>
    </xf>
    <xf numFmtId="49" fontId="32" fillId="4" borderId="39" xfId="0" applyNumberFormat="1" applyFont="1" applyFill="1" applyBorder="1" applyAlignment="1" applyProtection="1">
      <alignment horizontal="left" vertical="top" wrapText="1"/>
      <protection locked="0"/>
    </xf>
    <xf numFmtId="0" fontId="53" fillId="0" borderId="0" xfId="0" applyFont="1"/>
    <xf numFmtId="0" fontId="0" fillId="0" borderId="0" xfId="0" applyAlignment="1">
      <alignment horizontal="center" vertical="center"/>
    </xf>
    <xf numFmtId="0" fontId="9" fillId="16" borderId="174" xfId="0" applyFont="1" applyFill="1" applyBorder="1" applyAlignment="1">
      <alignment horizontal="center" vertical="center" wrapText="1"/>
    </xf>
    <xf numFmtId="49" fontId="32" fillId="0" borderId="0" xfId="4" applyNumberFormat="1" applyFont="1" applyAlignment="1">
      <alignment horizontal="left" vertical="center"/>
    </xf>
    <xf numFmtId="49" fontId="1" fillId="0" borderId="0" xfId="4" applyNumberFormat="1" applyFont="1" applyAlignment="1">
      <alignment horizontal="left" vertical="center"/>
    </xf>
    <xf numFmtId="0" fontId="10" fillId="0" borderId="0" xfId="0" applyFont="1"/>
    <xf numFmtId="0" fontId="32" fillId="0" borderId="28" xfId="0" applyFont="1" applyBorder="1" applyAlignment="1">
      <alignment horizontal="center" vertical="center" wrapText="1"/>
    </xf>
    <xf numFmtId="0" fontId="10" fillId="4" borderId="0" xfId="0" applyFont="1" applyFill="1"/>
    <xf numFmtId="0" fontId="6" fillId="4" borderId="0" xfId="1" applyFont="1" applyFill="1" applyAlignment="1" applyProtection="1">
      <alignment horizontal="left"/>
    </xf>
    <xf numFmtId="0" fontId="6" fillId="4" borderId="0" xfId="1" applyFont="1" applyFill="1" applyAlignment="1" applyProtection="1"/>
    <xf numFmtId="0" fontId="8" fillId="4" borderId="0" xfId="0" applyFont="1" applyFill="1"/>
    <xf numFmtId="0" fontId="37" fillId="4" borderId="0" xfId="0" applyFont="1" applyFill="1" applyAlignment="1">
      <alignment horizontal="left" wrapText="1"/>
    </xf>
    <xf numFmtId="0" fontId="37" fillId="4" borderId="0" xfId="0" applyFont="1" applyFill="1"/>
    <xf numFmtId="0" fontId="0" fillId="21" borderId="0" xfId="0" applyFill="1"/>
    <xf numFmtId="0" fontId="9" fillId="21" borderId="2" xfId="0" applyFont="1" applyFill="1" applyBorder="1" applyAlignment="1">
      <alignment horizontal="center" vertical="center" wrapText="1"/>
    </xf>
    <xf numFmtId="0" fontId="9" fillId="21" borderId="1" xfId="0" applyFont="1" applyFill="1" applyBorder="1" applyAlignment="1">
      <alignment horizontal="center" vertical="center"/>
    </xf>
    <xf numFmtId="0" fontId="9" fillId="21" borderId="2" xfId="0" applyFont="1" applyFill="1" applyBorder="1" applyAlignment="1">
      <alignment horizontal="center" vertical="center"/>
    </xf>
    <xf numFmtId="0" fontId="9" fillId="21" borderId="0" xfId="0" applyFont="1" applyFill="1" applyAlignment="1">
      <alignment horizontal="center" vertical="center"/>
    </xf>
    <xf numFmtId="0" fontId="9" fillId="21" borderId="121" xfId="0" applyFont="1" applyFill="1" applyBorder="1" applyAlignment="1">
      <alignment horizontal="center" vertical="center" wrapText="1"/>
    </xf>
    <xf numFmtId="0" fontId="9" fillId="21" borderId="121" xfId="0" applyFont="1" applyFill="1" applyBorder="1" applyAlignment="1">
      <alignment horizontal="center" vertical="center"/>
    </xf>
    <xf numFmtId="0" fontId="32" fillId="21" borderId="28" xfId="0" applyFont="1" applyFill="1" applyBorder="1" applyAlignment="1">
      <alignment vertical="center" wrapText="1"/>
    </xf>
    <xf numFmtId="0" fontId="32" fillId="21" borderId="25" xfId="0" applyFont="1" applyFill="1" applyBorder="1" applyAlignment="1">
      <alignment horizontal="center" vertical="center" wrapText="1"/>
    </xf>
    <xf numFmtId="0" fontId="32" fillId="21" borderId="28" xfId="0" applyFont="1" applyFill="1" applyBorder="1" applyAlignment="1">
      <alignment horizontal="center" vertical="center" wrapText="1"/>
    </xf>
    <xf numFmtId="0" fontId="32" fillId="21" borderId="28" xfId="0" applyFont="1" applyFill="1" applyBorder="1" applyAlignment="1">
      <alignment horizontal="center" vertical="center"/>
    </xf>
    <xf numFmtId="0" fontId="32" fillId="21" borderId="29" xfId="0" applyFont="1" applyFill="1" applyBorder="1" applyAlignment="1">
      <alignment vertical="center" wrapText="1"/>
    </xf>
    <xf numFmtId="0" fontId="32" fillId="21" borderId="0" xfId="0" applyFont="1" applyFill="1" applyAlignment="1">
      <alignment vertical="center" wrapText="1"/>
    </xf>
    <xf numFmtId="0" fontId="32" fillId="21" borderId="29" xfId="0" applyFont="1" applyFill="1" applyBorder="1" applyAlignment="1">
      <alignment horizontal="center" vertical="center" wrapText="1"/>
    </xf>
    <xf numFmtId="0" fontId="32" fillId="21" borderId="0" xfId="0" applyFont="1" applyFill="1" applyAlignment="1">
      <alignment horizontal="center" vertical="center" wrapText="1"/>
    </xf>
    <xf numFmtId="0" fontId="34" fillId="21" borderId="28" xfId="0" applyFont="1" applyFill="1" applyBorder="1" applyAlignment="1">
      <alignment horizontal="center" vertical="center"/>
    </xf>
    <xf numFmtId="0" fontId="0" fillId="21" borderId="25" xfId="0" applyFill="1" applyBorder="1"/>
    <xf numFmtId="0" fontId="0" fillId="21" borderId="60" xfId="0" applyFill="1" applyBorder="1"/>
    <xf numFmtId="0" fontId="32" fillId="21" borderId="25" xfId="0" applyFont="1" applyFill="1" applyBorder="1" applyAlignment="1">
      <alignment vertical="center" wrapText="1"/>
    </xf>
    <xf numFmtId="0" fontId="32" fillId="21" borderId="25" xfId="0" quotePrefix="1" applyFont="1" applyFill="1" applyBorder="1" applyAlignment="1">
      <alignment vertical="center" wrapText="1"/>
    </xf>
    <xf numFmtId="0" fontId="32" fillId="21" borderId="60" xfId="0" applyFont="1" applyFill="1" applyBorder="1" applyAlignment="1">
      <alignment vertical="center" wrapText="1"/>
    </xf>
    <xf numFmtId="0" fontId="32" fillId="21" borderId="0" xfId="0" quotePrefix="1" applyFont="1" applyFill="1" applyAlignment="1">
      <alignment vertical="center" wrapText="1"/>
    </xf>
    <xf numFmtId="0" fontId="32" fillId="21" borderId="61" xfId="0" quotePrefix="1" applyFont="1" applyFill="1" applyBorder="1" applyAlignment="1">
      <alignment vertical="center" wrapText="1"/>
    </xf>
    <xf numFmtId="0" fontId="5" fillId="21" borderId="25" xfId="0" quotePrefix="1" applyFont="1" applyFill="1" applyBorder="1" applyAlignment="1">
      <alignment vertical="center" wrapText="1"/>
    </xf>
    <xf numFmtId="0" fontId="32" fillId="21" borderId="27" xfId="0" quotePrefix="1" applyFont="1" applyFill="1" applyBorder="1" applyAlignment="1">
      <alignment vertical="center" wrapText="1"/>
    </xf>
    <xf numFmtId="0" fontId="32" fillId="21" borderId="62" xfId="0" quotePrefix="1" applyFont="1" applyFill="1" applyBorder="1" applyAlignment="1">
      <alignment vertical="center" wrapText="1"/>
    </xf>
    <xf numFmtId="0" fontId="32" fillId="21" borderId="27" xfId="0" quotePrefix="1" applyFont="1" applyFill="1" applyBorder="1" applyAlignment="1">
      <alignment horizontal="center" vertical="center" wrapText="1"/>
    </xf>
    <xf numFmtId="0" fontId="5" fillId="21" borderId="62" xfId="0" quotePrefix="1" applyFont="1" applyFill="1" applyBorder="1" applyAlignment="1">
      <alignment horizontal="center" vertical="center" wrapText="1"/>
    </xf>
    <xf numFmtId="0" fontId="5" fillId="21" borderId="57" xfId="0" quotePrefix="1" applyFont="1" applyFill="1" applyBorder="1" applyAlignment="1">
      <alignment horizontal="center" vertical="center" wrapText="1"/>
    </xf>
    <xf numFmtId="0" fontId="32" fillId="21" borderId="57" xfId="0" quotePrefix="1" applyFont="1" applyFill="1" applyBorder="1" applyAlignment="1">
      <alignment horizontal="center" vertical="center" wrapText="1"/>
    </xf>
    <xf numFmtId="0" fontId="32" fillId="21" borderId="58" xfId="0" quotePrefix="1" applyFont="1" applyFill="1" applyBorder="1" applyAlignment="1">
      <alignment horizontal="center" vertical="center" wrapText="1"/>
    </xf>
    <xf numFmtId="0" fontId="32" fillId="21" borderId="59" xfId="0" quotePrefix="1" applyFont="1" applyFill="1" applyBorder="1" applyAlignment="1">
      <alignment horizontal="center" vertical="center" wrapText="1"/>
    </xf>
    <xf numFmtId="0" fontId="32" fillId="21" borderId="68" xfId="0" applyFont="1" applyFill="1" applyBorder="1" applyAlignment="1">
      <alignment horizontal="center" vertical="center" wrapText="1"/>
    </xf>
    <xf numFmtId="0" fontId="23" fillId="21" borderId="54" xfId="0" applyFont="1" applyFill="1" applyBorder="1" applyAlignment="1">
      <alignment horizontal="center" vertical="center" wrapText="1"/>
    </xf>
    <xf numFmtId="3" fontId="23" fillId="21" borderId="81" xfId="0" applyNumberFormat="1" applyFont="1" applyFill="1" applyBorder="1" applyAlignment="1">
      <alignment horizontal="center" vertical="center" wrapText="1"/>
    </xf>
    <xf numFmtId="3" fontId="23" fillId="21" borderId="80" xfId="0" applyNumberFormat="1" applyFont="1" applyFill="1" applyBorder="1" applyAlignment="1">
      <alignment horizontal="center" vertical="center"/>
    </xf>
    <xf numFmtId="3" fontId="23" fillId="21" borderId="80" xfId="0" applyNumberFormat="1" applyFont="1" applyFill="1" applyBorder="1" applyAlignment="1">
      <alignment horizontal="center" vertical="center" wrapText="1"/>
    </xf>
    <xf numFmtId="3" fontId="23" fillId="21" borderId="144" xfId="0" applyNumberFormat="1" applyFont="1" applyFill="1" applyBorder="1" applyAlignment="1">
      <alignment horizontal="center" vertical="center"/>
    </xf>
    <xf numFmtId="3" fontId="23" fillId="21" borderId="82" xfId="0" applyNumberFormat="1" applyFont="1" applyFill="1" applyBorder="1" applyAlignment="1">
      <alignment horizontal="center" vertical="center"/>
    </xf>
    <xf numFmtId="3" fontId="23" fillId="21" borderId="55" xfId="0" applyNumberFormat="1" applyFont="1" applyFill="1" applyBorder="1" applyAlignment="1">
      <alignment horizontal="center" vertical="center" wrapText="1"/>
    </xf>
    <xf numFmtId="3" fontId="23" fillId="21" borderId="54" xfId="0" applyNumberFormat="1" applyFont="1" applyFill="1" applyBorder="1" applyAlignment="1">
      <alignment horizontal="center" vertical="center"/>
    </xf>
    <xf numFmtId="3" fontId="23" fillId="21" borderId="55" xfId="0" applyNumberFormat="1" applyFont="1" applyFill="1" applyBorder="1" applyAlignment="1">
      <alignment horizontal="center" vertical="center"/>
    </xf>
    <xf numFmtId="3" fontId="23" fillId="21" borderId="85" xfId="0" applyNumberFormat="1" applyFont="1" applyFill="1" applyBorder="1" applyAlignment="1">
      <alignment horizontal="center" vertical="center"/>
    </xf>
    <xf numFmtId="3" fontId="23" fillId="21" borderId="89" xfId="0" applyNumberFormat="1" applyFont="1" applyFill="1" applyBorder="1" applyAlignment="1">
      <alignment horizontal="center" vertical="center"/>
    </xf>
    <xf numFmtId="3" fontId="23" fillId="21" borderId="89" xfId="0" applyNumberFormat="1" applyFont="1" applyFill="1" applyBorder="1" applyAlignment="1">
      <alignment horizontal="center" vertical="center" wrapText="1"/>
    </xf>
    <xf numFmtId="3" fontId="23" fillId="21" borderId="81" xfId="0" applyNumberFormat="1" applyFont="1" applyFill="1" applyBorder="1" applyAlignment="1">
      <alignment horizontal="center" vertical="center"/>
    </xf>
    <xf numFmtId="3" fontId="23" fillId="21" borderId="68" xfId="0" applyNumberFormat="1" applyFont="1" applyFill="1" applyBorder="1" applyAlignment="1">
      <alignment horizontal="center" vertical="center" wrapText="1"/>
    </xf>
    <xf numFmtId="3" fontId="22" fillId="21" borderId="80" xfId="0" applyNumberFormat="1" applyFont="1" applyFill="1" applyBorder="1" applyAlignment="1" applyProtection="1">
      <alignment horizontal="center" vertical="center"/>
      <protection locked="0"/>
    </xf>
    <xf numFmtId="3" fontId="22" fillId="21" borderId="89" xfId="0" applyNumberFormat="1" applyFont="1" applyFill="1" applyBorder="1" applyAlignment="1" applyProtection="1">
      <alignment horizontal="center" vertical="center"/>
      <protection locked="0"/>
    </xf>
    <xf numFmtId="0" fontId="23" fillId="21" borderId="110" xfId="0" applyFont="1" applyFill="1" applyBorder="1" applyAlignment="1">
      <alignment horizontal="center" vertical="center" wrapText="1"/>
    </xf>
    <xf numFmtId="3" fontId="23" fillId="21" borderId="146" xfId="0" applyNumberFormat="1" applyFont="1" applyFill="1" applyBorder="1" applyAlignment="1">
      <alignment horizontal="center" vertical="center" wrapText="1"/>
    </xf>
    <xf numFmtId="3" fontId="23" fillId="21" borderId="79" xfId="0" applyNumberFormat="1" applyFont="1" applyFill="1" applyBorder="1" applyAlignment="1">
      <alignment horizontal="center" vertical="center"/>
    </xf>
    <xf numFmtId="3" fontId="23" fillId="21" borderId="79" xfId="0" applyNumberFormat="1" applyFont="1" applyFill="1" applyBorder="1" applyAlignment="1">
      <alignment horizontal="center" vertical="center" wrapText="1"/>
    </xf>
    <xf numFmtId="3" fontId="23" fillId="21" borderId="145" xfId="0" applyNumberFormat="1" applyFont="1" applyFill="1" applyBorder="1" applyAlignment="1">
      <alignment horizontal="center" vertical="center"/>
    </xf>
    <xf numFmtId="3" fontId="23" fillId="21" borderId="136" xfId="0" applyNumberFormat="1" applyFont="1" applyFill="1" applyBorder="1" applyAlignment="1">
      <alignment horizontal="center" vertical="center"/>
    </xf>
    <xf numFmtId="3" fontId="23" fillId="21" borderId="138" xfId="0" applyNumberFormat="1" applyFont="1" applyFill="1" applyBorder="1" applyAlignment="1">
      <alignment horizontal="center" vertical="center" wrapText="1"/>
    </xf>
    <xf numFmtId="3" fontId="23" fillId="21" borderId="110" xfId="0" applyNumberFormat="1" applyFont="1" applyFill="1" applyBorder="1" applyAlignment="1">
      <alignment horizontal="center" vertical="center"/>
    </xf>
    <xf numFmtId="3" fontId="23" fillId="21" borderId="138" xfId="0" applyNumberFormat="1" applyFont="1" applyFill="1" applyBorder="1" applyAlignment="1">
      <alignment horizontal="center" vertical="center"/>
    </xf>
    <xf numFmtId="3" fontId="23" fillId="21" borderId="84" xfId="0" applyNumberFormat="1" applyFont="1" applyFill="1" applyBorder="1" applyAlignment="1">
      <alignment horizontal="center" vertical="center"/>
    </xf>
    <xf numFmtId="3" fontId="23" fillId="21" borderId="115" xfId="0" applyNumberFormat="1" applyFont="1" applyFill="1" applyBorder="1" applyAlignment="1">
      <alignment horizontal="center" vertical="center"/>
    </xf>
    <xf numFmtId="3" fontId="23" fillId="21" borderId="115" xfId="0" applyNumberFormat="1" applyFont="1" applyFill="1" applyBorder="1" applyAlignment="1">
      <alignment horizontal="center" vertical="center" wrapText="1"/>
    </xf>
    <xf numFmtId="3" fontId="23" fillId="21" borderId="146" xfId="0" applyNumberFormat="1" applyFont="1" applyFill="1" applyBorder="1" applyAlignment="1">
      <alignment horizontal="center" vertical="center"/>
    </xf>
    <xf numFmtId="3" fontId="1" fillId="21" borderId="81" xfId="0" applyNumberFormat="1" applyFont="1" applyFill="1" applyBorder="1" applyAlignment="1">
      <alignment horizontal="right" vertical="center"/>
    </xf>
    <xf numFmtId="3" fontId="1" fillId="21" borderId="80" xfId="0" applyNumberFormat="1" applyFont="1" applyFill="1" applyBorder="1" applyAlignment="1">
      <alignment horizontal="right" vertical="center"/>
    </xf>
    <xf numFmtId="0" fontId="32" fillId="21" borderId="3" xfId="0" applyFont="1" applyFill="1" applyBorder="1" applyAlignment="1">
      <alignment horizontal="center" vertical="center"/>
    </xf>
    <xf numFmtId="3" fontId="1" fillId="21" borderId="70" xfId="0" applyNumberFormat="1" applyFont="1" applyFill="1" applyBorder="1" applyAlignment="1">
      <alignment horizontal="right" vertical="center"/>
    </xf>
    <xf numFmtId="3" fontId="1" fillId="21" borderId="30" xfId="0" applyNumberFormat="1" applyFont="1" applyFill="1" applyBorder="1" applyAlignment="1">
      <alignment horizontal="right" vertical="center"/>
    </xf>
    <xf numFmtId="0" fontId="32" fillId="21" borderId="26" xfId="0" applyFont="1" applyFill="1" applyBorder="1" applyAlignment="1">
      <alignment horizontal="center" vertical="center"/>
    </xf>
    <xf numFmtId="3" fontId="1" fillId="21" borderId="32" xfId="0" applyNumberFormat="1" applyFont="1" applyFill="1" applyBorder="1" applyAlignment="1">
      <alignment horizontal="right" vertical="center"/>
    </xf>
    <xf numFmtId="0" fontId="0" fillId="22" borderId="0" xfId="0" applyFill="1"/>
    <xf numFmtId="0" fontId="9" fillId="22" borderId="2" xfId="0" applyFont="1" applyFill="1" applyBorder="1" applyAlignment="1">
      <alignment horizontal="center" vertical="center" wrapText="1"/>
    </xf>
    <xf numFmtId="0" fontId="9" fillId="22" borderId="1" xfId="0" applyFont="1" applyFill="1" applyBorder="1" applyAlignment="1">
      <alignment horizontal="center" vertical="center"/>
    </xf>
    <xf numFmtId="0" fontId="9" fillId="22" borderId="2" xfId="0" applyFont="1" applyFill="1" applyBorder="1" applyAlignment="1">
      <alignment horizontal="center" vertical="center"/>
    </xf>
    <xf numFmtId="0" fontId="9" fillId="22" borderId="0" xfId="0" applyFont="1" applyFill="1" applyAlignment="1">
      <alignment horizontal="center" vertical="center"/>
    </xf>
    <xf numFmtId="0" fontId="9" fillId="22" borderId="121" xfId="0" applyFont="1" applyFill="1" applyBorder="1" applyAlignment="1">
      <alignment horizontal="center" vertical="center" wrapText="1"/>
    </xf>
    <xf numFmtId="0" fontId="9" fillId="22" borderId="121" xfId="0" applyFont="1" applyFill="1" applyBorder="1" applyAlignment="1">
      <alignment horizontal="center" vertical="center"/>
    </xf>
    <xf numFmtId="0" fontId="32" fillId="22" borderId="28" xfId="0" applyFont="1" applyFill="1" applyBorder="1" applyAlignment="1">
      <alignment vertical="center" wrapText="1"/>
    </xf>
    <xf numFmtId="0" fontId="32" fillId="22" borderId="25"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2" fillId="22" borderId="28" xfId="0" applyFont="1" applyFill="1" applyBorder="1" applyAlignment="1">
      <alignment horizontal="center" vertical="center"/>
    </xf>
    <xf numFmtId="0" fontId="32" fillId="22" borderId="29" xfId="0" applyFont="1" applyFill="1" applyBorder="1" applyAlignment="1">
      <alignment vertical="center" wrapText="1"/>
    </xf>
    <xf numFmtId="0" fontId="32" fillId="22" borderId="0" xfId="0" applyFont="1" applyFill="1" applyAlignment="1">
      <alignment vertical="center" wrapText="1"/>
    </xf>
    <xf numFmtId="0" fontId="32" fillId="22" borderId="29" xfId="0" applyFont="1" applyFill="1" applyBorder="1" applyAlignment="1">
      <alignment horizontal="center" vertical="center" wrapText="1"/>
    </xf>
    <xf numFmtId="0" fontId="32" fillId="22" borderId="0" xfId="0" applyFont="1" applyFill="1" applyAlignment="1">
      <alignment horizontal="center" vertical="center" wrapText="1"/>
    </xf>
    <xf numFmtId="0" fontId="34" fillId="22" borderId="28" xfId="0" applyFont="1" applyFill="1" applyBorder="1" applyAlignment="1">
      <alignment horizontal="center" vertical="center"/>
    </xf>
    <xf numFmtId="0" fontId="0" fillId="22" borderId="25" xfId="0" applyFill="1" applyBorder="1"/>
    <xf numFmtId="0" fontId="0" fillId="22" borderId="60" xfId="0" applyFill="1" applyBorder="1"/>
    <xf numFmtId="0" fontId="32" fillId="22" borderId="25" xfId="0" applyFont="1" applyFill="1" applyBorder="1" applyAlignment="1">
      <alignment vertical="center" wrapText="1"/>
    </xf>
    <xf numFmtId="0" fontId="32" fillId="22" borderId="25" xfId="0" quotePrefix="1" applyFont="1" applyFill="1" applyBorder="1" applyAlignment="1">
      <alignment vertical="center" wrapText="1"/>
    </xf>
    <xf numFmtId="0" fontId="32" fillId="22" borderId="60" xfId="0" applyFont="1" applyFill="1" applyBorder="1" applyAlignment="1">
      <alignment vertical="center" wrapText="1"/>
    </xf>
    <xf numFmtId="0" fontId="32" fillId="22" borderId="0" xfId="0" quotePrefix="1" applyFont="1" applyFill="1" applyAlignment="1">
      <alignment vertical="center" wrapText="1"/>
    </xf>
    <xf numFmtId="0" fontId="32" fillId="22" borderId="61" xfId="0" quotePrefix="1" applyFont="1" applyFill="1" applyBorder="1" applyAlignment="1">
      <alignment vertical="center" wrapText="1"/>
    </xf>
    <xf numFmtId="0" fontId="5" fillId="22" borderId="25" xfId="0" quotePrefix="1" applyFont="1" applyFill="1" applyBorder="1" applyAlignment="1">
      <alignment vertical="center" wrapText="1"/>
    </xf>
    <xf numFmtId="0" fontId="32" fillId="22" borderId="27" xfId="0" quotePrefix="1" applyFont="1" applyFill="1" applyBorder="1" applyAlignment="1">
      <alignment vertical="center" wrapText="1"/>
    </xf>
    <xf numFmtId="0" fontId="32" fillId="22" borderId="62" xfId="0" quotePrefix="1" applyFont="1" applyFill="1" applyBorder="1" applyAlignment="1">
      <alignment vertical="center" wrapText="1"/>
    </xf>
    <xf numFmtId="0" fontId="32" fillId="22" borderId="27" xfId="0" quotePrefix="1" applyFont="1" applyFill="1" applyBorder="1" applyAlignment="1">
      <alignment horizontal="center" vertical="center" wrapText="1"/>
    </xf>
    <xf numFmtId="0" fontId="5" fillId="22" borderId="62" xfId="0" quotePrefix="1" applyFont="1" applyFill="1" applyBorder="1" applyAlignment="1">
      <alignment horizontal="center" vertical="center" wrapText="1"/>
    </xf>
    <xf numFmtId="0" fontId="5" fillId="22" borderId="57" xfId="0" quotePrefix="1" applyFont="1" applyFill="1" applyBorder="1" applyAlignment="1">
      <alignment horizontal="center" vertical="center" wrapText="1"/>
    </xf>
    <xf numFmtId="0" fontId="32" fillId="22" borderId="57" xfId="0" quotePrefix="1" applyFont="1" applyFill="1" applyBorder="1" applyAlignment="1">
      <alignment horizontal="center" vertical="center" wrapText="1"/>
    </xf>
    <xf numFmtId="0" fontId="32" fillId="22" borderId="58" xfId="0" quotePrefix="1" applyFont="1" applyFill="1" applyBorder="1" applyAlignment="1">
      <alignment horizontal="center" vertical="center" wrapText="1"/>
    </xf>
    <xf numFmtId="0" fontId="32" fillId="22" borderId="59" xfId="0" quotePrefix="1" applyFont="1" applyFill="1" applyBorder="1" applyAlignment="1">
      <alignment horizontal="center" vertical="center" wrapText="1"/>
    </xf>
    <xf numFmtId="0" fontId="32" fillId="22" borderId="68" xfId="0" applyFont="1" applyFill="1" applyBorder="1" applyAlignment="1">
      <alignment horizontal="center" vertical="center" wrapText="1"/>
    </xf>
    <xf numFmtId="0" fontId="23" fillId="22" borderId="54" xfId="0" applyFont="1" applyFill="1" applyBorder="1" applyAlignment="1">
      <alignment horizontal="center" vertical="center" wrapText="1"/>
    </xf>
    <xf numFmtId="3" fontId="23" fillId="22" borderId="81" xfId="0" applyNumberFormat="1" applyFont="1" applyFill="1" applyBorder="1" applyAlignment="1">
      <alignment horizontal="center" vertical="center" wrapText="1"/>
    </xf>
    <xf numFmtId="3" fontId="23" fillId="22" borderId="80" xfId="0" applyNumberFormat="1" applyFont="1" applyFill="1" applyBorder="1" applyAlignment="1">
      <alignment horizontal="center" vertical="center"/>
    </xf>
    <xf numFmtId="3" fontId="23" fillId="22" borderId="80" xfId="0" applyNumberFormat="1" applyFont="1" applyFill="1" applyBorder="1" applyAlignment="1">
      <alignment horizontal="center" vertical="center" wrapText="1"/>
    </xf>
    <xf numFmtId="3" fontId="23" fillId="22" borderId="144" xfId="0" applyNumberFormat="1" applyFont="1" applyFill="1" applyBorder="1" applyAlignment="1">
      <alignment horizontal="center" vertical="center"/>
    </xf>
    <xf numFmtId="3" fontId="23" fillId="22" borderId="82" xfId="0" applyNumberFormat="1" applyFont="1" applyFill="1" applyBorder="1" applyAlignment="1">
      <alignment horizontal="center" vertical="center"/>
    </xf>
    <xf numFmtId="3" fontId="23" fillId="22" borderId="55" xfId="0" applyNumberFormat="1" applyFont="1" applyFill="1" applyBorder="1" applyAlignment="1">
      <alignment horizontal="center" vertical="center" wrapText="1"/>
    </xf>
    <xf numFmtId="3" fontId="23" fillId="22" borderId="54" xfId="0" applyNumberFormat="1" applyFont="1" applyFill="1" applyBorder="1" applyAlignment="1">
      <alignment horizontal="center" vertical="center"/>
    </xf>
    <xf numFmtId="3" fontId="23" fillId="22" borderId="55" xfId="0" applyNumberFormat="1" applyFont="1" applyFill="1" applyBorder="1" applyAlignment="1">
      <alignment horizontal="center" vertical="center"/>
    </xf>
    <xf numFmtId="3" fontId="23" fillId="22" borderId="85" xfId="0" applyNumberFormat="1" applyFont="1" applyFill="1" applyBorder="1" applyAlignment="1">
      <alignment horizontal="center" vertical="center"/>
    </xf>
    <xf numFmtId="3" fontId="23" fillId="22" borderId="89" xfId="0" applyNumberFormat="1" applyFont="1" applyFill="1" applyBorder="1" applyAlignment="1">
      <alignment horizontal="center" vertical="center"/>
    </xf>
    <xf numFmtId="3" fontId="23" fillId="22" borderId="89" xfId="0" applyNumberFormat="1" applyFont="1" applyFill="1" applyBorder="1" applyAlignment="1">
      <alignment horizontal="center" vertical="center" wrapText="1"/>
    </xf>
    <xf numFmtId="3" fontId="23" fillId="22" borderId="81" xfId="0" applyNumberFormat="1" applyFont="1" applyFill="1" applyBorder="1" applyAlignment="1">
      <alignment horizontal="center" vertical="center"/>
    </xf>
    <xf numFmtId="3" fontId="23" fillId="22" borderId="68" xfId="0" applyNumberFormat="1" applyFont="1" applyFill="1" applyBorder="1" applyAlignment="1">
      <alignment horizontal="center" vertical="center" wrapText="1"/>
    </xf>
    <xf numFmtId="3" fontId="22" fillId="22" borderId="80" xfId="0" applyNumberFormat="1" applyFont="1" applyFill="1" applyBorder="1" applyAlignment="1" applyProtection="1">
      <alignment horizontal="center" vertical="center"/>
      <protection locked="0"/>
    </xf>
    <xf numFmtId="3" fontId="22" fillId="22" borderId="89" xfId="0" applyNumberFormat="1" applyFont="1" applyFill="1" applyBorder="1" applyAlignment="1" applyProtection="1">
      <alignment horizontal="center" vertical="center"/>
      <protection locked="0"/>
    </xf>
    <xf numFmtId="0" fontId="23" fillId="22" borderId="110" xfId="0" applyFont="1" applyFill="1" applyBorder="1" applyAlignment="1">
      <alignment horizontal="center" vertical="center" wrapText="1"/>
    </xf>
    <xf numFmtId="3" fontId="23" fillId="22" borderId="146" xfId="0" applyNumberFormat="1" applyFont="1" applyFill="1" applyBorder="1" applyAlignment="1">
      <alignment horizontal="center" vertical="center" wrapText="1"/>
    </xf>
    <xf numFmtId="3" fontId="23" fillId="22" borderId="79" xfId="0" applyNumberFormat="1" applyFont="1" applyFill="1" applyBorder="1" applyAlignment="1">
      <alignment horizontal="center" vertical="center"/>
    </xf>
    <xf numFmtId="3" fontId="23" fillId="22" borderId="79" xfId="0" applyNumberFormat="1" applyFont="1" applyFill="1" applyBorder="1" applyAlignment="1">
      <alignment horizontal="center" vertical="center" wrapText="1"/>
    </xf>
    <xf numFmtId="3" fontId="23" fillId="22" borderId="145" xfId="0" applyNumberFormat="1" applyFont="1" applyFill="1" applyBorder="1" applyAlignment="1">
      <alignment horizontal="center" vertical="center"/>
    </xf>
    <xf numFmtId="3" fontId="23" fillId="22" borderId="136" xfId="0" applyNumberFormat="1" applyFont="1" applyFill="1" applyBorder="1" applyAlignment="1">
      <alignment horizontal="center" vertical="center"/>
    </xf>
    <xf numFmtId="3" fontId="23" fillId="22" borderId="138" xfId="0" applyNumberFormat="1" applyFont="1" applyFill="1" applyBorder="1" applyAlignment="1">
      <alignment horizontal="center" vertical="center" wrapText="1"/>
    </xf>
    <xf numFmtId="3" fontId="23" fillId="22" borderId="110" xfId="0" applyNumberFormat="1" applyFont="1" applyFill="1" applyBorder="1" applyAlignment="1">
      <alignment horizontal="center" vertical="center"/>
    </xf>
    <xf numFmtId="3" fontId="23" fillId="22" borderId="138" xfId="0" applyNumberFormat="1" applyFont="1" applyFill="1" applyBorder="1" applyAlignment="1">
      <alignment horizontal="center" vertical="center"/>
    </xf>
    <xf numFmtId="3" fontId="23" fillId="22" borderId="84" xfId="0" applyNumberFormat="1" applyFont="1" applyFill="1" applyBorder="1" applyAlignment="1">
      <alignment horizontal="center" vertical="center"/>
    </xf>
    <xf numFmtId="3" fontId="23" fillId="22" borderId="115" xfId="0" applyNumberFormat="1" applyFont="1" applyFill="1" applyBorder="1" applyAlignment="1">
      <alignment horizontal="center" vertical="center"/>
    </xf>
    <xf numFmtId="3" fontId="23" fillId="22" borderId="115" xfId="0" applyNumberFormat="1" applyFont="1" applyFill="1" applyBorder="1" applyAlignment="1">
      <alignment horizontal="center" vertical="center" wrapText="1"/>
    </xf>
    <xf numFmtId="3" fontId="23" fillId="22" borderId="146" xfId="0" applyNumberFormat="1" applyFont="1" applyFill="1" applyBorder="1" applyAlignment="1">
      <alignment horizontal="center" vertical="center"/>
    </xf>
    <xf numFmtId="3" fontId="1" fillId="22" borderId="81" xfId="0" applyNumberFormat="1" applyFont="1" applyFill="1" applyBorder="1" applyAlignment="1">
      <alignment horizontal="right" vertical="center"/>
    </xf>
    <xf numFmtId="3" fontId="1" fillId="22" borderId="80" xfId="0" applyNumberFormat="1" applyFont="1" applyFill="1" applyBorder="1" applyAlignment="1">
      <alignment horizontal="right" vertical="center"/>
    </xf>
    <xf numFmtId="0" fontId="32" fillId="22" borderId="3" xfId="0" applyFont="1" applyFill="1" applyBorder="1" applyAlignment="1">
      <alignment horizontal="center" vertical="center"/>
    </xf>
    <xf numFmtId="3" fontId="1" fillId="22" borderId="70" xfId="0" applyNumberFormat="1" applyFont="1" applyFill="1" applyBorder="1" applyAlignment="1">
      <alignment horizontal="right" vertical="center"/>
    </xf>
    <xf numFmtId="3" fontId="1" fillId="22" borderId="30" xfId="0" applyNumberFormat="1" applyFont="1" applyFill="1" applyBorder="1" applyAlignment="1">
      <alignment horizontal="right" vertical="center"/>
    </xf>
    <xf numFmtId="0" fontId="32" fillId="22" borderId="26" xfId="0" applyFont="1" applyFill="1" applyBorder="1" applyAlignment="1">
      <alignment horizontal="center" vertical="center"/>
    </xf>
    <xf numFmtId="3" fontId="1" fillId="22" borderId="32" xfId="0" applyNumberFormat="1" applyFont="1" applyFill="1" applyBorder="1" applyAlignment="1">
      <alignment horizontal="right" vertical="center"/>
    </xf>
    <xf numFmtId="0" fontId="48" fillId="21" borderId="0" xfId="0" applyFont="1" applyFill="1"/>
    <xf numFmtId="0" fontId="9" fillId="21" borderId="28" xfId="0" applyFont="1" applyFill="1" applyBorder="1" applyAlignment="1">
      <alignment horizontal="center" vertical="center" wrapText="1"/>
    </xf>
    <xf numFmtId="0" fontId="9" fillId="21" borderId="28" xfId="0" applyFont="1" applyFill="1" applyBorder="1" applyAlignment="1">
      <alignment horizontal="center" vertical="center"/>
    </xf>
    <xf numFmtId="0" fontId="32" fillId="21" borderId="27" xfId="0" applyFont="1" applyFill="1" applyBorder="1" applyAlignment="1">
      <alignment horizontal="center" vertical="center"/>
    </xf>
    <xf numFmtId="3" fontId="32" fillId="21" borderId="96" xfId="0" applyNumberFormat="1" applyFont="1" applyFill="1" applyBorder="1" applyAlignment="1">
      <alignment horizontal="right" vertical="center"/>
    </xf>
    <xf numFmtId="3" fontId="32" fillId="21" borderId="21" xfId="0" applyNumberFormat="1" applyFont="1" applyFill="1" applyBorder="1" applyAlignment="1">
      <alignment horizontal="right" vertical="center"/>
    </xf>
    <xf numFmtId="3" fontId="32" fillId="21" borderId="50" xfId="0" applyNumberFormat="1" applyFont="1" applyFill="1" applyBorder="1" applyAlignment="1">
      <alignment horizontal="right" vertical="center"/>
    </xf>
    <xf numFmtId="3" fontId="32" fillId="21" borderId="22" xfId="0" applyNumberFormat="1" applyFont="1" applyFill="1" applyBorder="1" applyAlignment="1">
      <alignment horizontal="right" vertical="center"/>
    </xf>
    <xf numFmtId="0" fontId="13" fillId="21" borderId="25" xfId="0" applyFont="1" applyFill="1" applyBorder="1" applyAlignment="1">
      <alignment horizontal="left" vertical="center" wrapText="1"/>
    </xf>
    <xf numFmtId="3" fontId="32" fillId="21" borderId="25" xfId="0" applyNumberFormat="1" applyFont="1" applyFill="1" applyBorder="1" applyAlignment="1" applyProtection="1">
      <alignment horizontal="right" vertical="top" wrapText="1"/>
      <protection locked="0"/>
    </xf>
    <xf numFmtId="3" fontId="32" fillId="21" borderId="25" xfId="0" applyNumberFormat="1" applyFont="1" applyFill="1" applyBorder="1" applyAlignment="1">
      <alignment horizontal="right" vertical="top" wrapText="1"/>
    </xf>
    <xf numFmtId="0" fontId="5" fillId="21" borderId="0" xfId="0" applyFont="1" applyFill="1" applyAlignment="1">
      <alignment horizontal="left" vertical="center" wrapText="1"/>
    </xf>
    <xf numFmtId="0" fontId="32" fillId="21" borderId="0" xfId="0" applyFont="1" applyFill="1" applyAlignment="1" applyProtection="1">
      <alignment horizontal="left" vertical="top" wrapText="1"/>
      <protection locked="0"/>
    </xf>
    <xf numFmtId="0" fontId="32" fillId="21" borderId="0" xfId="0" applyFont="1" applyFill="1" applyAlignment="1">
      <alignment horizontal="left" vertical="top" wrapText="1"/>
    </xf>
    <xf numFmtId="0" fontId="32" fillId="21" borderId="61" xfId="0" applyFont="1" applyFill="1" applyBorder="1" applyAlignment="1">
      <alignment vertical="center" wrapText="1"/>
    </xf>
    <xf numFmtId="0" fontId="5" fillId="21" borderId="10" xfId="0" applyFont="1" applyFill="1" applyBorder="1" applyAlignment="1">
      <alignment horizontal="center" vertical="center" wrapText="1"/>
    </xf>
    <xf numFmtId="0" fontId="5" fillId="21" borderId="24" xfId="0" applyFont="1" applyFill="1" applyBorder="1" applyAlignment="1">
      <alignment horizontal="center" vertical="center" wrapText="1"/>
    </xf>
    <xf numFmtId="3" fontId="32" fillId="21" borderId="97" xfId="0" applyNumberFormat="1" applyFont="1" applyFill="1" applyBorder="1" applyAlignment="1">
      <alignment horizontal="right" vertical="center"/>
    </xf>
    <xf numFmtId="0" fontId="9" fillId="21" borderId="0" xfId="0" applyFont="1" applyFill="1" applyAlignment="1">
      <alignment horizontal="center" vertical="center" wrapText="1"/>
    </xf>
    <xf numFmtId="0" fontId="8" fillId="21" borderId="0" xfId="0" applyFont="1" applyFill="1" applyAlignment="1">
      <alignment vertical="center" wrapText="1"/>
    </xf>
    <xf numFmtId="0" fontId="5" fillId="21" borderId="0" xfId="0" applyFont="1" applyFill="1" applyAlignment="1">
      <alignment horizontal="center" vertical="center" wrapText="1"/>
    </xf>
    <xf numFmtId="0" fontId="8" fillId="21" borderId="53" xfId="0" applyFont="1" applyFill="1" applyBorder="1" applyAlignment="1">
      <alignment vertical="center" wrapText="1"/>
    </xf>
    <xf numFmtId="0" fontId="8" fillId="21" borderId="186" xfId="0" applyFont="1" applyFill="1" applyBorder="1" applyAlignment="1">
      <alignment vertical="center" wrapText="1"/>
    </xf>
    <xf numFmtId="0" fontId="46" fillId="21" borderId="0" xfId="0" applyFont="1" applyFill="1" applyAlignment="1" applyProtection="1">
      <alignment vertical="center" wrapText="1"/>
      <protection locked="0"/>
    </xf>
    <xf numFmtId="0" fontId="46" fillId="21" borderId="0" xfId="0" applyFont="1" applyFill="1" applyAlignment="1">
      <alignment vertical="center" wrapText="1"/>
    </xf>
    <xf numFmtId="3" fontId="32" fillId="21" borderId="25" xfId="0" applyNumberFormat="1" applyFont="1" applyFill="1" applyBorder="1" applyAlignment="1">
      <alignment horizontal="right" vertical="center"/>
    </xf>
    <xf numFmtId="0" fontId="46" fillId="21" borderId="0" xfId="0" applyFont="1" applyFill="1" applyAlignment="1" applyProtection="1">
      <alignment horizontal="center" vertical="center" wrapText="1"/>
      <protection locked="0"/>
    </xf>
    <xf numFmtId="0" fontId="46" fillId="21" borderId="0" xfId="0" applyFont="1" applyFill="1" applyAlignment="1">
      <alignment horizontal="center" vertical="center" wrapText="1"/>
    </xf>
    <xf numFmtId="0" fontId="32" fillId="21" borderId="41" xfId="0" applyFont="1" applyFill="1" applyBorder="1" applyAlignment="1">
      <alignment horizontal="center" vertical="center"/>
    </xf>
    <xf numFmtId="3" fontId="32" fillId="21" borderId="87" xfId="0" applyNumberFormat="1" applyFont="1" applyFill="1" applyBorder="1" applyAlignment="1">
      <alignment vertical="center"/>
    </xf>
    <xf numFmtId="0" fontId="32" fillId="21" borderId="42" xfId="0" applyFont="1" applyFill="1" applyBorder="1" applyAlignment="1">
      <alignment horizontal="center" vertical="center"/>
    </xf>
    <xf numFmtId="0" fontId="48" fillId="22" borderId="0" xfId="0" applyFont="1" applyFill="1"/>
    <xf numFmtId="0" fontId="9" fillId="22" borderId="28" xfId="0" applyFont="1" applyFill="1" applyBorder="1" applyAlignment="1">
      <alignment horizontal="center" vertical="center" wrapText="1"/>
    </xf>
    <xf numFmtId="0" fontId="9" fillId="22" borderId="28" xfId="0" applyFont="1" applyFill="1" applyBorder="1" applyAlignment="1">
      <alignment horizontal="center" vertical="center"/>
    </xf>
    <xf numFmtId="0" fontId="32" fillId="22" borderId="27" xfId="0" applyFont="1" applyFill="1" applyBorder="1" applyAlignment="1">
      <alignment horizontal="center" vertical="center"/>
    </xf>
    <xf numFmtId="3" fontId="32" fillId="22" borderId="96" xfId="0" applyNumberFormat="1" applyFont="1" applyFill="1" applyBorder="1" applyAlignment="1">
      <alignment horizontal="right" vertical="center"/>
    </xf>
    <xf numFmtId="3" fontId="32" fillId="22" borderId="21" xfId="0" applyNumberFormat="1" applyFont="1" applyFill="1" applyBorder="1" applyAlignment="1">
      <alignment horizontal="right" vertical="center"/>
    </xf>
    <xf numFmtId="3" fontId="32" fillId="22" borderId="50" xfId="0" applyNumberFormat="1" applyFont="1" applyFill="1" applyBorder="1" applyAlignment="1">
      <alignment horizontal="right" vertical="center"/>
    </xf>
    <xf numFmtId="3" fontId="32" fillId="22" borderId="22" xfId="0" applyNumberFormat="1" applyFont="1" applyFill="1" applyBorder="1" applyAlignment="1">
      <alignment horizontal="right" vertical="center"/>
    </xf>
    <xf numFmtId="0" fontId="13" fillId="22" borderId="25" xfId="0" applyFont="1" applyFill="1" applyBorder="1" applyAlignment="1">
      <alignment horizontal="left" vertical="center" wrapText="1"/>
    </xf>
    <xf numFmtId="3" fontId="32" fillId="22" borderId="25" xfId="0" applyNumberFormat="1" applyFont="1" applyFill="1" applyBorder="1" applyAlignment="1" applyProtection="1">
      <alignment horizontal="right" vertical="top" wrapText="1"/>
      <protection locked="0"/>
    </xf>
    <xf numFmtId="3" fontId="32" fillId="22" borderId="25" xfId="0" applyNumberFormat="1" applyFont="1" applyFill="1" applyBorder="1" applyAlignment="1">
      <alignment horizontal="right" vertical="top" wrapText="1"/>
    </xf>
    <xf numFmtId="0" fontId="5" fillId="22" borderId="0" xfId="0" applyFont="1" applyFill="1" applyAlignment="1">
      <alignment horizontal="left" vertical="center" wrapText="1"/>
    </xf>
    <xf numFmtId="0" fontId="32" fillId="22" borderId="0" xfId="0" applyFont="1" applyFill="1" applyAlignment="1" applyProtection="1">
      <alignment horizontal="left" vertical="top" wrapText="1"/>
      <protection locked="0"/>
    </xf>
    <xf numFmtId="0" fontId="32" fillId="22" borderId="0" xfId="0" applyFont="1" applyFill="1" applyAlignment="1">
      <alignment horizontal="left" vertical="top" wrapText="1"/>
    </xf>
    <xf numFmtId="0" fontId="32" fillId="22" borderId="61" xfId="0" applyFont="1" applyFill="1" applyBorder="1" applyAlignment="1">
      <alignment vertical="center" wrapText="1"/>
    </xf>
    <xf numFmtId="0" fontId="5" fillId="22" borderId="10" xfId="0" applyFont="1" applyFill="1" applyBorder="1" applyAlignment="1">
      <alignment horizontal="center" vertical="center" wrapText="1"/>
    </xf>
    <xf numFmtId="0" fontId="5" fillId="22" borderId="24" xfId="0" applyFont="1" applyFill="1" applyBorder="1" applyAlignment="1">
      <alignment horizontal="center" vertical="center" wrapText="1"/>
    </xf>
    <xf numFmtId="3" fontId="32" fillId="22" borderId="97" xfId="0" applyNumberFormat="1" applyFont="1" applyFill="1" applyBorder="1" applyAlignment="1">
      <alignment horizontal="right" vertical="center"/>
    </xf>
    <xf numFmtId="3" fontId="32" fillId="22" borderId="58" xfId="0" applyNumberFormat="1" applyFont="1" applyFill="1" applyBorder="1" applyAlignment="1">
      <alignment horizontal="right" vertical="center"/>
    </xf>
    <xf numFmtId="0" fontId="9" fillId="22" borderId="0" xfId="0" applyFont="1" applyFill="1" applyAlignment="1">
      <alignment horizontal="center" vertical="center" wrapText="1"/>
    </xf>
    <xf numFmtId="0" fontId="8" fillId="22" borderId="0" xfId="0" applyFont="1" applyFill="1" applyAlignment="1">
      <alignment vertical="center" wrapText="1"/>
    </xf>
    <xf numFmtId="0" fontId="5" fillId="22" borderId="0" xfId="0" applyFont="1" applyFill="1" applyAlignment="1">
      <alignment horizontal="center" vertical="center" wrapText="1"/>
    </xf>
    <xf numFmtId="0" fontId="8" fillId="22" borderId="53" xfId="0" applyFont="1" applyFill="1" applyBorder="1" applyAlignment="1">
      <alignment vertical="center" wrapText="1"/>
    </xf>
    <xf numFmtId="0" fontId="8" fillId="22" borderId="186" xfId="0" applyFont="1" applyFill="1" applyBorder="1" applyAlignment="1">
      <alignment vertical="center" wrapText="1"/>
    </xf>
    <xf numFmtId="0" fontId="46" fillId="22" borderId="0" xfId="0" applyFont="1" applyFill="1" applyAlignment="1" applyProtection="1">
      <alignment vertical="center" wrapText="1"/>
      <protection locked="0"/>
    </xf>
    <xf numFmtId="0" fontId="46" fillId="22" borderId="0" xfId="0" applyFont="1" applyFill="1" applyAlignment="1">
      <alignment vertical="center" wrapText="1"/>
    </xf>
    <xf numFmtId="3" fontId="32" fillId="22" borderId="25" xfId="0" applyNumberFormat="1" applyFont="1" applyFill="1" applyBorder="1" applyAlignment="1">
      <alignment horizontal="right" vertical="center"/>
    </xf>
    <xf numFmtId="0" fontId="46" fillId="22" borderId="0" xfId="0" applyFont="1" applyFill="1" applyAlignment="1" applyProtection="1">
      <alignment horizontal="center" vertical="center" wrapText="1"/>
      <protection locked="0"/>
    </xf>
    <xf numFmtId="0" fontId="46" fillId="22" borderId="0" xfId="0" applyFont="1" applyFill="1" applyAlignment="1">
      <alignment horizontal="center" vertical="center" wrapText="1"/>
    </xf>
    <xf numFmtId="0" fontId="32" fillId="22" borderId="41" xfId="0" applyFont="1" applyFill="1" applyBorder="1" applyAlignment="1">
      <alignment horizontal="center" vertical="center"/>
    </xf>
    <xf numFmtId="3" fontId="32" fillId="22" borderId="87" xfId="0" applyNumberFormat="1" applyFont="1" applyFill="1" applyBorder="1" applyAlignment="1">
      <alignment vertical="center"/>
    </xf>
    <xf numFmtId="0" fontId="32" fillId="22" borderId="42" xfId="0" applyFont="1" applyFill="1" applyBorder="1" applyAlignment="1">
      <alignment horizontal="center" vertical="center"/>
    </xf>
    <xf numFmtId="3" fontId="32" fillId="21" borderId="58" xfId="0" applyNumberFormat="1" applyFont="1" applyFill="1" applyBorder="1" applyAlignment="1">
      <alignment horizontal="right" vertical="center"/>
    </xf>
    <xf numFmtId="0" fontId="29" fillId="21" borderId="0" xfId="0" applyFont="1" applyFill="1"/>
    <xf numFmtId="0" fontId="29" fillId="22" borderId="0" xfId="0" applyFont="1" applyFill="1"/>
    <xf numFmtId="0" fontId="32" fillId="4" borderId="0" xfId="0" applyFont="1" applyFill="1" applyAlignment="1">
      <alignment horizontal="left" vertical="top" wrapText="1"/>
    </xf>
    <xf numFmtId="0" fontId="34" fillId="5" borderId="29"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4" fontId="0" fillId="0" borderId="0" xfId="0" applyNumberFormat="1" applyAlignment="1">
      <alignment horizontal="center" vertical="center"/>
    </xf>
    <xf numFmtId="0" fontId="0" fillId="0" borderId="109" xfId="0" applyBorder="1"/>
    <xf numFmtId="0" fontId="0" fillId="0" borderId="2" xfId="0" applyBorder="1"/>
    <xf numFmtId="166" fontId="0" fillId="0" borderId="27" xfId="0" applyNumberFormat="1" applyBorder="1"/>
    <xf numFmtId="166" fontId="0" fillId="0" borderId="3" xfId="0" applyNumberFormat="1" applyBorder="1"/>
    <xf numFmtId="166" fontId="0" fillId="0" borderId="120" xfId="0" applyNumberFormat="1" applyBorder="1"/>
    <xf numFmtId="3" fontId="0" fillId="0" borderId="54" xfId="0" applyNumberFormat="1" applyBorder="1"/>
    <xf numFmtId="3" fontId="0" fillId="0" borderId="3" xfId="0" applyNumberFormat="1" applyBorder="1"/>
    <xf numFmtId="3" fontId="0" fillId="0" borderId="110" xfId="0" applyNumberFormat="1" applyBorder="1"/>
    <xf numFmtId="0" fontId="29" fillId="0" borderId="109" xfId="0" applyFont="1" applyBorder="1" applyAlignment="1">
      <alignment horizontal="center" vertical="center"/>
    </xf>
    <xf numFmtId="0" fontId="29" fillId="0" borderId="2" xfId="0" applyFont="1" applyBorder="1"/>
    <xf numFmtId="0" fontId="29" fillId="0" borderId="27" xfId="0" applyFont="1" applyBorder="1"/>
    <xf numFmtId="0" fontId="29" fillId="0" borderId="3" xfId="0" applyFont="1" applyBorder="1"/>
    <xf numFmtId="0" fontId="29" fillId="0" borderId="120" xfId="0" applyFont="1" applyBorder="1"/>
    <xf numFmtId="0" fontId="0" fillId="0" borderId="0" xfId="0" applyAlignment="1">
      <alignment wrapText="1"/>
    </xf>
    <xf numFmtId="0" fontId="0" fillId="0" borderId="0" xfId="0" applyAlignment="1">
      <alignment vertical="center" textRotation="90" wrapText="1"/>
    </xf>
    <xf numFmtId="3" fontId="1" fillId="22" borderId="128" xfId="0" applyNumberFormat="1" applyFont="1" applyFill="1" applyBorder="1" applyAlignment="1">
      <alignment horizontal="right" vertical="center"/>
    </xf>
    <xf numFmtId="3" fontId="1" fillId="22" borderId="144" xfId="0" applyNumberFormat="1" applyFont="1" applyFill="1" applyBorder="1" applyAlignment="1">
      <alignment horizontal="right" vertical="center"/>
    </xf>
    <xf numFmtId="3" fontId="1" fillId="22" borderId="173" xfId="0" applyNumberFormat="1" applyFont="1" applyFill="1" applyBorder="1" applyAlignment="1">
      <alignment horizontal="right" vertical="center"/>
    </xf>
    <xf numFmtId="3" fontId="1" fillId="22" borderId="82" xfId="0" applyNumberFormat="1" applyFont="1" applyFill="1" applyBorder="1" applyAlignment="1">
      <alignment horizontal="right" vertical="center"/>
    </xf>
    <xf numFmtId="3" fontId="1" fillId="22" borderId="55" xfId="0" applyNumberFormat="1" applyFont="1" applyFill="1" applyBorder="1" applyAlignment="1">
      <alignment horizontal="right" vertical="center"/>
    </xf>
    <xf numFmtId="3" fontId="1" fillId="22" borderId="54" xfId="0" applyNumberFormat="1" applyFont="1" applyFill="1" applyBorder="1" applyAlignment="1">
      <alignment horizontal="right" vertical="center"/>
    </xf>
    <xf numFmtId="3" fontId="1" fillId="22" borderId="85" xfId="0" applyNumberFormat="1" applyFont="1" applyFill="1" applyBorder="1" applyAlignment="1">
      <alignment horizontal="right" vertical="center"/>
    </xf>
    <xf numFmtId="3" fontId="1" fillId="22" borderId="89" xfId="0" applyNumberFormat="1" applyFont="1" applyFill="1" applyBorder="1" applyAlignment="1">
      <alignment horizontal="right" vertical="center"/>
    </xf>
    <xf numFmtId="3" fontId="1" fillId="22" borderId="8" xfId="0" applyNumberFormat="1" applyFont="1" applyFill="1" applyBorder="1" applyAlignment="1">
      <alignment horizontal="right" vertical="center"/>
    </xf>
    <xf numFmtId="3" fontId="1" fillId="22" borderId="94" xfId="0" applyNumberFormat="1" applyFont="1" applyFill="1" applyBorder="1" applyAlignment="1">
      <alignment horizontal="right" vertical="center"/>
    </xf>
    <xf numFmtId="3" fontId="1" fillId="22" borderId="14" xfId="0" applyNumberFormat="1" applyFont="1" applyFill="1" applyBorder="1" applyAlignment="1">
      <alignment horizontal="right" vertical="center"/>
    </xf>
    <xf numFmtId="3" fontId="1" fillId="22" borderId="3" xfId="0" applyNumberFormat="1" applyFont="1" applyFill="1" applyBorder="1" applyAlignment="1">
      <alignment horizontal="right" vertical="center"/>
    </xf>
    <xf numFmtId="3" fontId="1" fillId="22" borderId="12" xfId="0" applyNumberFormat="1" applyFont="1" applyFill="1" applyBorder="1" applyAlignment="1">
      <alignment horizontal="right" vertical="center"/>
    </xf>
    <xf numFmtId="3" fontId="1" fillId="22" borderId="64" xfId="0" applyNumberFormat="1" applyFont="1" applyFill="1" applyBorder="1" applyAlignment="1">
      <alignment horizontal="right" vertical="center"/>
    </xf>
    <xf numFmtId="3" fontId="1" fillId="22" borderId="33" xfId="0" applyNumberFormat="1" applyFont="1" applyFill="1" applyBorder="1" applyAlignment="1">
      <alignment horizontal="right" vertical="center"/>
    </xf>
    <xf numFmtId="3" fontId="1" fillId="22" borderId="34" xfId="0" applyNumberFormat="1" applyFont="1" applyFill="1" applyBorder="1" applyAlignment="1">
      <alignment horizontal="right" vertical="center"/>
    </xf>
    <xf numFmtId="3" fontId="1" fillId="22" borderId="57" xfId="0" applyNumberFormat="1" applyFont="1" applyFill="1" applyBorder="1" applyAlignment="1">
      <alignment horizontal="right" vertical="center"/>
    </xf>
    <xf numFmtId="3" fontId="1" fillId="22" borderId="129" xfId="0" applyNumberFormat="1" applyFont="1" applyFill="1" applyBorder="1" applyAlignment="1">
      <alignment horizontal="right" vertical="center"/>
    </xf>
    <xf numFmtId="3" fontId="1" fillId="22" borderId="95" xfId="0" applyNumberFormat="1" applyFont="1" applyFill="1" applyBorder="1" applyAlignment="1">
      <alignment horizontal="right" vertical="center"/>
    </xf>
    <xf numFmtId="3" fontId="1" fillId="22" borderId="26" xfId="0" applyNumberFormat="1" applyFont="1" applyFill="1" applyBorder="1" applyAlignment="1">
      <alignment horizontal="right" vertical="center"/>
    </xf>
    <xf numFmtId="3" fontId="1" fillId="22" borderId="98" xfId="0" applyNumberFormat="1" applyFont="1" applyFill="1" applyBorder="1" applyAlignment="1">
      <alignment horizontal="right" vertical="center"/>
    </xf>
    <xf numFmtId="3" fontId="1" fillId="22" borderId="59" xfId="0" applyNumberFormat="1" applyFont="1" applyFill="1" applyBorder="1" applyAlignment="1">
      <alignment horizontal="right" vertical="center"/>
    </xf>
    <xf numFmtId="3" fontId="1" fillId="22" borderId="35" xfId="0" applyNumberFormat="1" applyFont="1" applyFill="1" applyBorder="1" applyAlignment="1">
      <alignment horizontal="right" vertical="center"/>
    </xf>
    <xf numFmtId="3" fontId="1" fillId="21" borderId="144" xfId="0" applyNumberFormat="1" applyFont="1" applyFill="1" applyBorder="1" applyAlignment="1">
      <alignment horizontal="right" vertical="center"/>
    </xf>
    <xf numFmtId="3" fontId="1" fillId="21" borderId="173" xfId="0" applyNumberFormat="1" applyFont="1" applyFill="1" applyBorder="1" applyAlignment="1">
      <alignment horizontal="right" vertical="center"/>
    </xf>
    <xf numFmtId="3" fontId="1" fillId="21" borderId="82" xfId="0" applyNumberFormat="1" applyFont="1" applyFill="1" applyBorder="1" applyAlignment="1">
      <alignment horizontal="right" vertical="center"/>
    </xf>
    <xf numFmtId="3" fontId="1" fillId="21" borderId="55" xfId="0" applyNumberFormat="1" applyFont="1" applyFill="1" applyBorder="1" applyAlignment="1">
      <alignment horizontal="right" vertical="center"/>
    </xf>
    <xf numFmtId="3" fontId="1" fillId="21" borderId="54" xfId="0" applyNumberFormat="1" applyFont="1" applyFill="1" applyBorder="1" applyAlignment="1">
      <alignment horizontal="right" vertical="center"/>
    </xf>
    <xf numFmtId="3" fontId="1" fillId="21" borderId="85" xfId="0" applyNumberFormat="1" applyFont="1" applyFill="1" applyBorder="1" applyAlignment="1">
      <alignment horizontal="right" vertical="center"/>
    </xf>
    <xf numFmtId="3" fontId="1" fillId="21" borderId="89" xfId="0" applyNumberFormat="1" applyFont="1" applyFill="1" applyBorder="1" applyAlignment="1">
      <alignment horizontal="right" vertical="center"/>
    </xf>
    <xf numFmtId="3" fontId="32" fillId="21" borderId="80" xfId="0" applyNumberFormat="1" applyFont="1" applyFill="1" applyBorder="1" applyAlignment="1">
      <alignment horizontal="right" vertical="center"/>
    </xf>
    <xf numFmtId="3" fontId="32" fillId="21" borderId="89" xfId="0" applyNumberFormat="1" applyFont="1" applyFill="1" applyBorder="1" applyAlignment="1">
      <alignment horizontal="right" vertical="center"/>
    </xf>
    <xf numFmtId="3" fontId="1" fillId="21" borderId="8" xfId="0" applyNumberFormat="1" applyFont="1" applyFill="1" applyBorder="1" applyAlignment="1">
      <alignment horizontal="right" vertical="center"/>
    </xf>
    <xf numFmtId="3" fontId="1" fillId="21" borderId="128" xfId="0" applyNumberFormat="1" applyFont="1" applyFill="1" applyBorder="1" applyAlignment="1">
      <alignment horizontal="right" vertical="center"/>
    </xf>
    <xf numFmtId="3" fontId="1" fillId="21" borderId="94" xfId="0" applyNumberFormat="1" applyFont="1" applyFill="1" applyBorder="1" applyAlignment="1">
      <alignment horizontal="right" vertical="center"/>
    </xf>
    <xf numFmtId="3" fontId="1" fillId="21" borderId="14" xfId="0" applyNumberFormat="1" applyFont="1" applyFill="1" applyBorder="1" applyAlignment="1">
      <alignment horizontal="right" vertical="center"/>
    </xf>
    <xf numFmtId="3" fontId="1" fillId="21" borderId="3" xfId="0" applyNumberFormat="1" applyFont="1" applyFill="1" applyBorder="1" applyAlignment="1">
      <alignment horizontal="right" vertical="center"/>
    </xf>
    <xf numFmtId="3" fontId="1" fillId="21" borderId="12" xfId="0" applyNumberFormat="1" applyFont="1" applyFill="1" applyBorder="1" applyAlignment="1">
      <alignment horizontal="right" vertical="center"/>
    </xf>
    <xf numFmtId="3" fontId="1" fillId="21" borderId="64" xfId="0" applyNumberFormat="1" applyFont="1" applyFill="1" applyBorder="1" applyAlignment="1">
      <alignment horizontal="right" vertical="center"/>
    </xf>
    <xf numFmtId="3" fontId="1" fillId="21" borderId="33" xfId="0" applyNumberFormat="1" applyFont="1" applyFill="1" applyBorder="1" applyAlignment="1">
      <alignment horizontal="right" vertical="center"/>
    </xf>
    <xf numFmtId="3" fontId="32" fillId="21" borderId="30" xfId="0" applyNumberFormat="1" applyFont="1" applyFill="1" applyBorder="1" applyAlignment="1">
      <alignment horizontal="right" vertical="center"/>
    </xf>
    <xf numFmtId="3" fontId="32" fillId="21" borderId="31" xfId="0" applyNumberFormat="1" applyFont="1" applyFill="1" applyBorder="1" applyAlignment="1">
      <alignment horizontal="right" vertical="center"/>
    </xf>
    <xf numFmtId="3" fontId="1" fillId="21" borderId="34" xfId="0" applyNumberFormat="1" applyFont="1" applyFill="1" applyBorder="1" applyAlignment="1">
      <alignment horizontal="right" vertical="center"/>
    </xf>
    <xf numFmtId="3" fontId="1" fillId="21" borderId="57" xfId="0" applyNumberFormat="1" applyFont="1" applyFill="1" applyBorder="1" applyAlignment="1">
      <alignment horizontal="right" vertical="center"/>
    </xf>
    <xf numFmtId="3" fontId="1" fillId="21" borderId="129" xfId="0" applyNumberFormat="1" applyFont="1" applyFill="1" applyBorder="1" applyAlignment="1">
      <alignment horizontal="right" vertical="center"/>
    </xf>
    <xf numFmtId="3" fontId="1" fillId="21" borderId="95" xfId="0" applyNumberFormat="1" applyFont="1" applyFill="1" applyBorder="1" applyAlignment="1">
      <alignment horizontal="right" vertical="center"/>
    </xf>
    <xf numFmtId="3" fontId="1" fillId="21" borderId="26" xfId="0" applyNumberFormat="1" applyFont="1" applyFill="1" applyBorder="1" applyAlignment="1">
      <alignment horizontal="right" vertical="center"/>
    </xf>
    <xf numFmtId="3" fontId="1" fillId="21" borderId="98" xfId="0" applyNumberFormat="1" applyFont="1" applyFill="1" applyBorder="1" applyAlignment="1">
      <alignment horizontal="right" vertical="center"/>
    </xf>
    <xf numFmtId="3" fontId="1" fillId="21" borderId="59" xfId="0" applyNumberFormat="1" applyFont="1" applyFill="1" applyBorder="1" applyAlignment="1">
      <alignment horizontal="right" vertical="center"/>
    </xf>
    <xf numFmtId="3" fontId="1" fillId="21" borderId="35" xfId="0" applyNumberFormat="1" applyFont="1" applyFill="1" applyBorder="1" applyAlignment="1">
      <alignment horizontal="right" vertical="center"/>
    </xf>
    <xf numFmtId="3" fontId="32" fillId="21" borderId="32" xfId="0" applyNumberFormat="1" applyFont="1" applyFill="1" applyBorder="1" applyAlignment="1">
      <alignment horizontal="right" vertical="center"/>
    </xf>
    <xf numFmtId="3" fontId="32" fillId="21" borderId="33" xfId="0" applyNumberFormat="1" applyFont="1" applyFill="1" applyBorder="1" applyAlignment="1">
      <alignment horizontal="right" vertical="center"/>
    </xf>
    <xf numFmtId="0" fontId="34" fillId="16" borderId="172" xfId="0" applyFont="1" applyFill="1" applyBorder="1" applyAlignment="1">
      <alignment horizontal="left" vertical="top" wrapText="1"/>
    </xf>
    <xf numFmtId="0" fontId="34" fillId="16" borderId="162" xfId="0" applyFont="1" applyFill="1" applyBorder="1" applyAlignment="1">
      <alignment horizontal="left" vertical="top" wrapText="1"/>
    </xf>
    <xf numFmtId="49" fontId="34" fillId="0" borderId="0" xfId="0" applyNumberFormat="1" applyFont="1" applyAlignment="1">
      <alignment horizontal="left" vertical="top" wrapText="1"/>
    </xf>
    <xf numFmtId="49" fontId="54" fillId="0" borderId="0" xfId="0" applyNumberFormat="1" applyFont="1" applyAlignment="1">
      <alignment horizontal="left" vertical="top" wrapText="1"/>
    </xf>
    <xf numFmtId="49" fontId="52" fillId="0" borderId="0" xfId="0" applyNumberFormat="1" applyFont="1" applyAlignment="1">
      <alignment horizontal="left" vertical="top" wrapText="1"/>
    </xf>
    <xf numFmtId="3" fontId="34" fillId="16" borderId="164" xfId="0" applyNumberFormat="1" applyFont="1" applyFill="1" applyBorder="1" applyAlignment="1">
      <alignment horizontal="left" vertical="top" wrapText="1"/>
    </xf>
    <xf numFmtId="0" fontId="34" fillId="16" borderId="165" xfId="0" applyFont="1" applyFill="1" applyBorder="1" applyAlignment="1">
      <alignment horizontal="left" vertical="top" wrapText="1"/>
    </xf>
    <xf numFmtId="0" fontId="54" fillId="16" borderId="176" xfId="0" applyFont="1" applyFill="1" applyBorder="1" applyAlignment="1">
      <alignment horizontal="left" vertical="top" wrapText="1"/>
    </xf>
    <xf numFmtId="3" fontId="54" fillId="16" borderId="175" xfId="0" applyNumberFormat="1" applyFont="1" applyFill="1" applyBorder="1" applyAlignment="1">
      <alignment horizontal="left" vertical="center" wrapText="1"/>
    </xf>
    <xf numFmtId="3" fontId="54" fillId="16" borderId="156" xfId="0" applyNumberFormat="1" applyFont="1" applyFill="1" applyBorder="1" applyAlignment="1">
      <alignment horizontal="left" vertical="center" wrapText="1"/>
    </xf>
    <xf numFmtId="0" fontId="0" fillId="16" borderId="161" xfId="0" applyFill="1" applyBorder="1" applyAlignment="1">
      <alignment horizontal="left" vertical="top"/>
    </xf>
    <xf numFmtId="0" fontId="0" fillId="16" borderId="162" xfId="0" applyFill="1" applyBorder="1" applyAlignment="1">
      <alignment horizontal="left" vertical="top"/>
    </xf>
    <xf numFmtId="0" fontId="30" fillId="16" borderId="163" xfId="0" applyFont="1" applyFill="1" applyBorder="1" applyAlignment="1">
      <alignment horizontal="left" vertical="top"/>
    </xf>
    <xf numFmtId="0" fontId="30" fillId="16" borderId="164" xfId="0" applyFont="1" applyFill="1" applyBorder="1" applyAlignment="1">
      <alignment horizontal="left" vertical="top"/>
    </xf>
    <xf numFmtId="0" fontId="0" fillId="16" borderId="163" xfId="0" applyFill="1" applyBorder="1" applyAlignment="1">
      <alignment horizontal="left" vertical="top"/>
    </xf>
    <xf numFmtId="0" fontId="0" fillId="16" borderId="164" xfId="0" applyFill="1" applyBorder="1" applyAlignment="1">
      <alignment horizontal="left" vertical="top"/>
    </xf>
    <xf numFmtId="0" fontId="10" fillId="0" borderId="0" xfId="0" applyFont="1" applyAlignment="1">
      <alignment vertical="center"/>
    </xf>
    <xf numFmtId="0" fontId="6" fillId="0" borderId="0" xfId="1" applyFont="1" applyAlignment="1" applyProtection="1">
      <alignment vertical="center"/>
    </xf>
    <xf numFmtId="0" fontId="8" fillId="0" borderId="0" xfId="0" applyFont="1" applyAlignment="1">
      <alignment vertical="center"/>
    </xf>
    <xf numFmtId="0" fontId="4" fillId="0" borderId="0" xfId="0" applyFont="1" applyAlignment="1">
      <alignment vertical="center"/>
    </xf>
    <xf numFmtId="3" fontId="32" fillId="0" borderId="100" xfId="0" applyNumberFormat="1" applyFont="1" applyBorder="1" applyAlignment="1" applyProtection="1">
      <alignment horizontal="right" vertical="top"/>
      <protection locked="0"/>
    </xf>
    <xf numFmtId="3" fontId="32" fillId="0" borderId="101" xfId="0" applyNumberFormat="1" applyFont="1" applyBorder="1" applyAlignment="1" applyProtection="1">
      <alignment horizontal="right" vertical="top"/>
      <protection locked="0"/>
    </xf>
    <xf numFmtId="3" fontId="32" fillId="0" borderId="102" xfId="0" applyNumberFormat="1" applyFont="1" applyBorder="1" applyAlignment="1" applyProtection="1">
      <alignment horizontal="right" vertical="top"/>
      <protection locked="0"/>
    </xf>
    <xf numFmtId="3" fontId="32" fillId="0" borderId="103" xfId="0" applyNumberFormat="1" applyFont="1" applyBorder="1" applyAlignment="1" applyProtection="1">
      <alignment horizontal="right" vertical="top"/>
      <protection locked="0"/>
    </xf>
    <xf numFmtId="3" fontId="32" fillId="0" borderId="111" xfId="0" applyNumberFormat="1" applyFont="1" applyBorder="1" applyAlignment="1" applyProtection="1">
      <alignment horizontal="right" vertical="top"/>
      <protection locked="0"/>
    </xf>
    <xf numFmtId="3" fontId="32" fillId="0" borderId="112" xfId="0" applyNumberFormat="1" applyFont="1" applyBorder="1" applyAlignment="1" applyProtection="1">
      <alignment horizontal="right" vertical="top"/>
      <protection locked="0"/>
    </xf>
    <xf numFmtId="3" fontId="32" fillId="0" borderId="117" xfId="0" applyNumberFormat="1" applyFont="1" applyBorder="1" applyAlignment="1" applyProtection="1">
      <alignment vertical="top"/>
      <protection locked="0"/>
    </xf>
    <xf numFmtId="3" fontId="32" fillId="0" borderId="18" xfId="0" applyNumberFormat="1" applyFont="1" applyBorder="1" applyAlignment="1" applyProtection="1">
      <alignment vertical="top"/>
      <protection locked="0"/>
    </xf>
    <xf numFmtId="3" fontId="32" fillId="0" borderId="118" xfId="0" applyNumberFormat="1" applyFont="1" applyBorder="1" applyAlignment="1" applyProtection="1">
      <alignment vertical="top"/>
      <protection locked="0"/>
    </xf>
    <xf numFmtId="0" fontId="29" fillId="0" borderId="0" xfId="0" applyFont="1" applyAlignment="1">
      <alignment vertical="center"/>
    </xf>
    <xf numFmtId="0" fontId="2" fillId="0" borderId="0" xfId="0" applyFont="1" applyAlignment="1">
      <alignment vertical="center"/>
    </xf>
    <xf numFmtId="0" fontId="2" fillId="4" borderId="0" xfId="0" applyFont="1" applyFill="1"/>
    <xf numFmtId="0" fontId="32" fillId="21" borderId="0" xfId="0" applyFont="1" applyFill="1" applyAlignment="1">
      <alignment vertical="center"/>
    </xf>
    <xf numFmtId="0" fontId="40" fillId="21" borderId="0" xfId="0" applyFont="1" applyFill="1"/>
    <xf numFmtId="0" fontId="42" fillId="21" borderId="0" xfId="0" applyFont="1" applyFill="1"/>
    <xf numFmtId="0" fontId="44" fillId="21" borderId="0" xfId="0" applyFont="1" applyFill="1"/>
    <xf numFmtId="0" fontId="43" fillId="21" borderId="0" xfId="0" applyFont="1" applyFill="1"/>
    <xf numFmtId="0" fontId="41" fillId="21" borderId="0" xfId="0" applyFont="1" applyFill="1"/>
    <xf numFmtId="0" fontId="39" fillId="21" borderId="0" xfId="0" applyFont="1" applyFill="1"/>
    <xf numFmtId="0" fontId="38" fillId="21" borderId="0" xfId="0" applyFont="1" applyFill="1"/>
    <xf numFmtId="0" fontId="38" fillId="22" borderId="0" xfId="0" applyFont="1" applyFill="1" applyAlignment="1">
      <alignment vertical="center"/>
    </xf>
    <xf numFmtId="0" fontId="32" fillId="22" borderId="0" xfId="0" applyFont="1" applyFill="1" applyAlignment="1">
      <alignment vertical="center"/>
    </xf>
    <xf numFmtId="0" fontId="40" fillId="22" borderId="0" xfId="0" applyFont="1" applyFill="1"/>
    <xf numFmtId="0" fontId="42" fillId="22" borderId="0" xfId="0" applyFont="1" applyFill="1"/>
    <xf numFmtId="0" fontId="44" fillId="22" borderId="0" xfId="0" applyFont="1" applyFill="1"/>
    <xf numFmtId="0" fontId="43" fillId="22" borderId="0" xfId="0" applyFont="1" applyFill="1"/>
    <xf numFmtId="0" fontId="41" fillId="22" borderId="0" xfId="0" applyFont="1" applyFill="1"/>
    <xf numFmtId="0" fontId="39" fillId="22" borderId="0" xfId="0" applyFont="1" applyFill="1"/>
    <xf numFmtId="3" fontId="32" fillId="22" borderId="14" xfId="0" applyNumberFormat="1" applyFont="1" applyFill="1" applyBorder="1" applyAlignment="1">
      <alignment horizontal="right" vertical="center"/>
    </xf>
    <xf numFmtId="3" fontId="32" fillId="22" borderId="7" xfId="0" applyNumberFormat="1" applyFont="1" applyFill="1" applyBorder="1" applyAlignment="1">
      <alignment horizontal="right" vertical="center"/>
    </xf>
    <xf numFmtId="3" fontId="32" fillId="22" borderId="9" xfId="0" applyNumberFormat="1" applyFont="1" applyFill="1" applyBorder="1" applyAlignment="1">
      <alignment horizontal="right" vertical="center"/>
    </xf>
    <xf numFmtId="3" fontId="32" fillId="22" borderId="63" xfId="0" applyNumberFormat="1" applyFont="1" applyFill="1" applyBorder="1" applyAlignment="1">
      <alignment horizontal="right" vertical="center"/>
    </xf>
    <xf numFmtId="3" fontId="32" fillId="22" borderId="93" xfId="0" applyNumberFormat="1" applyFont="1" applyFill="1" applyBorder="1" applyAlignment="1">
      <alignment horizontal="right" vertical="center"/>
    </xf>
    <xf numFmtId="3" fontId="32" fillId="22" borderId="64" xfId="0" applyNumberFormat="1" applyFont="1" applyFill="1" applyBorder="1" applyAlignment="1">
      <alignment horizontal="right" vertical="center"/>
    </xf>
    <xf numFmtId="3" fontId="32" fillId="22" borderId="94" xfId="0" applyNumberFormat="1" applyFont="1" applyFill="1" applyBorder="1" applyAlignment="1">
      <alignment horizontal="right" vertical="center"/>
    </xf>
    <xf numFmtId="3" fontId="32" fillId="22" borderId="59" xfId="0" applyNumberFormat="1" applyFont="1" applyFill="1" applyBorder="1" applyAlignment="1">
      <alignment horizontal="right" vertical="center"/>
    </xf>
    <xf numFmtId="3" fontId="32" fillId="22" borderId="95" xfId="0" applyNumberFormat="1" applyFont="1" applyFill="1" applyBorder="1" applyAlignment="1">
      <alignment horizontal="right" vertical="center"/>
    </xf>
    <xf numFmtId="3" fontId="32" fillId="22" borderId="33" xfId="0" applyNumberFormat="1" applyFont="1" applyFill="1" applyBorder="1" applyAlignment="1">
      <alignment vertical="center"/>
    </xf>
    <xf numFmtId="3" fontId="32" fillId="21" borderId="33" xfId="0" applyNumberFormat="1" applyFont="1" applyFill="1" applyBorder="1" applyAlignment="1">
      <alignment vertical="center"/>
    </xf>
    <xf numFmtId="3" fontId="32" fillId="21" borderId="63" xfId="0" applyNumberFormat="1" applyFont="1" applyFill="1" applyBorder="1" applyAlignment="1">
      <alignment horizontal="right" vertical="center"/>
    </xf>
    <xf numFmtId="3" fontId="32" fillId="21" borderId="93" xfId="0" applyNumberFormat="1" applyFont="1" applyFill="1" applyBorder="1" applyAlignment="1">
      <alignment horizontal="right" vertical="center"/>
    </xf>
    <xf numFmtId="3" fontId="32" fillId="21" borderId="64" xfId="0" applyNumberFormat="1" applyFont="1" applyFill="1" applyBorder="1" applyAlignment="1">
      <alignment horizontal="right" vertical="center"/>
    </xf>
    <xf numFmtId="3" fontId="32" fillId="21" borderId="94" xfId="0" applyNumberFormat="1" applyFont="1" applyFill="1" applyBorder="1" applyAlignment="1">
      <alignment horizontal="right" vertical="center"/>
    </xf>
    <xf numFmtId="3" fontId="32" fillId="21" borderId="59" xfId="0" applyNumberFormat="1" applyFont="1" applyFill="1" applyBorder="1" applyAlignment="1">
      <alignment horizontal="right" vertical="center"/>
    </xf>
    <xf numFmtId="3" fontId="32" fillId="21" borderId="95" xfId="0" applyNumberFormat="1" applyFont="1" applyFill="1" applyBorder="1" applyAlignment="1">
      <alignment horizontal="right" vertical="center"/>
    </xf>
    <xf numFmtId="3" fontId="32" fillId="21" borderId="14" xfId="0" applyNumberFormat="1" applyFont="1" applyFill="1" applyBorder="1" applyAlignment="1">
      <alignment horizontal="right" vertical="center"/>
    </xf>
    <xf numFmtId="3" fontId="32" fillId="21" borderId="12" xfId="0" applyNumberFormat="1" applyFont="1" applyFill="1" applyBorder="1" applyAlignment="1">
      <alignment horizontal="right" vertical="center"/>
    </xf>
    <xf numFmtId="3" fontId="32" fillId="21" borderId="133" xfId="0" applyNumberFormat="1" applyFont="1" applyFill="1" applyBorder="1" applyAlignment="1">
      <alignment horizontal="right" vertical="center"/>
    </xf>
    <xf numFmtId="3" fontId="32" fillId="21" borderId="9" xfId="0" applyNumberFormat="1" applyFont="1" applyFill="1" applyBorder="1" applyAlignment="1">
      <alignment horizontal="right" vertical="center"/>
    </xf>
    <xf numFmtId="0" fontId="29" fillId="0" borderId="0" xfId="0" applyFont="1" applyAlignment="1">
      <alignment horizontal="center" vertical="center"/>
    </xf>
    <xf numFmtId="49" fontId="1" fillId="0" borderId="36" xfId="0" applyNumberFormat="1" applyFont="1" applyBorder="1" applyAlignment="1" applyProtection="1">
      <alignment horizontal="left" vertical="top" wrapText="1"/>
      <protection locked="0"/>
    </xf>
    <xf numFmtId="49" fontId="1" fillId="0" borderId="37" xfId="0" applyNumberFormat="1" applyFont="1" applyBorder="1" applyAlignment="1" applyProtection="1">
      <alignment horizontal="left" vertical="top" wrapText="1"/>
      <protection locked="0"/>
    </xf>
    <xf numFmtId="49" fontId="1" fillId="0" borderId="38" xfId="0" applyNumberFormat="1" applyFont="1" applyBorder="1" applyAlignment="1" applyProtection="1">
      <alignment horizontal="left" vertical="top" wrapText="1"/>
      <protection locked="0"/>
    </xf>
    <xf numFmtId="49" fontId="1" fillId="0" borderId="39" xfId="0" applyNumberFormat="1" applyFont="1" applyBorder="1" applyAlignment="1" applyProtection="1">
      <alignment horizontal="left" vertical="top" wrapText="1"/>
      <protection locked="0"/>
    </xf>
    <xf numFmtId="0" fontId="32" fillId="20" borderId="89" xfId="0" applyFont="1" applyFill="1" applyBorder="1" applyAlignment="1" applyProtection="1">
      <alignment horizontal="center" vertical="center"/>
      <protection locked="0"/>
    </xf>
    <xf numFmtId="0" fontId="32" fillId="20" borderId="33" xfId="0" applyFont="1" applyFill="1" applyBorder="1" applyAlignment="1" applyProtection="1">
      <alignment horizontal="center" vertical="center"/>
      <protection locked="0"/>
    </xf>
    <xf numFmtId="0" fontId="32" fillId="20" borderId="35" xfId="0" applyFont="1" applyFill="1" applyBorder="1" applyAlignment="1" applyProtection="1">
      <alignment horizontal="center" vertical="center"/>
      <protection locked="0"/>
    </xf>
    <xf numFmtId="0" fontId="46" fillId="0" borderId="159"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3" fontId="32" fillId="0" borderId="116" xfId="0" applyNumberFormat="1" applyFont="1" applyBorder="1" applyAlignment="1" applyProtection="1">
      <alignment horizontal="right" vertical="top"/>
      <protection locked="0"/>
    </xf>
    <xf numFmtId="0" fontId="32" fillId="0" borderId="45" xfId="0" applyFont="1" applyBorder="1" applyAlignment="1" applyProtection="1">
      <alignment horizontal="left" vertical="top" wrapText="1"/>
      <protection locked="0"/>
    </xf>
    <xf numFmtId="0" fontId="32" fillId="0" borderId="125" xfId="0" applyFont="1" applyBorder="1" applyAlignment="1" applyProtection="1">
      <alignment horizontal="left" vertical="top" wrapText="1"/>
      <protection locked="0"/>
    </xf>
    <xf numFmtId="3" fontId="32" fillId="21" borderId="215" xfId="0" applyNumberFormat="1" applyFont="1" applyFill="1" applyBorder="1" applyAlignment="1">
      <alignment horizontal="right" vertical="center"/>
    </xf>
    <xf numFmtId="3" fontId="32" fillId="21" borderId="23" xfId="0" applyNumberFormat="1" applyFont="1" applyFill="1" applyBorder="1" applyAlignment="1">
      <alignment horizontal="right" vertical="center"/>
    </xf>
    <xf numFmtId="3" fontId="32" fillId="22" borderId="215" xfId="0" applyNumberFormat="1" applyFont="1" applyFill="1" applyBorder="1" applyAlignment="1">
      <alignment horizontal="right" vertical="center"/>
    </xf>
    <xf numFmtId="3" fontId="32" fillId="22" borderId="23" xfId="0" applyNumberFormat="1" applyFont="1" applyFill="1" applyBorder="1" applyAlignment="1">
      <alignment horizontal="right" vertical="center"/>
    </xf>
    <xf numFmtId="0" fontId="0" fillId="0" borderId="159" xfId="0" applyBorder="1"/>
    <xf numFmtId="3" fontId="32" fillId="0" borderId="139" xfId="0" applyNumberFormat="1" applyFont="1" applyBorder="1" applyAlignment="1">
      <alignment horizontal="right" vertical="center"/>
    </xf>
    <xf numFmtId="3" fontId="32" fillId="22" borderId="99" xfId="0" applyNumberFormat="1" applyFont="1" applyFill="1" applyBorder="1" applyAlignment="1">
      <alignment horizontal="right" vertical="center"/>
    </xf>
    <xf numFmtId="3" fontId="32" fillId="22" borderId="23" xfId="0" applyNumberFormat="1" applyFont="1" applyFill="1" applyBorder="1" applyAlignment="1">
      <alignment vertical="center"/>
    </xf>
    <xf numFmtId="3" fontId="32" fillId="21" borderId="23" xfId="0" applyNumberFormat="1" applyFont="1" applyFill="1" applyBorder="1" applyAlignment="1">
      <alignment vertical="center"/>
    </xf>
    <xf numFmtId="0" fontId="46" fillId="0" borderId="179" xfId="0" applyFont="1" applyBorder="1" applyAlignment="1">
      <alignment horizontal="center" vertical="center" wrapText="1"/>
    </xf>
    <xf numFmtId="0" fontId="46" fillId="0" borderId="60" xfId="0" applyFont="1" applyBorder="1" applyAlignment="1">
      <alignment horizontal="center" vertical="center" wrapText="1"/>
    </xf>
    <xf numFmtId="0" fontId="32" fillId="21" borderId="43" xfId="0" applyFont="1" applyFill="1" applyBorder="1" applyAlignment="1">
      <alignment horizontal="center" vertical="center"/>
    </xf>
    <xf numFmtId="0" fontId="32" fillId="22" borderId="43" xfId="0" applyFont="1" applyFill="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wrapText="1"/>
    </xf>
    <xf numFmtId="0" fontId="32" fillId="7" borderId="216" xfId="0" applyFont="1" applyFill="1" applyBorder="1" applyAlignment="1">
      <alignment horizontal="left" vertical="top" wrapText="1"/>
    </xf>
    <xf numFmtId="165" fontId="29" fillId="2" borderId="0" xfId="4" applyNumberFormat="1" applyFont="1" applyFill="1" applyAlignment="1">
      <alignment horizontal="center" vertical="center"/>
    </xf>
    <xf numFmtId="0" fontId="7" fillId="2" borderId="0" xfId="1" applyFill="1" applyAlignment="1" applyProtection="1">
      <alignment horizontal="left" vertical="center"/>
    </xf>
    <xf numFmtId="0" fontId="37" fillId="0" borderId="0" xfId="0" applyFont="1" applyAlignment="1">
      <alignment horizontal="left" wrapText="1"/>
    </xf>
    <xf numFmtId="0" fontId="46" fillId="0" borderId="0" xfId="0" applyFont="1" applyAlignment="1">
      <alignment horizontal="center" vertical="center" wrapText="1"/>
    </xf>
    <xf numFmtId="0" fontId="32" fillId="7" borderId="190" xfId="0" applyFont="1" applyFill="1" applyBorder="1" applyAlignment="1">
      <alignment horizontal="left" vertical="top" wrapText="1"/>
    </xf>
    <xf numFmtId="3" fontId="34" fillId="4" borderId="0" xfId="0" applyNumberFormat="1" applyFont="1" applyFill="1" applyAlignment="1">
      <alignment horizontal="left" vertical="center" wrapText="1"/>
    </xf>
    <xf numFmtId="0" fontId="45" fillId="0" borderId="0" xfId="0" applyFont="1"/>
    <xf numFmtId="3" fontId="11" fillId="11" borderId="0" xfId="0" applyNumberFormat="1" applyFont="1" applyFill="1" applyAlignment="1">
      <alignment horizontal="center" vertical="center"/>
    </xf>
    <xf numFmtId="0" fontId="5" fillId="0" borderId="48" xfId="0" applyFont="1" applyBorder="1" applyAlignment="1">
      <alignment horizontal="center" vertical="center" wrapText="1"/>
    </xf>
    <xf numFmtId="0" fontId="4" fillId="4" borderId="0" xfId="5" applyFont="1" applyFill="1" applyAlignment="1">
      <alignment vertical="top" wrapText="1"/>
    </xf>
    <xf numFmtId="0" fontId="24" fillId="4" borderId="0" xfId="5" applyFont="1" applyFill="1" applyAlignment="1">
      <alignment vertical="top" wrapText="1"/>
    </xf>
    <xf numFmtId="3" fontId="45" fillId="0" borderId="0" xfId="0" applyNumberFormat="1" applyFont="1" applyAlignment="1">
      <alignment horizontal="right" vertical="center"/>
    </xf>
    <xf numFmtId="0" fontId="55" fillId="0" borderId="0" xfId="0" applyFont="1" applyAlignment="1">
      <alignment horizontal="center" vertical="top" wrapText="1"/>
    </xf>
    <xf numFmtId="0" fontId="51" fillId="0" borderId="0" xfId="0" applyFont="1" applyAlignment="1">
      <alignment horizontal="left" vertical="top" wrapText="1"/>
    </xf>
    <xf numFmtId="0" fontId="51" fillId="0" borderId="0" xfId="0" applyFont="1" applyAlignment="1">
      <alignment horizontal="center" vertical="top" wrapText="1"/>
    </xf>
    <xf numFmtId="0" fontId="55" fillId="0" borderId="0" xfId="0" applyFont="1" applyAlignment="1">
      <alignment horizontal="center" vertical="top"/>
    </xf>
    <xf numFmtId="49" fontId="55" fillId="0" borderId="0" xfId="0" applyNumberFormat="1" applyFont="1" applyAlignment="1">
      <alignment horizontal="center" vertical="top" wrapText="1"/>
    </xf>
    <xf numFmtId="0" fontId="55" fillId="0" borderId="0" xfId="0" applyFont="1"/>
    <xf numFmtId="3" fontId="55" fillId="0" borderId="0" xfId="0" applyNumberFormat="1" applyFont="1" applyAlignment="1" applyProtection="1">
      <alignment horizontal="center" vertical="top"/>
      <protection locked="0"/>
    </xf>
    <xf numFmtId="167" fontId="0" fillId="13" borderId="8" xfId="0" applyNumberFormat="1" applyFill="1" applyBorder="1" applyAlignment="1">
      <alignment horizontal="right" vertical="center"/>
    </xf>
    <xf numFmtId="167" fontId="0" fillId="13" borderId="145" xfId="0" applyNumberFormat="1" applyFill="1" applyBorder="1" applyAlignment="1">
      <alignment horizontal="right" vertical="center"/>
    </xf>
    <xf numFmtId="167" fontId="0" fillId="13" borderId="10" xfId="0" applyNumberFormat="1" applyFill="1" applyBorder="1" applyAlignment="1">
      <alignment horizontal="right" vertical="center"/>
    </xf>
    <xf numFmtId="167" fontId="0" fillId="14" borderId="8" xfId="0" applyNumberFormat="1" applyFill="1" applyBorder="1" applyAlignment="1">
      <alignment horizontal="right" vertical="center"/>
    </xf>
    <xf numFmtId="167" fontId="0" fillId="14" borderId="145" xfId="0" applyNumberFormat="1" applyFill="1" applyBorder="1" applyAlignment="1">
      <alignment horizontal="right" vertical="center"/>
    </xf>
    <xf numFmtId="167" fontId="0" fillId="14" borderId="10" xfId="0" applyNumberFormat="1" applyFill="1" applyBorder="1" applyAlignment="1">
      <alignment horizontal="right" vertical="center"/>
    </xf>
    <xf numFmtId="167" fontId="0" fillId="9" borderId="8" xfId="0" applyNumberFormat="1" applyFill="1" applyBorder="1" applyAlignment="1">
      <alignment horizontal="right" vertical="center"/>
    </xf>
    <xf numFmtId="167" fontId="0" fillId="9" borderId="145" xfId="0" applyNumberFormat="1" applyFill="1" applyBorder="1" applyAlignment="1">
      <alignment horizontal="right" vertical="center"/>
    </xf>
    <xf numFmtId="167" fontId="0" fillId="9" borderId="10" xfId="0" applyNumberFormat="1" applyFill="1" applyBorder="1" applyAlignment="1">
      <alignment horizontal="right" vertical="center"/>
    </xf>
    <xf numFmtId="167" fontId="0" fillId="10" borderId="8" xfId="0" applyNumberFormat="1" applyFill="1" applyBorder="1" applyAlignment="1">
      <alignment horizontal="right" vertical="center"/>
    </xf>
    <xf numFmtId="167" fontId="0" fillId="10" borderId="145" xfId="0" applyNumberFormat="1" applyFill="1" applyBorder="1" applyAlignment="1">
      <alignment horizontal="right" vertical="center"/>
    </xf>
    <xf numFmtId="167" fontId="0" fillId="10" borderId="10" xfId="0" applyNumberFormat="1" applyFill="1" applyBorder="1" applyAlignment="1">
      <alignment horizontal="right" vertical="center"/>
    </xf>
    <xf numFmtId="167" fontId="0" fillId="12" borderId="8" xfId="0" applyNumberFormat="1" applyFill="1" applyBorder="1" applyAlignment="1">
      <alignment horizontal="right" vertical="center"/>
    </xf>
    <xf numFmtId="167" fontId="0" fillId="12" borderId="145" xfId="0" applyNumberFormat="1" applyFill="1" applyBorder="1" applyAlignment="1">
      <alignment horizontal="right" vertical="center"/>
    </xf>
    <xf numFmtId="167" fontId="0" fillId="12" borderId="10" xfId="0" applyNumberFormat="1" applyFill="1" applyBorder="1" applyAlignment="1">
      <alignment horizontal="right" vertical="center"/>
    </xf>
    <xf numFmtId="0" fontId="34" fillId="0" borderId="0" xfId="6" applyFont="1" applyAlignment="1">
      <alignment horizontal="right"/>
    </xf>
    <xf numFmtId="3" fontId="54" fillId="16" borderId="189" xfId="0" applyNumberFormat="1" applyFont="1" applyFill="1" applyBorder="1" applyAlignment="1">
      <alignment horizontal="left" vertical="center" wrapText="1"/>
    </xf>
    <xf numFmtId="3" fontId="54" fillId="16" borderId="163" xfId="0" applyNumberFormat="1" applyFont="1" applyFill="1" applyBorder="1" applyAlignment="1">
      <alignment horizontal="left" vertical="center" wrapText="1"/>
    </xf>
    <xf numFmtId="49" fontId="32" fillId="0" borderId="37" xfId="0" applyNumberFormat="1" applyFont="1" applyBorder="1" applyAlignment="1" applyProtection="1">
      <alignment horizontal="left" vertical="top" wrapText="1"/>
      <protection locked="0"/>
    </xf>
    <xf numFmtId="49" fontId="32" fillId="0" borderId="39" xfId="0" applyNumberFormat="1" applyFont="1" applyBorder="1" applyAlignment="1" applyProtection="1">
      <alignment horizontal="left" vertical="top" wrapText="1"/>
      <protection locked="0"/>
    </xf>
    <xf numFmtId="3" fontId="32" fillId="0" borderId="62" xfId="0" applyNumberFormat="1" applyFont="1" applyBorder="1" applyAlignment="1" applyProtection="1">
      <alignment horizontal="right" vertical="center"/>
      <protection locked="0"/>
    </xf>
    <xf numFmtId="0" fontId="32" fillId="0" borderId="0" xfId="0" applyFont="1" applyAlignment="1" applyProtection="1">
      <alignment horizontal="right" vertical="center"/>
      <protection locked="0"/>
    </xf>
    <xf numFmtId="0" fontId="11" fillId="0" borderId="68" xfId="0" applyFont="1" applyBorder="1" applyAlignment="1">
      <alignment horizontal="center"/>
    </xf>
    <xf numFmtId="0" fontId="0" fillId="0" borderId="68" xfId="0" applyBorder="1"/>
    <xf numFmtId="0" fontId="30" fillId="0" borderId="68" xfId="0" applyFont="1" applyBorder="1"/>
    <xf numFmtId="0" fontId="32" fillId="12" borderId="158" xfId="0" applyFont="1" applyFill="1" applyBorder="1" applyAlignment="1">
      <alignment vertical="center" wrapText="1"/>
    </xf>
    <xf numFmtId="0" fontId="32" fillId="12" borderId="60" xfId="0" applyFont="1" applyFill="1" applyBorder="1" applyAlignment="1">
      <alignment horizontal="center" vertical="center" wrapText="1"/>
    </xf>
    <xf numFmtId="0" fontId="32" fillId="12" borderId="61" xfId="0" applyFont="1" applyFill="1" applyBorder="1" applyAlignment="1">
      <alignment horizontal="center" vertical="center" wrapText="1"/>
    </xf>
    <xf numFmtId="0" fontId="32" fillId="12" borderId="62" xfId="0" applyFont="1" applyFill="1" applyBorder="1" applyAlignment="1">
      <alignment horizontal="center" vertical="center" wrapText="1"/>
    </xf>
    <xf numFmtId="0" fontId="45" fillId="12" borderId="202" xfId="0" applyFont="1" applyFill="1" applyBorder="1" applyAlignment="1">
      <alignment horizontal="center" vertical="center" wrapText="1"/>
    </xf>
    <xf numFmtId="3" fontId="23" fillId="12" borderId="18" xfId="0" applyNumberFormat="1" applyFont="1" applyFill="1" applyBorder="1" applyAlignment="1">
      <alignment horizontal="center" vertical="center" wrapText="1"/>
    </xf>
    <xf numFmtId="3" fontId="32" fillId="12" borderId="27" xfId="0" applyNumberFormat="1" applyFont="1" applyFill="1" applyBorder="1" applyAlignment="1" applyProtection="1">
      <alignment horizontal="right" vertical="center"/>
      <protection locked="0"/>
    </xf>
    <xf numFmtId="3" fontId="32" fillId="12" borderId="21" xfId="0" applyNumberFormat="1" applyFont="1" applyFill="1" applyBorder="1" applyAlignment="1" applyProtection="1">
      <alignment horizontal="right" vertical="center"/>
      <protection locked="0"/>
    </xf>
    <xf numFmtId="3" fontId="32" fillId="12" borderId="22" xfId="0" applyNumberFormat="1" applyFont="1" applyFill="1" applyBorder="1" applyAlignment="1" applyProtection="1">
      <alignment horizontal="right" vertical="center"/>
      <protection locked="0"/>
    </xf>
    <xf numFmtId="3" fontId="32" fillId="12" borderId="58" xfId="0" applyNumberFormat="1" applyFont="1" applyFill="1" applyBorder="1" applyAlignment="1" applyProtection="1">
      <alignment horizontal="right" vertical="center"/>
      <protection locked="0"/>
    </xf>
    <xf numFmtId="3" fontId="32" fillId="12" borderId="3" xfId="0" applyNumberFormat="1" applyFont="1" applyFill="1" applyBorder="1" applyAlignment="1" applyProtection="1">
      <alignment horizontal="right" vertical="center"/>
      <protection locked="0"/>
    </xf>
    <xf numFmtId="3" fontId="32" fillId="12" borderId="26" xfId="0" applyNumberFormat="1" applyFont="1" applyFill="1" applyBorder="1" applyAlignment="1" applyProtection="1">
      <alignment horizontal="right" vertical="center"/>
      <protection locked="0"/>
    </xf>
    <xf numFmtId="0" fontId="32" fillId="12" borderId="61" xfId="0" applyFont="1" applyFill="1" applyBorder="1" applyAlignment="1">
      <alignment vertical="center" wrapText="1"/>
    </xf>
    <xf numFmtId="0" fontId="46" fillId="12" borderId="80" xfId="0" applyFont="1" applyFill="1" applyBorder="1" applyAlignment="1">
      <alignment vertical="center" wrapText="1"/>
    </xf>
    <xf numFmtId="0" fontId="46" fillId="12" borderId="89" xfId="0" applyFont="1" applyFill="1" applyBorder="1" applyAlignment="1">
      <alignment vertical="center" wrapText="1"/>
    </xf>
    <xf numFmtId="0" fontId="11" fillId="12" borderId="218" xfId="0" applyFont="1" applyFill="1" applyBorder="1" applyAlignment="1">
      <alignment horizontal="center" vertical="center" wrapText="1"/>
    </xf>
    <xf numFmtId="0" fontId="11" fillId="12" borderId="210" xfId="0" applyFont="1" applyFill="1" applyBorder="1" applyAlignment="1">
      <alignment horizontal="center" vertical="center" wrapText="1"/>
    </xf>
    <xf numFmtId="3" fontId="32" fillId="12" borderId="31" xfId="0" applyNumberFormat="1" applyFont="1" applyFill="1" applyBorder="1" applyAlignment="1" applyProtection="1">
      <alignment horizontal="right" vertical="center"/>
      <protection locked="0"/>
    </xf>
    <xf numFmtId="3" fontId="32" fillId="12" borderId="62" xfId="0" applyNumberFormat="1" applyFont="1" applyFill="1" applyBorder="1" applyAlignment="1" applyProtection="1">
      <alignment horizontal="right" vertical="center"/>
      <protection locked="0"/>
    </xf>
    <xf numFmtId="3" fontId="32" fillId="12" borderId="33" xfId="0" applyNumberFormat="1" applyFont="1" applyFill="1" applyBorder="1" applyAlignment="1" applyProtection="1">
      <alignment horizontal="right" vertical="center"/>
      <protection locked="0"/>
    </xf>
    <xf numFmtId="3" fontId="32" fillId="12" borderId="70" xfId="0" applyNumberFormat="1" applyFont="1" applyFill="1" applyBorder="1" applyAlignment="1" applyProtection="1">
      <alignment horizontal="right" vertical="center"/>
      <protection locked="0"/>
    </xf>
    <xf numFmtId="3" fontId="32" fillId="12" borderId="30" xfId="0" applyNumberFormat="1" applyFont="1" applyFill="1" applyBorder="1" applyAlignment="1" applyProtection="1">
      <alignment horizontal="right" vertical="center"/>
      <protection locked="0"/>
    </xf>
    <xf numFmtId="3" fontId="32" fillId="12" borderId="146" xfId="0" applyNumberFormat="1" applyFont="1" applyFill="1" applyBorder="1" applyAlignment="1" applyProtection="1">
      <alignment horizontal="right" vertical="center"/>
      <protection locked="0"/>
    </xf>
    <xf numFmtId="3" fontId="32" fillId="12" borderId="79" xfId="0" applyNumberFormat="1" applyFont="1" applyFill="1" applyBorder="1" applyAlignment="1" applyProtection="1">
      <alignment horizontal="right" vertical="center"/>
      <protection locked="0"/>
    </xf>
    <xf numFmtId="3" fontId="32" fillId="12" borderId="48" xfId="0" applyNumberFormat="1" applyFont="1" applyFill="1" applyBorder="1" applyAlignment="1" applyProtection="1">
      <alignment horizontal="right" vertical="center"/>
      <protection locked="0"/>
    </xf>
    <xf numFmtId="3" fontId="32" fillId="12" borderId="138" xfId="0" applyNumberFormat="1" applyFont="1" applyFill="1" applyBorder="1" applyAlignment="1" applyProtection="1">
      <alignment horizontal="right" vertical="center"/>
      <protection locked="0"/>
    </xf>
    <xf numFmtId="3" fontId="32" fillId="12" borderId="80" xfId="0" applyNumberFormat="1" applyFont="1" applyFill="1" applyBorder="1" applyAlignment="1" applyProtection="1">
      <alignment horizontal="right" vertical="center"/>
      <protection locked="0"/>
    </xf>
    <xf numFmtId="3" fontId="32" fillId="12" borderId="46" xfId="0" applyNumberFormat="1" applyFont="1" applyFill="1" applyBorder="1" applyAlignment="1" applyProtection="1">
      <alignment horizontal="right" vertical="center"/>
      <protection locked="0"/>
    </xf>
    <xf numFmtId="0" fontId="32" fillId="12" borderId="62" xfId="0" applyFont="1" applyFill="1" applyBorder="1" applyAlignment="1">
      <alignment vertical="center" wrapText="1"/>
    </xf>
    <xf numFmtId="0" fontId="5" fillId="12" borderId="58" xfId="0" applyFont="1" applyFill="1" applyBorder="1" applyAlignment="1">
      <alignment horizontal="center" vertical="center" wrapText="1"/>
    </xf>
    <xf numFmtId="0" fontId="5" fillId="12" borderId="48" xfId="0" applyFont="1" applyFill="1" applyBorder="1" applyAlignment="1">
      <alignment horizontal="center" vertical="center" wrapText="1"/>
    </xf>
    <xf numFmtId="3" fontId="32" fillId="12" borderId="32" xfId="0" applyNumberFormat="1" applyFont="1" applyFill="1" applyBorder="1" applyAlignment="1" applyProtection="1">
      <alignment horizontal="right" vertical="center"/>
      <protection locked="0"/>
    </xf>
    <xf numFmtId="3" fontId="32" fillId="12" borderId="34" xfId="0" applyNumberFormat="1" applyFont="1" applyFill="1" applyBorder="1" applyAlignment="1" applyProtection="1">
      <alignment horizontal="right" vertical="center"/>
      <protection locked="0"/>
    </xf>
    <xf numFmtId="3" fontId="32" fillId="12" borderId="68" xfId="0" applyNumberFormat="1" applyFont="1" applyFill="1" applyBorder="1" applyAlignment="1" applyProtection="1">
      <alignment horizontal="right" vertical="center"/>
      <protection locked="0"/>
    </xf>
    <xf numFmtId="3" fontId="32" fillId="12" borderId="149" xfId="0" applyNumberFormat="1" applyFont="1" applyFill="1" applyBorder="1" applyAlignment="1" applyProtection="1">
      <alignment horizontal="right" vertical="center"/>
      <protection locked="0"/>
    </xf>
    <xf numFmtId="0" fontId="45" fillId="12" borderId="77" xfId="0" applyFont="1" applyFill="1" applyBorder="1" applyAlignment="1">
      <alignment horizontal="left" vertical="center"/>
    </xf>
    <xf numFmtId="0" fontId="32" fillId="12" borderId="77" xfId="0" applyFont="1" applyFill="1" applyBorder="1" applyAlignment="1">
      <alignment horizontal="left" vertical="center"/>
    </xf>
    <xf numFmtId="0" fontId="45" fillId="12" borderId="78" xfId="0" applyFont="1" applyFill="1" applyBorder="1" applyAlignment="1">
      <alignment horizontal="left" vertical="center"/>
    </xf>
    <xf numFmtId="0" fontId="45" fillId="12" borderId="41" xfId="0" applyFont="1" applyFill="1" applyBorder="1" applyAlignment="1">
      <alignment horizontal="left" vertical="center"/>
    </xf>
    <xf numFmtId="0" fontId="45" fillId="12" borderId="43" xfId="0" applyFont="1" applyFill="1" applyBorder="1" applyAlignment="1">
      <alignment horizontal="left" vertical="center"/>
    </xf>
    <xf numFmtId="0" fontId="45" fillId="4" borderId="77" xfId="0" applyFont="1" applyFill="1" applyBorder="1" applyAlignment="1">
      <alignment horizontal="left" vertical="center"/>
    </xf>
    <xf numFmtId="3" fontId="32" fillId="4" borderId="81" xfId="0" applyNumberFormat="1" applyFont="1" applyFill="1" applyBorder="1" applyAlignment="1" applyProtection="1">
      <alignment horizontal="right" vertical="center"/>
      <protection locked="0"/>
    </xf>
    <xf numFmtId="3" fontId="32" fillId="4" borderId="80" xfId="0" applyNumberFormat="1" applyFont="1" applyFill="1" applyBorder="1" applyAlignment="1" applyProtection="1">
      <alignment horizontal="right" vertical="center"/>
      <protection locked="0"/>
    </xf>
    <xf numFmtId="3" fontId="32" fillId="4" borderId="46" xfId="0" applyNumberFormat="1" applyFont="1" applyFill="1" applyBorder="1" applyAlignment="1" applyProtection="1">
      <alignment horizontal="right" vertical="center"/>
      <protection locked="0"/>
    </xf>
    <xf numFmtId="0" fontId="45" fillId="4" borderId="26" xfId="0" applyFont="1" applyFill="1" applyBorder="1" applyAlignment="1">
      <alignment horizontal="left" vertical="center"/>
    </xf>
    <xf numFmtId="3" fontId="32" fillId="4" borderId="146" xfId="0" applyNumberFormat="1" applyFont="1" applyFill="1" applyBorder="1" applyAlignment="1" applyProtection="1">
      <alignment horizontal="right" vertical="center"/>
      <protection locked="0"/>
    </xf>
    <xf numFmtId="3" fontId="32" fillId="4" borderId="79" xfId="0" applyNumberFormat="1" applyFont="1" applyFill="1" applyBorder="1" applyAlignment="1" applyProtection="1">
      <alignment horizontal="right" vertical="center"/>
      <protection locked="0"/>
    </xf>
    <xf numFmtId="3" fontId="32" fillId="4" borderId="48" xfId="0" applyNumberFormat="1" applyFont="1" applyFill="1" applyBorder="1" applyAlignment="1" applyProtection="1">
      <alignment horizontal="right" vertical="center"/>
      <protection locked="0"/>
    </xf>
    <xf numFmtId="3" fontId="32" fillId="12" borderId="22" xfId="0" applyNumberFormat="1" applyFont="1" applyFill="1" applyBorder="1" applyAlignment="1" applyProtection="1">
      <alignment horizontal="right" vertical="center" wrapText="1"/>
      <protection locked="0"/>
    </xf>
    <xf numFmtId="0" fontId="11" fillId="11" borderId="0" xfId="0" applyFont="1" applyFill="1" applyAlignment="1">
      <alignment horizontal="center" vertical="center" wrapText="1"/>
    </xf>
    <xf numFmtId="0" fontId="32" fillId="12" borderId="0" xfId="0" applyFont="1" applyFill="1" applyAlignment="1">
      <alignment vertical="center" wrapText="1"/>
    </xf>
    <xf numFmtId="0" fontId="45" fillId="0" borderId="224" xfId="0" applyFont="1" applyBorder="1" applyAlignment="1">
      <alignment horizontal="center" vertical="center" wrapText="1"/>
    </xf>
    <xf numFmtId="0" fontId="45" fillId="0" borderId="223" xfId="0" applyFont="1" applyBorder="1" applyAlignment="1">
      <alignment horizontal="center" vertical="center" wrapText="1"/>
    </xf>
    <xf numFmtId="0" fontId="32" fillId="0" borderId="133" xfId="0" applyFont="1" applyBorder="1" applyAlignment="1">
      <alignment vertical="center" wrapText="1"/>
    </xf>
    <xf numFmtId="0" fontId="45" fillId="12" borderId="223" xfId="0" applyFont="1" applyFill="1" applyBorder="1" applyAlignment="1">
      <alignment horizontal="center" vertical="center" wrapText="1"/>
    </xf>
    <xf numFmtId="0" fontId="45" fillId="12" borderId="224" xfId="0" applyFont="1" applyFill="1" applyBorder="1" applyAlignment="1">
      <alignment horizontal="center" vertical="center" wrapText="1"/>
    </xf>
    <xf numFmtId="3" fontId="34" fillId="16" borderId="171" xfId="0" applyNumberFormat="1" applyFont="1" applyFill="1" applyBorder="1" applyAlignment="1">
      <alignment horizontal="left" vertical="top" wrapText="1"/>
    </xf>
    <xf numFmtId="49" fontId="32" fillId="0" borderId="16" xfId="0" applyNumberFormat="1" applyFont="1" applyBorder="1" applyAlignment="1" applyProtection="1">
      <alignment horizontal="left" vertical="top" wrapText="1"/>
      <protection locked="0"/>
    </xf>
    <xf numFmtId="49" fontId="32" fillId="0" borderId="131" xfId="0" applyNumberFormat="1" applyFont="1" applyBorder="1" applyAlignment="1" applyProtection="1">
      <alignment horizontal="left" vertical="top" wrapText="1"/>
      <protection locked="0"/>
    </xf>
    <xf numFmtId="49" fontId="32" fillId="0" borderId="143" xfId="0" applyNumberFormat="1" applyFont="1" applyBorder="1" applyAlignment="1" applyProtection="1">
      <alignment horizontal="left" vertical="top" wrapText="1"/>
      <protection locked="0"/>
    </xf>
    <xf numFmtId="49" fontId="32" fillId="0" borderId="192" xfId="0" applyNumberFormat="1" applyFont="1" applyBorder="1" applyAlignment="1" applyProtection="1">
      <alignment horizontal="left" vertical="top" wrapText="1"/>
      <protection locked="0"/>
    </xf>
    <xf numFmtId="0" fontId="32" fillId="12" borderId="133" xfId="0" applyFont="1" applyFill="1" applyBorder="1" applyAlignment="1">
      <alignment vertical="center" wrapText="1"/>
    </xf>
    <xf numFmtId="0" fontId="32" fillId="12" borderId="26" xfId="0" applyFont="1" applyFill="1" applyBorder="1" applyAlignment="1">
      <alignment vertical="center" wrapText="1"/>
    </xf>
    <xf numFmtId="0" fontId="32" fillId="0" borderId="68" xfId="0" applyFont="1" applyBorder="1" applyAlignment="1">
      <alignment vertical="center" wrapText="1"/>
    </xf>
    <xf numFmtId="0" fontId="58" fillId="0" borderId="0" xfId="0" applyFont="1" applyAlignment="1">
      <alignment horizontal="justify" vertical="center"/>
    </xf>
    <xf numFmtId="0" fontId="57" fillId="0" borderId="0" xfId="0" applyFont="1" applyAlignment="1">
      <alignment horizontal="left" vertical="center" wrapText="1"/>
    </xf>
    <xf numFmtId="0" fontId="62" fillId="23" borderId="225" xfId="0" applyFont="1" applyFill="1" applyBorder="1" applyAlignment="1">
      <alignment horizontal="center" vertical="center" wrapText="1"/>
    </xf>
    <xf numFmtId="0" fontId="59" fillId="23" borderId="226" xfId="0" applyFont="1" applyFill="1" applyBorder="1" applyAlignment="1">
      <alignment horizontal="center" vertical="center" wrapText="1"/>
    </xf>
    <xf numFmtId="0" fontId="65" fillId="0" borderId="230" xfId="0" applyFont="1" applyBorder="1" applyAlignment="1">
      <alignment horizontal="center" vertical="center" wrapText="1"/>
    </xf>
    <xf numFmtId="0" fontId="65" fillId="24" borderId="230" xfId="0" applyFont="1" applyFill="1" applyBorder="1" applyAlignment="1">
      <alignment horizontal="center" vertical="center" wrapText="1"/>
    </xf>
    <xf numFmtId="0" fontId="59" fillId="23" borderId="227" xfId="0" applyFont="1" applyFill="1" applyBorder="1" applyAlignment="1">
      <alignment horizontal="center" vertical="center" wrapText="1"/>
    </xf>
    <xf numFmtId="0" fontId="57" fillId="24" borderId="232" xfId="0" applyFont="1" applyFill="1" applyBorder="1" applyAlignment="1">
      <alignment horizontal="left" vertical="center" wrapText="1"/>
    </xf>
    <xf numFmtId="0" fontId="57" fillId="24" borderId="231" xfId="0" applyFont="1" applyFill="1" applyBorder="1" applyAlignment="1">
      <alignment horizontal="left" vertical="center" wrapText="1"/>
    </xf>
    <xf numFmtId="0" fontId="57" fillId="0" borderId="232" xfId="0" applyFont="1" applyBorder="1" applyAlignment="1">
      <alignment horizontal="left" vertical="center" wrapText="1"/>
    </xf>
    <xf numFmtId="0" fontId="57" fillId="0" borderId="231" xfId="0" applyFont="1" applyBorder="1" applyAlignment="1">
      <alignment horizontal="left" vertical="center" wrapText="1"/>
    </xf>
    <xf numFmtId="0" fontId="0" fillId="0" borderId="238" xfId="0" applyBorder="1"/>
    <xf numFmtId="0" fontId="57" fillId="0" borderId="241" xfId="0" applyFont="1" applyBorder="1" applyAlignment="1">
      <alignment horizontal="left" vertical="center" wrapText="1"/>
    </xf>
    <xf numFmtId="0" fontId="57" fillId="24" borderId="238" xfId="0" applyFont="1" applyFill="1" applyBorder="1" applyAlignment="1">
      <alignment horizontal="left" vertical="center" wrapText="1"/>
    </xf>
    <xf numFmtId="0" fontId="0" fillId="0" borderId="0" xfId="0" applyAlignment="1">
      <alignment horizontal="left" wrapText="1"/>
    </xf>
    <xf numFmtId="0" fontId="7" fillId="0" borderId="0" xfId="1" applyAlignment="1" applyProtection="1">
      <alignment horizontal="left" wrapText="1"/>
    </xf>
    <xf numFmtId="0" fontId="49" fillId="0" borderId="0" xfId="0" applyFont="1" applyAlignment="1">
      <alignment horizontal="left" wrapText="1"/>
    </xf>
    <xf numFmtId="0" fontId="59" fillId="23" borderId="227" xfId="0" applyFont="1" applyFill="1" applyBorder="1" applyAlignment="1">
      <alignment horizontal="left" vertical="center" wrapText="1"/>
    </xf>
    <xf numFmtId="0" fontId="57" fillId="9" borderId="238" xfId="0" applyFont="1" applyFill="1" applyBorder="1" applyAlignment="1">
      <alignment horizontal="left" vertical="center" wrapText="1"/>
    </xf>
    <xf numFmtId="0" fontId="57" fillId="9" borderId="240" xfId="0" applyFont="1" applyFill="1" applyBorder="1" applyAlignment="1">
      <alignment horizontal="left" vertical="center" wrapText="1"/>
    </xf>
    <xf numFmtId="0" fontId="57" fillId="9" borderId="0" xfId="0" applyFont="1" applyFill="1" applyAlignment="1">
      <alignment horizontal="left" vertical="center" wrapText="1"/>
    </xf>
    <xf numFmtId="0" fontId="57" fillId="0" borderId="239" xfId="0" applyFont="1" applyBorder="1" applyAlignment="1">
      <alignment horizontal="left" vertical="center" wrapText="1"/>
    </xf>
    <xf numFmtId="0" fontId="58" fillId="24" borderId="230" xfId="0" applyFont="1" applyFill="1" applyBorder="1" applyAlignment="1">
      <alignment horizontal="center" vertical="center" wrapText="1"/>
    </xf>
    <xf numFmtId="0" fontId="58" fillId="0" borderId="230" xfId="0" applyFont="1" applyBorder="1" applyAlignment="1">
      <alignment horizontal="center" vertical="center" wrapText="1"/>
    </xf>
    <xf numFmtId="0" fontId="59" fillId="23" borderId="225" xfId="0" applyFont="1" applyFill="1" applyBorder="1" applyAlignment="1">
      <alignment horizontal="center" vertical="center" wrapText="1"/>
    </xf>
    <xf numFmtId="0" fontId="60" fillId="24" borderId="228" xfId="0" applyFont="1" applyFill="1" applyBorder="1" applyAlignment="1">
      <alignment horizontal="center" vertical="center" wrapText="1"/>
    </xf>
    <xf numFmtId="0" fontId="60" fillId="0" borderId="228" xfId="0" applyFont="1" applyBorder="1" applyAlignment="1">
      <alignment horizontal="center" vertical="center" wrapText="1"/>
    </xf>
    <xf numFmtId="0" fontId="64" fillId="0" borderId="228" xfId="0" applyFont="1" applyBorder="1" applyAlignment="1">
      <alignment horizontal="center" vertical="center" wrapText="1"/>
    </xf>
    <xf numFmtId="0" fontId="64" fillId="24" borderId="228" xfId="0" applyFont="1" applyFill="1" applyBorder="1" applyAlignment="1">
      <alignment horizontal="center" vertical="center" wrapText="1"/>
    </xf>
    <xf numFmtId="0" fontId="57" fillId="0" borderId="0" xfId="0" applyFont="1" applyAlignment="1">
      <alignment horizontal="center" vertical="center"/>
    </xf>
    <xf numFmtId="0" fontId="67" fillId="0" borderId="0" xfId="0" applyFont="1" applyAlignment="1">
      <alignment horizontal="center" vertical="center"/>
    </xf>
    <xf numFmtId="0" fontId="58" fillId="0" borderId="0" xfId="0" applyFont="1" applyAlignment="1">
      <alignment horizontal="center" vertical="center"/>
    </xf>
    <xf numFmtId="0" fontId="60" fillId="24" borderId="229" xfId="0" applyFont="1" applyFill="1" applyBorder="1" applyAlignment="1">
      <alignment horizontal="center" vertical="center" wrapText="1"/>
    </xf>
    <xf numFmtId="0" fontId="58" fillId="24" borderId="0" xfId="0" applyFont="1" applyFill="1" applyAlignment="1">
      <alignment horizontal="center" vertical="center" wrapText="1"/>
    </xf>
    <xf numFmtId="0" fontId="57" fillId="9" borderId="239" xfId="0" applyFont="1" applyFill="1" applyBorder="1" applyAlignment="1">
      <alignment vertical="center" wrapText="1"/>
    </xf>
    <xf numFmtId="0" fontId="60" fillId="0" borderId="229" xfId="0" applyFont="1" applyBorder="1" applyAlignment="1">
      <alignment horizontal="center" vertical="center" wrapText="1"/>
    </xf>
    <xf numFmtId="0" fontId="61" fillId="0" borderId="0" xfId="0" applyFont="1" applyAlignment="1">
      <alignment horizontal="center" vertical="center" wrapText="1"/>
    </xf>
    <xf numFmtId="0" fontId="57" fillId="0" borderId="238" xfId="0" applyFont="1" applyBorder="1" applyAlignment="1">
      <alignment horizontal="left" vertical="center" wrapText="1"/>
    </xf>
    <xf numFmtId="0" fontId="32" fillId="22" borderId="157" xfId="0" applyFont="1" applyFill="1" applyBorder="1" applyAlignment="1" applyProtection="1">
      <alignment horizontal="center" vertical="center" wrapText="1"/>
      <protection locked="0"/>
    </xf>
    <xf numFmtId="0" fontId="32" fillId="22" borderId="160" xfId="0" applyFont="1" applyFill="1" applyBorder="1" applyAlignment="1" applyProtection="1">
      <alignment horizontal="center" vertical="center" wrapText="1"/>
      <protection locked="0"/>
    </xf>
    <xf numFmtId="0" fontId="32" fillId="21" borderId="157" xfId="0" applyFont="1" applyFill="1" applyBorder="1" applyAlignment="1" applyProtection="1">
      <alignment horizontal="center" vertical="center" wrapText="1"/>
      <protection locked="0"/>
    </xf>
    <xf numFmtId="0" fontId="32" fillId="21" borderId="160" xfId="0" applyFont="1" applyFill="1" applyBorder="1" applyAlignment="1" applyProtection="1">
      <alignment horizontal="center" vertical="center" wrapText="1"/>
      <protection locked="0"/>
    </xf>
    <xf numFmtId="3" fontId="32" fillId="21" borderId="34" xfId="0" applyNumberFormat="1" applyFont="1" applyFill="1" applyBorder="1" applyAlignment="1">
      <alignment horizontal="right" vertical="center"/>
    </xf>
    <xf numFmtId="3" fontId="32" fillId="21" borderId="35" xfId="0" applyNumberFormat="1" applyFont="1" applyFill="1" applyBorder="1" applyAlignment="1">
      <alignment horizontal="right" vertical="center"/>
    </xf>
    <xf numFmtId="0" fontId="11" fillId="0" borderId="0" xfId="0" applyFont="1" applyAlignment="1" applyProtection="1">
      <alignment horizontal="center" vertical="center"/>
      <protection locked="0"/>
    </xf>
    <xf numFmtId="0" fontId="4" fillId="7" borderId="54" xfId="0" applyFont="1" applyFill="1" applyBorder="1" applyAlignment="1" applyProtection="1">
      <alignment horizontal="left" vertical="center" wrapText="1"/>
      <protection locked="0"/>
    </xf>
    <xf numFmtId="3" fontId="11" fillId="7" borderId="52" xfId="0" applyNumberFormat="1" applyFont="1" applyFill="1" applyBorder="1" applyAlignment="1" applyProtection="1">
      <alignment horizontal="center" vertical="center"/>
      <protection locked="0"/>
    </xf>
    <xf numFmtId="3" fontId="11" fillId="7" borderId="46" xfId="0" applyNumberFormat="1" applyFont="1" applyFill="1" applyBorder="1" applyAlignment="1" applyProtection="1">
      <alignment horizontal="center" vertical="center"/>
      <protection locked="0"/>
    </xf>
    <xf numFmtId="3" fontId="11" fillId="7" borderId="55" xfId="0" applyNumberFormat="1" applyFont="1" applyFill="1" applyBorder="1" applyAlignment="1" applyProtection="1">
      <alignment horizontal="center" vertical="center"/>
      <protection locked="0"/>
    </xf>
    <xf numFmtId="3" fontId="11" fillId="7" borderId="56" xfId="0" applyNumberFormat="1" applyFont="1" applyFill="1" applyBorder="1" applyAlignment="1" applyProtection="1">
      <alignment horizontal="center" vertical="center"/>
      <protection locked="0"/>
    </xf>
    <xf numFmtId="0" fontId="11" fillId="0" borderId="0" xfId="0" applyFont="1" applyAlignment="1" applyProtection="1">
      <alignment horizontal="center"/>
      <protection locked="0"/>
    </xf>
    <xf numFmtId="0" fontId="4" fillId="21" borderId="54" xfId="0" applyFont="1" applyFill="1" applyBorder="1" applyAlignment="1" applyProtection="1">
      <alignment horizontal="left" vertical="center" wrapText="1"/>
      <protection locked="0"/>
    </xf>
    <xf numFmtId="3" fontId="11" fillId="21" borderId="46" xfId="0" applyNumberFormat="1" applyFont="1" applyFill="1" applyBorder="1" applyAlignment="1" applyProtection="1">
      <alignment horizontal="center" vertical="center"/>
      <protection locked="0"/>
    </xf>
    <xf numFmtId="3" fontId="11" fillId="21" borderId="55" xfId="0" applyNumberFormat="1" applyFont="1" applyFill="1" applyBorder="1" applyAlignment="1" applyProtection="1">
      <alignment horizontal="center" vertical="center"/>
      <protection locked="0"/>
    </xf>
    <xf numFmtId="3" fontId="11" fillId="21" borderId="85" xfId="0" applyNumberFormat="1" applyFont="1" applyFill="1" applyBorder="1" applyAlignment="1" applyProtection="1">
      <alignment horizontal="center" vertical="center"/>
      <protection locked="0"/>
    </xf>
    <xf numFmtId="0" fontId="0" fillId="21" borderId="0" xfId="0" applyFill="1" applyProtection="1">
      <protection locked="0"/>
    </xf>
    <xf numFmtId="0" fontId="4" fillId="22" borderId="54" xfId="0" applyFont="1" applyFill="1" applyBorder="1" applyAlignment="1" applyProtection="1">
      <alignment horizontal="left" vertical="center" wrapText="1"/>
      <protection locked="0"/>
    </xf>
    <xf numFmtId="3" fontId="11" fillId="22" borderId="49" xfId="0" applyNumberFormat="1" applyFont="1" applyFill="1" applyBorder="1" applyAlignment="1" applyProtection="1">
      <alignment horizontal="center" vertical="center"/>
      <protection locked="0"/>
    </xf>
    <xf numFmtId="3" fontId="11" fillId="22" borderId="46" xfId="0" applyNumberFormat="1" applyFont="1" applyFill="1" applyBorder="1" applyAlignment="1" applyProtection="1">
      <alignment horizontal="center" vertical="center"/>
      <protection locked="0"/>
    </xf>
    <xf numFmtId="3" fontId="11" fillId="22" borderId="55" xfId="0" applyNumberFormat="1" applyFont="1" applyFill="1" applyBorder="1" applyAlignment="1" applyProtection="1">
      <alignment horizontal="center" vertical="center"/>
      <protection locked="0"/>
    </xf>
    <xf numFmtId="3" fontId="11" fillId="22" borderId="56" xfId="0" applyNumberFormat="1" applyFont="1" applyFill="1" applyBorder="1" applyAlignment="1" applyProtection="1">
      <alignment horizontal="center" vertical="center"/>
      <protection locked="0"/>
    </xf>
    <xf numFmtId="3" fontId="11" fillId="22" borderId="52" xfId="0" applyNumberFormat="1" applyFont="1" applyFill="1" applyBorder="1" applyAlignment="1" applyProtection="1">
      <alignment horizontal="center" vertical="center"/>
      <protection locked="0"/>
    </xf>
    <xf numFmtId="0" fontId="0" fillId="22" borderId="0" xfId="0" applyFill="1" applyProtection="1">
      <protection locked="0"/>
    </xf>
    <xf numFmtId="3" fontId="11" fillId="6" borderId="52" xfId="0" applyNumberFormat="1" applyFont="1" applyFill="1" applyBorder="1" applyAlignment="1" applyProtection="1">
      <alignment horizontal="center" vertical="center"/>
      <protection locked="0"/>
    </xf>
    <xf numFmtId="3" fontId="11" fillId="6" borderId="85" xfId="0" applyNumberFormat="1" applyFont="1" applyFill="1" applyBorder="1" applyAlignment="1" applyProtection="1">
      <alignment horizontal="center" vertical="center"/>
      <protection locked="0"/>
    </xf>
    <xf numFmtId="3" fontId="11" fillId="6" borderId="46" xfId="0" applyNumberFormat="1" applyFont="1" applyFill="1" applyBorder="1" applyAlignment="1" applyProtection="1">
      <alignment horizontal="center" vertical="center"/>
      <protection locked="0"/>
    </xf>
    <xf numFmtId="3" fontId="11" fillId="6" borderId="82" xfId="0" applyNumberFormat="1" applyFont="1" applyFill="1" applyBorder="1" applyAlignment="1" applyProtection="1">
      <alignment horizontal="center" vertical="center"/>
      <protection locked="0"/>
    </xf>
    <xf numFmtId="3" fontId="32" fillId="21" borderId="96" xfId="0" applyNumberFormat="1" applyFont="1" applyFill="1" applyBorder="1" applyAlignment="1" applyProtection="1">
      <alignment horizontal="right" vertical="center"/>
      <protection locked="0"/>
    </xf>
    <xf numFmtId="3" fontId="32" fillId="21" borderId="63" xfId="0" applyNumberFormat="1" applyFont="1" applyFill="1" applyBorder="1" applyAlignment="1" applyProtection="1">
      <alignment horizontal="right" vertical="center"/>
      <protection locked="0"/>
    </xf>
    <xf numFmtId="3" fontId="32" fillId="21" borderId="21" xfId="0" applyNumberFormat="1" applyFont="1" applyFill="1" applyBorder="1" applyAlignment="1" applyProtection="1">
      <alignment horizontal="right" vertical="center"/>
      <protection locked="0"/>
    </xf>
    <xf numFmtId="3" fontId="32" fillId="21" borderId="93" xfId="0" applyNumberFormat="1" applyFont="1" applyFill="1" applyBorder="1" applyAlignment="1" applyProtection="1">
      <alignment horizontal="right" vertical="center"/>
      <protection locked="0"/>
    </xf>
    <xf numFmtId="3" fontId="32" fillId="21" borderId="14" xfId="0" applyNumberFormat="1" applyFont="1" applyFill="1" applyBorder="1" applyAlignment="1" applyProtection="1">
      <alignment horizontal="right" vertical="center"/>
      <protection locked="0"/>
    </xf>
    <xf numFmtId="3" fontId="32" fillId="21" borderId="6" xfId="0" applyNumberFormat="1" applyFont="1" applyFill="1" applyBorder="1" applyAlignment="1" applyProtection="1">
      <alignment horizontal="right" vertical="center"/>
      <protection locked="0"/>
    </xf>
    <xf numFmtId="3" fontId="32" fillId="22" borderId="96" xfId="0" applyNumberFormat="1" applyFont="1" applyFill="1" applyBorder="1" applyAlignment="1" applyProtection="1">
      <alignment horizontal="right" vertical="center"/>
      <protection locked="0"/>
    </xf>
    <xf numFmtId="3" fontId="32" fillId="22" borderId="63" xfId="0" applyNumberFormat="1" applyFont="1" applyFill="1" applyBorder="1" applyAlignment="1" applyProtection="1">
      <alignment horizontal="right" vertical="center"/>
      <protection locked="0"/>
    </xf>
    <xf numFmtId="3" fontId="32" fillId="22" borderId="21" xfId="0" applyNumberFormat="1" applyFont="1" applyFill="1" applyBorder="1" applyAlignment="1" applyProtection="1">
      <alignment horizontal="right" vertical="center"/>
      <protection locked="0"/>
    </xf>
    <xf numFmtId="3" fontId="32" fillId="22" borderId="93" xfId="0" applyNumberFormat="1" applyFont="1" applyFill="1" applyBorder="1" applyAlignment="1" applyProtection="1">
      <alignment horizontal="right" vertical="center"/>
      <protection locked="0"/>
    </xf>
    <xf numFmtId="3" fontId="32" fillId="21" borderId="50" xfId="0" applyNumberFormat="1" applyFont="1" applyFill="1" applyBorder="1" applyAlignment="1" applyProtection="1">
      <alignment horizontal="right" vertical="center"/>
      <protection locked="0"/>
    </xf>
    <xf numFmtId="3" fontId="32" fillId="21" borderId="8" xfId="0" applyNumberFormat="1" applyFont="1" applyFill="1" applyBorder="1" applyAlignment="1" applyProtection="1">
      <alignment horizontal="right" vertical="center"/>
      <protection locked="0"/>
    </xf>
    <xf numFmtId="3" fontId="32" fillId="21" borderId="22" xfId="0" applyNumberFormat="1" applyFont="1" applyFill="1" applyBorder="1" applyAlignment="1" applyProtection="1">
      <alignment horizontal="right" vertical="center"/>
      <protection locked="0"/>
    </xf>
    <xf numFmtId="3" fontId="32" fillId="22" borderId="50" xfId="0" applyNumberFormat="1" applyFont="1" applyFill="1" applyBorder="1" applyAlignment="1" applyProtection="1">
      <alignment horizontal="right" vertical="center"/>
      <protection locked="0"/>
    </xf>
    <xf numFmtId="3" fontId="32" fillId="22" borderId="8" xfId="0" applyNumberFormat="1" applyFont="1" applyFill="1" applyBorder="1" applyAlignment="1" applyProtection="1">
      <alignment horizontal="right" vertical="center"/>
      <protection locked="0"/>
    </xf>
    <xf numFmtId="3" fontId="32" fillId="22" borderId="22" xfId="0" applyNumberFormat="1" applyFont="1" applyFill="1" applyBorder="1" applyAlignment="1" applyProtection="1">
      <alignment horizontal="right" vertical="center"/>
      <protection locked="0"/>
    </xf>
    <xf numFmtId="3" fontId="32" fillId="21" borderId="215" xfId="0" applyNumberFormat="1" applyFont="1" applyFill="1" applyBorder="1" applyAlignment="1" applyProtection="1">
      <alignment horizontal="right" vertical="center"/>
      <protection locked="0"/>
    </xf>
    <xf numFmtId="3" fontId="32" fillId="22" borderId="215" xfId="0" applyNumberFormat="1" applyFont="1" applyFill="1" applyBorder="1" applyAlignment="1" applyProtection="1">
      <alignment horizontal="right" vertical="center"/>
      <protection locked="0"/>
    </xf>
    <xf numFmtId="0" fontId="5" fillId="22" borderId="0" xfId="0" applyFont="1" applyFill="1" applyAlignment="1" applyProtection="1">
      <alignment horizontal="center" vertical="center" wrapText="1"/>
      <protection locked="0"/>
    </xf>
    <xf numFmtId="3" fontId="32" fillId="22" borderId="152" xfId="0" applyNumberFormat="1" applyFont="1" applyFill="1" applyBorder="1" applyAlignment="1" applyProtection="1">
      <alignment horizontal="right" vertical="center"/>
      <protection locked="0"/>
    </xf>
    <xf numFmtId="3" fontId="11" fillId="6" borderId="90" xfId="0" applyNumberFormat="1" applyFont="1" applyFill="1" applyBorder="1" applyAlignment="1" applyProtection="1">
      <alignment vertical="center"/>
      <protection locked="0"/>
    </xf>
    <xf numFmtId="3" fontId="11" fillId="6" borderId="89" xfId="0" applyNumberFormat="1" applyFont="1" applyFill="1" applyBorder="1" applyAlignment="1" applyProtection="1">
      <alignment vertical="center"/>
      <protection locked="0"/>
    </xf>
    <xf numFmtId="3" fontId="11" fillId="6" borderId="80" xfId="0" applyNumberFormat="1" applyFont="1" applyFill="1" applyBorder="1" applyAlignment="1" applyProtection="1">
      <alignment vertical="center"/>
      <protection locked="0"/>
    </xf>
    <xf numFmtId="3" fontId="32" fillId="21" borderId="52" xfId="0" applyNumberFormat="1" applyFont="1" applyFill="1" applyBorder="1" applyAlignment="1" applyProtection="1">
      <alignment horizontal="right" vertical="center"/>
      <protection locked="0"/>
    </xf>
    <xf numFmtId="3" fontId="32" fillId="21" borderId="89" xfId="0" applyNumberFormat="1" applyFont="1" applyFill="1" applyBorder="1" applyAlignment="1" applyProtection="1">
      <alignment vertical="center"/>
      <protection locked="0"/>
    </xf>
    <xf numFmtId="3" fontId="32" fillId="21" borderId="80" xfId="0" applyNumberFormat="1" applyFont="1" applyFill="1" applyBorder="1" applyAlignment="1" applyProtection="1">
      <alignment vertical="center"/>
      <protection locked="0"/>
    </xf>
    <xf numFmtId="3" fontId="32" fillId="21" borderId="90" xfId="0" applyNumberFormat="1" applyFont="1" applyFill="1" applyBorder="1" applyAlignment="1" applyProtection="1">
      <alignment vertical="center"/>
      <protection locked="0"/>
    </xf>
    <xf numFmtId="0" fontId="11" fillId="21" borderId="0" xfId="0" applyFont="1" applyFill="1" applyAlignment="1" applyProtection="1">
      <alignment horizontal="center"/>
      <protection locked="0"/>
    </xf>
    <xf numFmtId="0" fontId="4" fillId="22" borderId="27" xfId="0" applyFont="1" applyFill="1" applyBorder="1" applyAlignment="1" applyProtection="1">
      <alignment horizontal="left" vertical="center" wrapText="1"/>
      <protection locked="0"/>
    </xf>
    <xf numFmtId="3" fontId="32" fillId="22" borderId="31" xfId="0" applyNumberFormat="1" applyFont="1" applyFill="1" applyBorder="1" applyAlignment="1" applyProtection="1">
      <alignment vertical="center"/>
      <protection locked="0"/>
    </xf>
    <xf numFmtId="3" fontId="32" fillId="22" borderId="30" xfId="0" applyNumberFormat="1" applyFont="1" applyFill="1" applyBorder="1" applyAlignment="1" applyProtection="1">
      <alignment vertical="center"/>
      <protection locked="0"/>
    </xf>
    <xf numFmtId="3" fontId="32" fillId="22" borderId="214" xfId="0" applyNumberFormat="1" applyFont="1" applyFill="1" applyBorder="1" applyAlignment="1" applyProtection="1">
      <alignment vertical="center"/>
      <protection locked="0"/>
    </xf>
    <xf numFmtId="0" fontId="11" fillId="22" borderId="0" xfId="0" applyFont="1" applyFill="1" applyAlignment="1" applyProtection="1">
      <alignment horizontal="center"/>
      <protection locked="0"/>
    </xf>
    <xf numFmtId="0" fontId="32" fillId="7" borderId="83" xfId="0" applyFont="1" applyFill="1" applyBorder="1" applyAlignment="1" applyProtection="1">
      <alignment horizontal="left" vertical="top" wrapText="1"/>
      <protection locked="0"/>
    </xf>
    <xf numFmtId="0" fontId="32" fillId="7" borderId="64" xfId="0" applyFont="1" applyFill="1" applyBorder="1" applyAlignment="1" applyProtection="1">
      <alignment horizontal="left" vertical="top" wrapText="1"/>
      <protection locked="0"/>
    </xf>
    <xf numFmtId="0" fontId="32" fillId="7" borderId="84" xfId="0" applyFont="1" applyFill="1" applyBorder="1" applyAlignment="1" applyProtection="1">
      <alignment horizontal="left" vertical="top" wrapText="1"/>
      <protection locked="0"/>
    </xf>
    <xf numFmtId="0" fontId="0" fillId="0" borderId="0" xfId="0" applyProtection="1">
      <protection locked="0"/>
    </xf>
    <xf numFmtId="0" fontId="46" fillId="0" borderId="109" xfId="0" applyFont="1" applyBorder="1" applyAlignment="1" applyProtection="1">
      <alignment horizontal="left" vertical="center" wrapText="1"/>
      <protection locked="0"/>
    </xf>
    <xf numFmtId="0" fontId="8" fillId="21" borderId="0" xfId="0" applyFont="1" applyFill="1" applyAlignment="1" applyProtection="1">
      <alignment vertical="center" wrapText="1"/>
      <protection locked="0"/>
    </xf>
    <xf numFmtId="0" fontId="9" fillId="21" borderId="28" xfId="0" applyFont="1" applyFill="1" applyBorder="1" applyAlignment="1" applyProtection="1">
      <alignment horizontal="center" vertical="center" wrapText="1"/>
      <protection locked="0"/>
    </xf>
    <xf numFmtId="0" fontId="9" fillId="21" borderId="28" xfId="0" applyFont="1" applyFill="1" applyBorder="1" applyAlignment="1" applyProtection="1">
      <alignment horizontal="center" vertical="center"/>
      <protection locked="0"/>
    </xf>
    <xf numFmtId="0" fontId="8" fillId="22" borderId="0" xfId="0" applyFont="1" applyFill="1" applyAlignment="1" applyProtection="1">
      <alignment vertical="center" wrapText="1"/>
      <protection locked="0"/>
    </xf>
    <xf numFmtId="0" fontId="9" fillId="22" borderId="28" xfId="0" applyFont="1" applyFill="1" applyBorder="1" applyAlignment="1" applyProtection="1">
      <alignment horizontal="center" vertical="center" wrapText="1"/>
      <protection locked="0"/>
    </xf>
    <xf numFmtId="0" fontId="9" fillId="22" borderId="28" xfId="0" applyFont="1" applyFill="1" applyBorder="1" applyAlignment="1" applyProtection="1">
      <alignment horizontal="center" vertical="center"/>
      <protection locked="0"/>
    </xf>
    <xf numFmtId="0" fontId="46" fillId="0" borderId="3" xfId="0" applyFont="1" applyBorder="1" applyAlignment="1" applyProtection="1">
      <alignment horizontal="left" vertical="center" wrapText="1"/>
      <protection locked="0"/>
    </xf>
    <xf numFmtId="0" fontId="32" fillId="21" borderId="53" xfId="0" applyFont="1" applyFill="1" applyBorder="1" applyAlignment="1" applyProtection="1">
      <alignment vertical="center" wrapText="1"/>
      <protection locked="0"/>
    </xf>
    <xf numFmtId="0" fontId="32" fillId="21" borderId="0" xfId="0" applyFont="1" applyFill="1" applyAlignment="1" applyProtection="1">
      <alignment vertical="center" wrapText="1"/>
      <protection locked="0"/>
    </xf>
    <xf numFmtId="0" fontId="32" fillId="21" borderId="61" xfId="0" applyFont="1" applyFill="1" applyBorder="1" applyAlignment="1" applyProtection="1">
      <alignment vertical="center" wrapText="1"/>
      <protection locked="0"/>
    </xf>
    <xf numFmtId="0" fontId="32" fillId="21" borderId="60" xfId="0" applyFont="1" applyFill="1" applyBorder="1" applyAlignment="1" applyProtection="1">
      <alignment vertical="center" wrapText="1"/>
      <protection locked="0"/>
    </xf>
    <xf numFmtId="0" fontId="32" fillId="21" borderId="25" xfId="0" applyFont="1" applyFill="1" applyBorder="1" applyAlignment="1" applyProtection="1">
      <alignment vertical="center" wrapText="1"/>
      <protection locked="0"/>
    </xf>
    <xf numFmtId="0" fontId="32" fillId="22" borderId="53" xfId="0" applyFont="1" applyFill="1" applyBorder="1" applyAlignment="1" applyProtection="1">
      <alignment vertical="center" wrapText="1"/>
      <protection locked="0"/>
    </xf>
    <xf numFmtId="0" fontId="32" fillId="22" borderId="0" xfId="0" applyFont="1" applyFill="1" applyAlignment="1" applyProtection="1">
      <alignment vertical="center" wrapText="1"/>
      <protection locked="0"/>
    </xf>
    <xf numFmtId="0" fontId="32" fillId="22" borderId="61" xfId="0" applyFont="1" applyFill="1" applyBorder="1" applyAlignment="1" applyProtection="1">
      <alignment vertical="center" wrapText="1"/>
      <protection locked="0"/>
    </xf>
    <xf numFmtId="0" fontId="32" fillId="22" borderId="60" xfId="0" applyFont="1" applyFill="1" applyBorder="1" applyAlignment="1" applyProtection="1">
      <alignment vertical="center" wrapText="1"/>
      <protection locked="0"/>
    </xf>
    <xf numFmtId="0" fontId="32" fillId="22" borderId="25" xfId="0" applyFont="1" applyFill="1" applyBorder="1" applyAlignment="1" applyProtection="1">
      <alignment vertical="center" wrapText="1"/>
      <protection locked="0"/>
    </xf>
    <xf numFmtId="0" fontId="46" fillId="0" borderId="110" xfId="0" applyFont="1" applyBorder="1" applyAlignment="1" applyProtection="1">
      <alignment horizontal="left" vertical="center" wrapText="1"/>
      <protection locked="0"/>
    </xf>
    <xf numFmtId="0" fontId="32" fillId="21" borderId="186" xfId="0" applyFont="1" applyFill="1" applyBorder="1" applyAlignment="1" applyProtection="1">
      <alignment vertical="center" wrapText="1"/>
      <protection locked="0"/>
    </xf>
    <xf numFmtId="0" fontId="5" fillId="21" borderId="10" xfId="0" applyFont="1" applyFill="1" applyBorder="1" applyAlignment="1" applyProtection="1">
      <alignment horizontal="center" vertical="center" wrapText="1"/>
      <protection locked="0"/>
    </xf>
    <xf numFmtId="0" fontId="5" fillId="21" borderId="24" xfId="0" applyFont="1" applyFill="1" applyBorder="1" applyAlignment="1" applyProtection="1">
      <alignment horizontal="center" vertical="center" wrapText="1"/>
      <protection locked="0"/>
    </xf>
    <xf numFmtId="0" fontId="32" fillId="22" borderId="186" xfId="0" applyFont="1" applyFill="1" applyBorder="1" applyAlignment="1" applyProtection="1">
      <alignment vertical="center" wrapText="1"/>
      <protection locked="0"/>
    </xf>
    <xf numFmtId="0" fontId="5" fillId="22" borderId="10" xfId="0" applyFont="1" applyFill="1" applyBorder="1" applyAlignment="1" applyProtection="1">
      <alignment horizontal="center" vertical="center" wrapText="1"/>
      <protection locked="0"/>
    </xf>
    <xf numFmtId="0" fontId="5" fillId="22" borderId="24" xfId="0" applyFont="1" applyFill="1" applyBorder="1" applyAlignment="1" applyProtection="1">
      <alignment horizontal="center" vertical="center" wrapText="1"/>
      <protection locked="0"/>
    </xf>
    <xf numFmtId="0" fontId="5" fillId="22" borderId="145" xfId="0" applyFont="1" applyFill="1" applyBorder="1" applyAlignment="1" applyProtection="1">
      <alignment horizontal="center" vertical="center" wrapText="1"/>
      <protection locked="0"/>
    </xf>
    <xf numFmtId="0" fontId="5" fillId="22" borderId="48" xfId="0" applyFont="1" applyFill="1" applyBorder="1" applyAlignment="1" applyProtection="1">
      <alignment horizontal="center" vertical="center" wrapText="1"/>
      <protection locked="0"/>
    </xf>
    <xf numFmtId="0" fontId="46" fillId="21" borderId="0" xfId="0" applyFont="1" applyFill="1" applyAlignment="1" applyProtection="1">
      <alignment horizontal="left" vertical="center" wrapText="1"/>
      <protection locked="0"/>
    </xf>
    <xf numFmtId="0" fontId="46" fillId="22" borderId="0" xfId="0" applyFont="1" applyFill="1" applyAlignment="1" applyProtection="1">
      <alignment horizontal="left" vertical="center" wrapText="1"/>
      <protection locked="0"/>
    </xf>
    <xf numFmtId="0" fontId="32" fillId="22" borderId="107" xfId="0" applyFont="1" applyFill="1" applyBorder="1" applyAlignment="1" applyProtection="1">
      <alignment horizontal="center" vertical="center" wrapText="1"/>
      <protection locked="0"/>
    </xf>
    <xf numFmtId="0" fontId="32" fillId="22" borderId="19" xfId="0" applyFont="1" applyFill="1" applyBorder="1" applyAlignment="1" applyProtection="1">
      <alignment horizontal="center" vertical="center" wrapText="1"/>
      <protection locked="0"/>
    </xf>
    <xf numFmtId="0" fontId="32" fillId="22" borderId="13" xfId="0" applyFont="1" applyFill="1" applyBorder="1" applyAlignment="1" applyProtection="1">
      <alignment horizontal="center" vertical="center" wrapText="1"/>
      <protection locked="0"/>
    </xf>
    <xf numFmtId="0" fontId="32" fillId="22" borderId="24" xfId="0" applyFont="1" applyFill="1" applyBorder="1" applyAlignment="1" applyProtection="1">
      <alignment horizontal="center" vertical="center" wrapText="1"/>
      <protection locked="0"/>
    </xf>
    <xf numFmtId="0" fontId="32" fillId="22" borderId="11" xfId="0" applyFont="1" applyFill="1" applyBorder="1" applyAlignment="1" applyProtection="1">
      <alignment horizontal="center" vertical="center" wrapText="1"/>
      <protection locked="0"/>
    </xf>
    <xf numFmtId="0" fontId="32" fillId="22" borderId="108" xfId="0" applyFont="1" applyFill="1" applyBorder="1" applyAlignment="1" applyProtection="1">
      <alignment horizontal="center" vertical="center" wrapText="1"/>
      <protection locked="0"/>
    </xf>
    <xf numFmtId="0" fontId="8" fillId="21" borderId="53" xfId="0" applyFont="1" applyFill="1" applyBorder="1" applyAlignment="1" applyProtection="1">
      <alignment vertical="center" wrapText="1"/>
      <protection locked="0"/>
    </xf>
    <xf numFmtId="0" fontId="0" fillId="21" borderId="159" xfId="0" applyFill="1" applyBorder="1" applyProtection="1">
      <protection locked="0"/>
    </xf>
    <xf numFmtId="0" fontId="8" fillId="22" borderId="53" xfId="0" applyFont="1" applyFill="1" applyBorder="1" applyAlignment="1" applyProtection="1">
      <alignment vertical="center" wrapText="1"/>
      <protection locked="0"/>
    </xf>
    <xf numFmtId="0" fontId="0" fillId="21" borderId="53" xfId="0" applyFill="1" applyBorder="1" applyProtection="1">
      <protection locked="0"/>
    </xf>
    <xf numFmtId="0" fontId="0" fillId="21" borderId="62" xfId="0" applyFill="1" applyBorder="1" applyProtection="1">
      <protection locked="0"/>
    </xf>
    <xf numFmtId="0" fontId="0" fillId="21" borderId="213" xfId="0" applyFill="1" applyBorder="1" applyProtection="1">
      <protection locked="0"/>
    </xf>
    <xf numFmtId="0" fontId="32" fillId="22" borderId="62" xfId="0" applyFont="1" applyFill="1" applyBorder="1" applyAlignment="1" applyProtection="1">
      <alignment vertical="center" wrapText="1"/>
      <protection locked="0"/>
    </xf>
    <xf numFmtId="0" fontId="32" fillId="22" borderId="159" xfId="0" applyFont="1" applyFill="1" applyBorder="1" applyAlignment="1" applyProtection="1">
      <alignment vertical="center" wrapText="1"/>
      <protection locked="0"/>
    </xf>
    <xf numFmtId="0" fontId="32" fillId="22" borderId="140" xfId="0" applyFont="1" applyFill="1" applyBorder="1" applyAlignment="1" applyProtection="1">
      <alignment vertical="center" wrapText="1"/>
      <protection locked="0"/>
    </xf>
    <xf numFmtId="0" fontId="32" fillId="22" borderId="213" xfId="0" applyFont="1" applyFill="1" applyBorder="1" applyAlignment="1" applyProtection="1">
      <alignment vertical="center" wrapText="1"/>
      <protection locked="0"/>
    </xf>
    <xf numFmtId="0" fontId="8" fillId="21" borderId="186" xfId="0" applyFont="1" applyFill="1" applyBorder="1" applyAlignment="1" applyProtection="1">
      <alignment vertical="center" wrapText="1"/>
      <protection locked="0"/>
    </xf>
    <xf numFmtId="0" fontId="46" fillId="21" borderId="185" xfId="0" applyFont="1" applyFill="1" applyBorder="1" applyAlignment="1" applyProtection="1">
      <alignment vertical="center" wrapText="1"/>
      <protection locked="0"/>
    </xf>
    <xf numFmtId="0" fontId="46" fillId="21" borderId="20" xfId="0" applyFont="1" applyFill="1" applyBorder="1" applyAlignment="1" applyProtection="1">
      <alignment vertical="center" wrapText="1"/>
      <protection locked="0"/>
    </xf>
    <xf numFmtId="0" fontId="8" fillId="22" borderId="186" xfId="0" applyFont="1" applyFill="1" applyBorder="1" applyAlignment="1" applyProtection="1">
      <alignment vertical="center" wrapText="1"/>
      <protection locked="0"/>
    </xf>
    <xf numFmtId="0" fontId="46" fillId="22" borderId="185" xfId="0" applyFont="1" applyFill="1" applyBorder="1" applyAlignment="1" applyProtection="1">
      <alignment vertical="center" wrapText="1"/>
      <protection locked="0"/>
    </xf>
    <xf numFmtId="0" fontId="46" fillId="22" borderId="20" xfId="0" applyFont="1" applyFill="1" applyBorder="1" applyAlignment="1" applyProtection="1">
      <alignment vertical="center" wrapText="1"/>
      <protection locked="0"/>
    </xf>
    <xf numFmtId="0" fontId="32" fillId="22" borderId="188" xfId="0" applyFont="1" applyFill="1" applyBorder="1" applyAlignment="1" applyProtection="1">
      <alignment vertical="center" wrapText="1"/>
      <protection locked="0"/>
    </xf>
    <xf numFmtId="0" fontId="5" fillId="22" borderId="11" xfId="0" applyFont="1" applyFill="1" applyBorder="1" applyAlignment="1" applyProtection="1">
      <alignment horizontal="center" vertical="center" wrapText="1"/>
      <protection locked="0"/>
    </xf>
    <xf numFmtId="0" fontId="46" fillId="0" borderId="92" xfId="0" applyFont="1" applyBorder="1" applyAlignment="1" applyProtection="1">
      <alignment horizontal="left" vertical="center" wrapText="1"/>
      <protection locked="0"/>
    </xf>
    <xf numFmtId="0" fontId="32" fillId="7" borderId="86" xfId="0" applyFont="1" applyFill="1" applyBorder="1" applyAlignment="1" applyProtection="1">
      <alignment vertical="top" wrapText="1"/>
      <protection locked="0"/>
    </xf>
    <xf numFmtId="0" fontId="32" fillId="21" borderId="0" xfId="0" applyFont="1" applyFill="1" applyAlignment="1" applyProtection="1">
      <alignment vertical="center"/>
      <protection locked="0"/>
    </xf>
    <xf numFmtId="0" fontId="9" fillId="21" borderId="0" xfId="0" applyFont="1" applyFill="1" applyAlignment="1" applyProtection="1">
      <alignment horizontal="center" vertical="center" wrapText="1"/>
      <protection locked="0"/>
    </xf>
    <xf numFmtId="0" fontId="32" fillId="22" borderId="0" xfId="0" applyFont="1" applyFill="1" applyAlignment="1" applyProtection="1">
      <alignment vertical="center"/>
      <protection locked="0"/>
    </xf>
    <xf numFmtId="0" fontId="9" fillId="22" borderId="0" xfId="0" applyFont="1" applyFill="1" applyAlignment="1" applyProtection="1">
      <alignment horizontal="center" vertical="center" wrapText="1"/>
      <protection locked="0"/>
    </xf>
    <xf numFmtId="0" fontId="46" fillId="0" borderId="42" xfId="0" applyFont="1" applyBorder="1" applyAlignment="1" applyProtection="1">
      <alignment horizontal="left" vertical="center" wrapText="1"/>
      <protection locked="0"/>
    </xf>
    <xf numFmtId="0" fontId="32" fillId="7" borderId="87" xfId="0" applyFont="1" applyFill="1" applyBorder="1" applyAlignment="1" applyProtection="1">
      <alignment vertical="top" wrapText="1"/>
      <protection locked="0"/>
    </xf>
    <xf numFmtId="0" fontId="46" fillId="0" borderId="78" xfId="0" applyFont="1" applyBorder="1" applyAlignment="1" applyProtection="1">
      <alignment horizontal="left" vertical="center" wrapText="1"/>
      <protection locked="0"/>
    </xf>
    <xf numFmtId="0" fontId="32" fillId="7" borderId="88" xfId="0" applyFont="1" applyFill="1" applyBorder="1" applyAlignment="1" applyProtection="1">
      <alignment vertical="top" wrapText="1"/>
      <protection locked="0"/>
    </xf>
    <xf numFmtId="0" fontId="46" fillId="21" borderId="182" xfId="0" applyFont="1" applyFill="1" applyBorder="1" applyAlignment="1" applyProtection="1">
      <alignment horizontal="center" vertical="center" wrapText="1"/>
      <protection locked="0"/>
    </xf>
    <xf numFmtId="0" fontId="46" fillId="21" borderId="160" xfId="0" applyFont="1" applyFill="1" applyBorder="1" applyAlignment="1" applyProtection="1">
      <alignment horizontal="center" vertical="center" wrapText="1"/>
      <protection locked="0"/>
    </xf>
    <xf numFmtId="0" fontId="46" fillId="21" borderId="68" xfId="0" applyFont="1" applyFill="1" applyBorder="1" applyAlignment="1" applyProtection="1">
      <alignment horizontal="center" vertical="center" wrapText="1"/>
      <protection locked="0"/>
    </xf>
    <xf numFmtId="0" fontId="46" fillId="22" borderId="192" xfId="0" applyFont="1" applyFill="1" applyBorder="1" applyAlignment="1" applyProtection="1">
      <alignment horizontal="center" vertical="center" wrapText="1"/>
      <protection locked="0"/>
    </xf>
    <xf numFmtId="0" fontId="46" fillId="22" borderId="39" xfId="0" applyFont="1" applyFill="1" applyBorder="1" applyAlignment="1" applyProtection="1">
      <alignment horizontal="center" vertical="center" wrapText="1"/>
      <protection locked="0"/>
    </xf>
    <xf numFmtId="0" fontId="46" fillId="22" borderId="38" xfId="0" applyFont="1" applyFill="1" applyBorder="1" applyAlignment="1" applyProtection="1">
      <alignment horizontal="center" vertical="center" wrapText="1"/>
      <protection locked="0"/>
    </xf>
    <xf numFmtId="0" fontId="46" fillId="22" borderId="119" xfId="0" applyFont="1" applyFill="1" applyBorder="1" applyAlignment="1" applyProtection="1">
      <alignment horizontal="center" vertical="center" wrapText="1"/>
      <protection locked="0"/>
    </xf>
    <xf numFmtId="0" fontId="25" fillId="16" borderId="201" xfId="0" quotePrefix="1" applyFont="1" applyFill="1" applyBorder="1" applyAlignment="1">
      <alignment horizontal="center" vertical="center" wrapText="1"/>
    </xf>
    <xf numFmtId="0" fontId="25" fillId="16" borderId="94" xfId="0" quotePrefix="1" applyFont="1" applyFill="1" applyBorder="1" applyAlignment="1">
      <alignment horizontal="center" vertical="center" wrapText="1"/>
    </xf>
    <xf numFmtId="0" fontId="25" fillId="16" borderId="93" xfId="0" quotePrefix="1" applyFont="1" applyFill="1" applyBorder="1" applyAlignment="1">
      <alignment horizontal="center" vertical="center" wrapText="1"/>
    </xf>
    <xf numFmtId="0" fontId="32" fillId="7" borderId="104" xfId="0" applyFont="1" applyFill="1" applyBorder="1" applyAlignment="1" applyProtection="1">
      <alignment horizontal="left" vertical="top" wrapText="1"/>
      <protection locked="0"/>
    </xf>
    <xf numFmtId="0" fontId="32" fillId="7" borderId="67" xfId="0" applyFont="1" applyFill="1" applyBorder="1" applyAlignment="1" applyProtection="1">
      <alignment horizontal="left" vertical="top" wrapText="1"/>
      <protection locked="0"/>
    </xf>
    <xf numFmtId="0" fontId="32" fillId="7" borderId="66" xfId="0" applyFont="1" applyFill="1" applyBorder="1" applyAlignment="1" applyProtection="1">
      <alignment horizontal="left" vertical="top" wrapText="1"/>
      <protection locked="0"/>
    </xf>
    <xf numFmtId="0" fontId="32" fillId="7" borderId="119" xfId="0" applyFont="1" applyFill="1" applyBorder="1" applyAlignment="1" applyProtection="1">
      <alignment vertical="top" wrapText="1"/>
      <protection locked="0"/>
    </xf>
    <xf numFmtId="3" fontId="32" fillId="18" borderId="140" xfId="0" applyNumberFormat="1" applyFont="1" applyFill="1" applyBorder="1" applyAlignment="1">
      <alignment horizontal="right" vertical="center"/>
    </xf>
    <xf numFmtId="3" fontId="54" fillId="16" borderId="164" xfId="0" applyNumberFormat="1" applyFont="1" applyFill="1" applyBorder="1" applyAlignment="1">
      <alignment horizontal="left" vertical="center" wrapText="1"/>
    </xf>
    <xf numFmtId="3" fontId="32" fillId="0" borderId="8" xfId="0" applyNumberFormat="1" applyFont="1" applyBorder="1" applyAlignment="1" applyProtection="1">
      <alignment horizontal="right" vertical="center" wrapText="1"/>
      <protection locked="0"/>
    </xf>
    <xf numFmtId="0" fontId="4" fillId="7" borderId="154" xfId="0" applyFont="1" applyFill="1" applyBorder="1" applyAlignment="1">
      <alignment horizontal="left" vertical="center" wrapText="1"/>
    </xf>
    <xf numFmtId="0" fontId="4" fillId="7" borderId="216" xfId="0" applyFont="1" applyFill="1" applyBorder="1" applyAlignment="1">
      <alignment horizontal="left" vertical="center" wrapText="1"/>
    </xf>
    <xf numFmtId="3" fontId="32" fillId="0" borderId="64" xfId="0" applyNumberFormat="1" applyFont="1" applyBorder="1" applyAlignment="1" applyProtection="1">
      <alignment horizontal="right" vertical="center" wrapText="1"/>
      <protection locked="0"/>
    </xf>
    <xf numFmtId="0" fontId="9" fillId="0" borderId="25" xfId="0" applyFont="1" applyBorder="1" applyAlignment="1">
      <alignment horizontal="center" vertical="center" wrapText="1"/>
    </xf>
    <xf numFmtId="3" fontId="34" fillId="16" borderId="8" xfId="0" applyNumberFormat="1" applyFont="1" applyFill="1" applyBorder="1" applyAlignment="1">
      <alignment vertical="center" wrapText="1"/>
    </xf>
    <xf numFmtId="0" fontId="46" fillId="0" borderId="43" xfId="0" applyFont="1" applyBorder="1" applyAlignment="1">
      <alignment horizontal="left" vertical="center" wrapText="1"/>
    </xf>
    <xf numFmtId="0" fontId="25" fillId="16" borderId="8" xfId="0" quotePrefix="1" applyFont="1" applyFill="1" applyBorder="1" applyAlignment="1">
      <alignment horizontal="center" vertical="center" wrapText="1"/>
    </xf>
    <xf numFmtId="0" fontId="25" fillId="16" borderId="6" xfId="0" quotePrefix="1" applyFont="1" applyFill="1" applyBorder="1" applyAlignment="1">
      <alignment horizontal="center" vertical="center" wrapText="1"/>
    </xf>
    <xf numFmtId="3" fontId="34" fillId="16" borderId="6" xfId="0" applyNumberFormat="1" applyFont="1" applyFill="1" applyBorder="1" applyAlignment="1">
      <alignment vertical="center" wrapText="1"/>
    </xf>
    <xf numFmtId="3" fontId="32" fillId="12" borderId="8" xfId="0" applyNumberFormat="1" applyFont="1" applyFill="1" applyBorder="1" applyAlignment="1" applyProtection="1">
      <alignment horizontal="right" vertical="center" wrapText="1"/>
      <protection locked="0"/>
    </xf>
    <xf numFmtId="0" fontId="9" fillId="0" borderId="29" xfId="0" applyFont="1" applyBorder="1" applyAlignment="1">
      <alignment horizontal="center" vertical="center" wrapText="1"/>
    </xf>
    <xf numFmtId="3" fontId="34" fillId="16" borderId="22" xfId="0" applyNumberFormat="1" applyFont="1" applyFill="1" applyBorder="1" applyAlignment="1">
      <alignment vertical="center" wrapText="1"/>
    </xf>
    <xf numFmtId="0" fontId="32" fillId="9" borderId="105" xfId="0" applyFont="1" applyFill="1" applyBorder="1" applyAlignment="1">
      <alignment horizontal="center" wrapText="1"/>
    </xf>
    <xf numFmtId="0" fontId="32" fillId="9" borderId="131" xfId="0" applyFont="1" applyFill="1" applyBorder="1" applyAlignment="1">
      <alignment horizontal="center" wrapText="1"/>
    </xf>
    <xf numFmtId="0" fontId="32" fillId="9" borderId="192" xfId="0" applyFont="1" applyFill="1" applyBorder="1" applyAlignment="1">
      <alignment horizontal="center" wrapText="1"/>
    </xf>
    <xf numFmtId="0" fontId="32" fillId="7" borderId="154" xfId="0" applyFont="1" applyFill="1" applyBorder="1" applyAlignment="1">
      <alignment horizontal="left" vertical="top" wrapText="1"/>
    </xf>
    <xf numFmtId="167" fontId="0" fillId="9" borderId="94" xfId="0" applyNumberFormat="1" applyFill="1" applyBorder="1" applyAlignment="1">
      <alignment horizontal="right" vertical="center"/>
    </xf>
    <xf numFmtId="167" fontId="0" fillId="9" borderId="136" xfId="0" applyNumberFormat="1" applyFill="1" applyBorder="1" applyAlignment="1">
      <alignment horizontal="right" vertical="center"/>
    </xf>
    <xf numFmtId="167" fontId="0" fillId="9" borderId="142" xfId="0" applyNumberFormat="1" applyFill="1" applyBorder="1" applyAlignment="1">
      <alignment horizontal="right" vertical="center"/>
    </xf>
    <xf numFmtId="0" fontId="4" fillId="7" borderId="216" xfId="0" applyFont="1" applyFill="1" applyBorder="1" applyAlignment="1">
      <alignment horizontal="left" vertical="center"/>
    </xf>
    <xf numFmtId="0" fontId="0" fillId="9" borderId="8" xfId="0" applyFill="1" applyBorder="1" applyAlignment="1">
      <alignment horizontal="left" vertical="center"/>
    </xf>
    <xf numFmtId="0" fontId="0" fillId="9" borderId="10" xfId="0" applyFill="1" applyBorder="1" applyAlignment="1">
      <alignment horizontal="left" vertical="center"/>
    </xf>
    <xf numFmtId="0" fontId="4" fillId="7" borderId="6" xfId="0" applyFont="1" applyFill="1" applyBorder="1" applyAlignment="1">
      <alignment horizontal="left" vertical="center"/>
    </xf>
    <xf numFmtId="0" fontId="32" fillId="7" borderId="6" xfId="0" applyFont="1" applyFill="1" applyBorder="1" applyAlignment="1">
      <alignment horizontal="left" vertical="top" wrapText="1"/>
    </xf>
    <xf numFmtId="0" fontId="0" fillId="9" borderId="145" xfId="0" applyFill="1" applyBorder="1" applyAlignment="1">
      <alignment horizontal="left" vertical="center"/>
    </xf>
    <xf numFmtId="0" fontId="4" fillId="7" borderId="154" xfId="0" applyFont="1" applyFill="1" applyBorder="1" applyAlignment="1">
      <alignment horizontal="left" vertical="center"/>
    </xf>
    <xf numFmtId="0" fontId="0" fillId="9" borderId="94" xfId="0" applyFill="1" applyBorder="1" applyAlignment="1">
      <alignment horizontal="left" vertical="center"/>
    </xf>
    <xf numFmtId="0" fontId="0" fillId="9" borderId="136" xfId="0" applyFill="1" applyBorder="1" applyAlignment="1">
      <alignment horizontal="left" vertical="center"/>
    </xf>
    <xf numFmtId="0" fontId="4" fillId="7" borderId="93" xfId="0" applyFont="1" applyFill="1" applyBorder="1" applyAlignment="1">
      <alignment horizontal="left" vertical="center"/>
    </xf>
    <xf numFmtId="0" fontId="0" fillId="9" borderId="142" xfId="0" applyFill="1" applyBorder="1" applyAlignment="1">
      <alignment horizontal="left" vertical="center"/>
    </xf>
    <xf numFmtId="0" fontId="4" fillId="7" borderId="190" xfId="0" applyFont="1" applyFill="1" applyBorder="1" applyAlignment="1">
      <alignment horizontal="left" vertical="center"/>
    </xf>
    <xf numFmtId="0" fontId="0" fillId="9" borderId="133" xfId="0" applyFill="1" applyBorder="1" applyAlignment="1">
      <alignment horizontal="left" vertical="center"/>
    </xf>
    <xf numFmtId="0" fontId="0" fillId="9" borderId="134" xfId="0" applyFill="1" applyBorder="1" applyAlignment="1">
      <alignment horizontal="left" vertical="center"/>
    </xf>
    <xf numFmtId="0" fontId="4" fillId="7" borderId="140" xfId="0" applyFont="1" applyFill="1" applyBorder="1" applyAlignment="1">
      <alignment horizontal="left" vertical="center"/>
    </xf>
    <xf numFmtId="0" fontId="0" fillId="9" borderId="193" xfId="0" applyFill="1" applyBorder="1" applyAlignment="1">
      <alignment horizontal="left" vertical="center"/>
    </xf>
    <xf numFmtId="0" fontId="0" fillId="9" borderId="141" xfId="0" applyFill="1" applyBorder="1" applyAlignment="1">
      <alignment horizontal="left" vertical="center"/>
    </xf>
    <xf numFmtId="0" fontId="33" fillId="0" borderId="121" xfId="0" applyFont="1" applyBorder="1" applyAlignment="1">
      <alignment vertical="top"/>
    </xf>
    <xf numFmtId="0" fontId="32" fillId="7" borderId="93" xfId="0" applyFont="1" applyFill="1" applyBorder="1" applyAlignment="1">
      <alignment horizontal="left" vertical="top" wrapText="1"/>
    </xf>
    <xf numFmtId="0" fontId="68" fillId="0" borderId="0" xfId="0" applyFont="1"/>
    <xf numFmtId="0" fontId="32" fillId="9" borderId="113" xfId="0" applyFont="1" applyFill="1" applyBorder="1" applyAlignment="1">
      <alignment horizontal="center" wrapText="1"/>
    </xf>
    <xf numFmtId="167" fontId="0" fillId="9" borderId="133" xfId="0" applyNumberFormat="1" applyFill="1" applyBorder="1" applyAlignment="1">
      <alignment horizontal="right" vertical="center"/>
    </xf>
    <xf numFmtId="167" fontId="0" fillId="9" borderId="134" xfId="0" applyNumberFormat="1" applyFill="1" applyBorder="1" applyAlignment="1">
      <alignment horizontal="right" vertical="center"/>
    </xf>
    <xf numFmtId="0" fontId="32" fillId="7" borderId="62" xfId="0" applyFont="1" applyFill="1" applyBorder="1" applyAlignment="1">
      <alignment horizontal="left" vertical="top" wrapText="1"/>
    </xf>
    <xf numFmtId="167" fontId="0" fillId="9" borderId="141" xfId="0" applyNumberFormat="1" applyFill="1" applyBorder="1" applyAlignment="1">
      <alignment horizontal="right" vertical="center"/>
    </xf>
    <xf numFmtId="0" fontId="32" fillId="9" borderId="66" xfId="0" applyFont="1" applyFill="1" applyBorder="1" applyAlignment="1">
      <alignment horizontal="center" wrapText="1"/>
    </xf>
    <xf numFmtId="167" fontId="0" fillId="9" borderId="22" xfId="0" applyNumberFormat="1" applyFill="1" applyBorder="1" applyAlignment="1">
      <alignment horizontal="right" vertical="center"/>
    </xf>
    <xf numFmtId="167" fontId="0" fillId="9" borderId="48" xfId="0" applyNumberFormat="1" applyFill="1" applyBorder="1" applyAlignment="1">
      <alignment horizontal="right" vertical="center"/>
    </xf>
    <xf numFmtId="0" fontId="32" fillId="7" borderId="21" xfId="0" applyFont="1" applyFill="1" applyBorder="1" applyAlignment="1">
      <alignment horizontal="left" vertical="top" wrapText="1"/>
    </xf>
    <xf numFmtId="167" fontId="0" fillId="9" borderId="24" xfId="0" applyNumberFormat="1" applyFill="1" applyBorder="1" applyAlignment="1">
      <alignment horizontal="right" vertical="center"/>
    </xf>
    <xf numFmtId="167" fontId="0" fillId="14" borderId="94" xfId="0" applyNumberFormat="1" applyFill="1" applyBorder="1" applyAlignment="1">
      <alignment horizontal="right" vertical="center"/>
    </xf>
    <xf numFmtId="167" fontId="0" fillId="14" borderId="136" xfId="0" applyNumberFormat="1" applyFill="1" applyBorder="1" applyAlignment="1">
      <alignment horizontal="right" vertical="center"/>
    </xf>
    <xf numFmtId="167" fontId="0" fillId="14" borderId="142" xfId="0" applyNumberFormat="1" applyFill="1" applyBorder="1" applyAlignment="1">
      <alignment horizontal="right" vertical="center"/>
    </xf>
    <xf numFmtId="0" fontId="4" fillId="7" borderId="92" xfId="0" applyFont="1" applyFill="1" applyBorder="1" applyAlignment="1">
      <alignment horizontal="left" vertical="center"/>
    </xf>
    <xf numFmtId="0" fontId="0" fillId="14" borderId="42" xfId="0" applyFill="1" applyBorder="1" applyAlignment="1">
      <alignment horizontal="left" vertical="center"/>
    </xf>
    <xf numFmtId="0" fontId="0" fillId="14" borderId="78" xfId="0" applyFill="1" applyBorder="1" applyAlignment="1">
      <alignment horizontal="left" vertical="center"/>
    </xf>
    <xf numFmtId="0" fontId="4" fillId="7" borderId="77" xfId="0" applyFont="1" applyFill="1" applyBorder="1" applyAlignment="1">
      <alignment horizontal="left" vertical="center"/>
    </xf>
    <xf numFmtId="0" fontId="0" fillId="14" borderId="167" xfId="0" applyFill="1" applyBorder="1" applyAlignment="1">
      <alignment horizontal="left" vertical="center"/>
    </xf>
    <xf numFmtId="167" fontId="0" fillId="14" borderId="22" xfId="0" applyNumberFormat="1" applyFill="1" applyBorder="1" applyAlignment="1">
      <alignment horizontal="right" vertical="center"/>
    </xf>
    <xf numFmtId="167" fontId="0" fillId="14" borderId="48" xfId="0" applyNumberFormat="1" applyFill="1" applyBorder="1" applyAlignment="1">
      <alignment horizontal="right" vertical="center"/>
    </xf>
    <xf numFmtId="167" fontId="0" fillId="14" borderId="24" xfId="0" applyNumberFormat="1" applyFill="1" applyBorder="1" applyAlignment="1">
      <alignment horizontal="right" vertical="center"/>
    </xf>
    <xf numFmtId="0" fontId="32" fillId="14" borderId="105" xfId="0" applyFont="1" applyFill="1" applyBorder="1" applyAlignment="1">
      <alignment horizontal="center" wrapText="1"/>
    </xf>
    <xf numFmtId="0" fontId="32" fillId="14" borderId="131" xfId="0" applyFont="1" applyFill="1" applyBorder="1" applyAlignment="1">
      <alignment horizontal="center" wrapText="1"/>
    </xf>
    <xf numFmtId="0" fontId="32" fillId="14" borderId="192" xfId="0" applyFont="1" applyFill="1" applyBorder="1" applyAlignment="1">
      <alignment horizontal="center" wrapText="1"/>
    </xf>
    <xf numFmtId="0" fontId="32" fillId="14" borderId="113" xfId="0" applyFont="1" applyFill="1" applyBorder="1" applyAlignment="1">
      <alignment horizontal="center" wrapText="1"/>
    </xf>
    <xf numFmtId="0" fontId="32" fillId="14" borderId="66" xfId="0" applyFont="1" applyFill="1" applyBorder="1" applyAlignment="1">
      <alignment horizontal="center" wrapText="1"/>
    </xf>
    <xf numFmtId="0" fontId="25" fillId="0" borderId="26" xfId="0" quotePrefix="1" applyFont="1" applyBorder="1" applyAlignment="1">
      <alignment horizontal="center" vertical="center" wrapText="1"/>
    </xf>
    <xf numFmtId="0" fontId="32" fillId="13" borderId="105" xfId="0" applyFont="1" applyFill="1" applyBorder="1" applyAlignment="1">
      <alignment horizontal="center" wrapText="1"/>
    </xf>
    <xf numFmtId="0" fontId="32" fillId="13" borderId="131" xfId="0" applyFont="1" applyFill="1" applyBorder="1" applyAlignment="1">
      <alignment horizontal="center" wrapText="1"/>
    </xf>
    <xf numFmtId="0" fontId="32" fillId="13" borderId="192" xfId="0" applyFont="1" applyFill="1" applyBorder="1" applyAlignment="1">
      <alignment horizontal="center" wrapText="1"/>
    </xf>
    <xf numFmtId="0" fontId="32" fillId="13" borderId="113" xfId="0" applyFont="1" applyFill="1" applyBorder="1" applyAlignment="1">
      <alignment horizontal="center" wrapText="1"/>
    </xf>
    <xf numFmtId="0" fontId="32" fillId="13" borderId="66" xfId="0" applyFont="1" applyFill="1" applyBorder="1" applyAlignment="1">
      <alignment horizontal="center" wrapText="1"/>
    </xf>
    <xf numFmtId="0" fontId="0" fillId="13" borderId="133" xfId="0" applyFill="1" applyBorder="1" applyAlignment="1">
      <alignment horizontal="left" vertical="center"/>
    </xf>
    <xf numFmtId="167" fontId="0" fillId="13" borderId="22" xfId="0" applyNumberFormat="1" applyFill="1" applyBorder="1" applyAlignment="1">
      <alignment horizontal="right" vertical="center"/>
    </xf>
    <xf numFmtId="167" fontId="0" fillId="13" borderId="94" xfId="0" applyNumberFormat="1" applyFill="1" applyBorder="1" applyAlignment="1">
      <alignment horizontal="right" vertical="center"/>
    </xf>
    <xf numFmtId="167" fontId="0" fillId="13" borderId="133" xfId="0" applyNumberFormat="1" applyFill="1" applyBorder="1" applyAlignment="1">
      <alignment horizontal="right" vertical="center"/>
    </xf>
    <xf numFmtId="0" fontId="0" fillId="13" borderId="134" xfId="0" applyFill="1" applyBorder="1" applyAlignment="1">
      <alignment horizontal="left" vertical="center"/>
    </xf>
    <xf numFmtId="167" fontId="0" fillId="13" borderId="48" xfId="0" applyNumberFormat="1" applyFill="1" applyBorder="1" applyAlignment="1">
      <alignment horizontal="right" vertical="center"/>
    </xf>
    <xf numFmtId="167" fontId="0" fillId="13" borderId="136" xfId="0" applyNumberFormat="1" applyFill="1" applyBorder="1" applyAlignment="1">
      <alignment horizontal="right" vertical="center"/>
    </xf>
    <xf numFmtId="167" fontId="0" fillId="13" borderId="134" xfId="0" applyNumberFormat="1" applyFill="1" applyBorder="1" applyAlignment="1">
      <alignment horizontal="right" vertical="center"/>
    </xf>
    <xf numFmtId="0" fontId="0" fillId="13" borderId="141" xfId="0" applyFill="1" applyBorder="1" applyAlignment="1">
      <alignment horizontal="left" vertical="center"/>
    </xf>
    <xf numFmtId="167" fontId="0" fillId="13" borderId="24" xfId="0" applyNumberFormat="1" applyFill="1" applyBorder="1" applyAlignment="1">
      <alignment horizontal="right" vertical="center"/>
    </xf>
    <xf numFmtId="167" fontId="0" fillId="13" borderId="142" xfId="0" applyNumberFormat="1" applyFill="1" applyBorder="1" applyAlignment="1">
      <alignment horizontal="right" vertical="center"/>
    </xf>
    <xf numFmtId="167" fontId="0" fillId="13" borderId="141" xfId="0" applyNumberFormat="1" applyFill="1" applyBorder="1" applyAlignment="1">
      <alignment horizontal="right" vertical="center"/>
    </xf>
    <xf numFmtId="167" fontId="0" fillId="13" borderId="57" xfId="0" applyNumberFormat="1" applyFill="1" applyBorder="1" applyAlignment="1">
      <alignment horizontal="right" vertical="center"/>
    </xf>
    <xf numFmtId="167" fontId="0" fillId="13" borderId="58" xfId="0" applyNumberFormat="1" applyFill="1" applyBorder="1" applyAlignment="1">
      <alignment horizontal="right" vertical="center"/>
    </xf>
    <xf numFmtId="167" fontId="0" fillId="13" borderId="95" xfId="0" applyNumberFormat="1" applyFill="1" applyBorder="1" applyAlignment="1">
      <alignment horizontal="right" vertical="center"/>
    </xf>
    <xf numFmtId="167" fontId="0" fillId="13" borderId="193" xfId="0" applyNumberFormat="1" applyFill="1" applyBorder="1" applyAlignment="1">
      <alignment horizontal="right" vertical="center"/>
    </xf>
    <xf numFmtId="0" fontId="9" fillId="0" borderId="0" xfId="0" applyFont="1" applyAlignment="1">
      <alignment horizontal="center" vertical="center" wrapText="1"/>
    </xf>
    <xf numFmtId="0" fontId="32" fillId="12" borderId="105" xfId="0" applyFont="1" applyFill="1" applyBorder="1" applyAlignment="1">
      <alignment horizontal="center" wrapText="1"/>
    </xf>
    <xf numFmtId="0" fontId="32" fillId="12" borderId="131" xfId="0" applyFont="1" applyFill="1" applyBorder="1" applyAlignment="1">
      <alignment horizontal="center" wrapText="1"/>
    </xf>
    <xf numFmtId="0" fontId="32" fillId="12" borderId="192" xfId="0" applyFont="1" applyFill="1" applyBorder="1" applyAlignment="1">
      <alignment horizontal="center" wrapText="1"/>
    </xf>
    <xf numFmtId="0" fontId="32" fillId="12" borderId="66" xfId="0" applyFont="1" applyFill="1" applyBorder="1" applyAlignment="1">
      <alignment horizontal="center" wrapText="1"/>
    </xf>
    <xf numFmtId="0" fontId="32" fillId="12" borderId="113" xfId="0" applyFont="1" applyFill="1" applyBorder="1" applyAlignment="1">
      <alignment horizontal="center" wrapText="1"/>
    </xf>
    <xf numFmtId="0" fontId="0" fillId="12" borderId="42" xfId="0" applyFill="1" applyBorder="1" applyAlignment="1">
      <alignment horizontal="left" vertical="center"/>
    </xf>
    <xf numFmtId="167" fontId="0" fillId="12" borderId="94" xfId="0" applyNumberFormat="1" applyFill="1" applyBorder="1" applyAlignment="1">
      <alignment horizontal="right" vertical="center"/>
    </xf>
    <xf numFmtId="167" fontId="0" fillId="12" borderId="22" xfId="0" applyNumberFormat="1" applyFill="1" applyBorder="1" applyAlignment="1">
      <alignment horizontal="right" vertical="center"/>
    </xf>
    <xf numFmtId="0" fontId="0" fillId="12" borderId="78" xfId="0" applyFill="1" applyBorder="1" applyAlignment="1">
      <alignment horizontal="left" vertical="center"/>
    </xf>
    <xf numFmtId="167" fontId="0" fillId="12" borderId="136" xfId="0" applyNumberFormat="1" applyFill="1" applyBorder="1" applyAlignment="1">
      <alignment horizontal="right" vertical="center"/>
    </xf>
    <xf numFmtId="167" fontId="0" fillId="12" borderId="48" xfId="0" applyNumberFormat="1" applyFill="1" applyBorder="1" applyAlignment="1">
      <alignment horizontal="right" vertical="center"/>
    </xf>
    <xf numFmtId="0" fontId="0" fillId="12" borderId="167" xfId="0" applyFill="1" applyBorder="1" applyAlignment="1">
      <alignment horizontal="left" vertical="center"/>
    </xf>
    <xf numFmtId="167" fontId="0" fillId="12" borderId="142" xfId="0" applyNumberFormat="1" applyFill="1" applyBorder="1" applyAlignment="1">
      <alignment horizontal="right" vertical="center"/>
    </xf>
    <xf numFmtId="167" fontId="0" fillId="12" borderId="24" xfId="0" applyNumberFormat="1" applyFill="1" applyBorder="1" applyAlignment="1">
      <alignment horizontal="right" vertical="center"/>
    </xf>
    <xf numFmtId="0" fontId="32" fillId="10" borderId="105" xfId="0" applyFont="1" applyFill="1" applyBorder="1" applyAlignment="1">
      <alignment horizontal="center" wrapText="1"/>
    </xf>
    <xf numFmtId="0" fontId="32" fillId="10" borderId="131" xfId="0" applyFont="1" applyFill="1" applyBorder="1" applyAlignment="1">
      <alignment horizontal="center" wrapText="1"/>
    </xf>
    <xf numFmtId="0" fontId="32" fillId="10" borderId="192" xfId="0" applyFont="1" applyFill="1" applyBorder="1" applyAlignment="1">
      <alignment horizontal="center" wrapText="1"/>
    </xf>
    <xf numFmtId="0" fontId="32" fillId="10" borderId="66" xfId="0" applyFont="1" applyFill="1" applyBorder="1" applyAlignment="1">
      <alignment horizontal="center" wrapText="1"/>
    </xf>
    <xf numFmtId="0" fontId="32" fillId="10" borderId="113" xfId="0" applyFont="1" applyFill="1" applyBorder="1" applyAlignment="1">
      <alignment horizontal="center" wrapText="1"/>
    </xf>
    <xf numFmtId="167" fontId="0" fillId="10" borderId="94" xfId="0" applyNumberFormat="1" applyFill="1" applyBorder="1" applyAlignment="1">
      <alignment horizontal="right" vertical="center"/>
    </xf>
    <xf numFmtId="167" fontId="0" fillId="10" borderId="22" xfId="0" applyNumberFormat="1" applyFill="1" applyBorder="1" applyAlignment="1">
      <alignment horizontal="right" vertical="center"/>
    </xf>
    <xf numFmtId="167" fontId="0" fillId="10" borderId="136" xfId="0" applyNumberFormat="1" applyFill="1" applyBorder="1" applyAlignment="1">
      <alignment horizontal="right" vertical="center"/>
    </xf>
    <xf numFmtId="167" fontId="0" fillId="10" borderId="48" xfId="0" applyNumberFormat="1" applyFill="1" applyBorder="1" applyAlignment="1">
      <alignment horizontal="right" vertical="center"/>
    </xf>
    <xf numFmtId="167" fontId="0" fillId="10" borderId="142" xfId="0" applyNumberFormat="1" applyFill="1" applyBorder="1" applyAlignment="1">
      <alignment horizontal="right" vertical="center"/>
    </xf>
    <xf numFmtId="167" fontId="0" fillId="10" borderId="24" xfId="0" applyNumberFormat="1" applyFill="1" applyBorder="1" applyAlignment="1">
      <alignment horizontal="right" vertical="center"/>
    </xf>
    <xf numFmtId="0" fontId="0" fillId="10" borderId="42" xfId="0" applyFill="1" applyBorder="1" applyAlignment="1">
      <alignment horizontal="left" vertical="center"/>
    </xf>
    <xf numFmtId="0" fontId="0" fillId="10" borderId="78" xfId="0" applyFill="1" applyBorder="1" applyAlignment="1">
      <alignment horizontal="left" vertical="center"/>
    </xf>
    <xf numFmtId="0" fontId="0" fillId="10" borderId="167" xfId="0" applyFill="1" applyBorder="1" applyAlignment="1">
      <alignment horizontal="left" vertical="center"/>
    </xf>
    <xf numFmtId="0" fontId="4" fillId="7" borderId="41" xfId="0" applyFont="1" applyFill="1" applyBorder="1" applyAlignment="1">
      <alignment horizontal="left" vertical="center"/>
    </xf>
    <xf numFmtId="0" fontId="32" fillId="0" borderId="157" xfId="0" applyFont="1" applyBorder="1" applyAlignment="1" applyProtection="1">
      <alignment horizontal="center" vertical="center" wrapText="1"/>
      <protection locked="0"/>
    </xf>
    <xf numFmtId="0" fontId="32" fillId="0" borderId="160" xfId="0" applyFont="1" applyBorder="1" applyAlignment="1" applyProtection="1">
      <alignment horizontal="center" vertical="center" wrapText="1"/>
      <protection locked="0"/>
    </xf>
    <xf numFmtId="0" fontId="0" fillId="0" borderId="121" xfId="0" applyBorder="1"/>
    <xf numFmtId="3" fontId="32" fillId="0" borderId="0" xfId="0" applyNumberFormat="1" applyFont="1" applyAlignment="1" applyProtection="1">
      <alignment horizontal="right" vertical="center"/>
      <protection locked="0"/>
    </xf>
    <xf numFmtId="10" fontId="1" fillId="5" borderId="70" xfId="0" applyNumberFormat="1" applyFont="1" applyFill="1" applyBorder="1" applyAlignment="1">
      <alignment horizontal="right" vertical="center"/>
    </xf>
    <xf numFmtId="10" fontId="1" fillId="0" borderId="30" xfId="0" applyNumberFormat="1" applyFont="1" applyBorder="1" applyAlignment="1" applyProtection="1">
      <alignment horizontal="right" vertical="center"/>
      <protection locked="0"/>
    </xf>
    <xf numFmtId="10" fontId="1" fillId="9" borderId="30" xfId="0" applyNumberFormat="1" applyFont="1" applyFill="1" applyBorder="1" applyAlignment="1">
      <alignment horizontal="right" vertical="center"/>
    </xf>
    <xf numFmtId="10" fontId="1" fillId="0" borderId="6" xfId="0" applyNumberFormat="1" applyFont="1" applyBorder="1" applyAlignment="1" applyProtection="1">
      <alignment horizontal="right" vertical="center"/>
      <protection locked="0"/>
    </xf>
    <xf numFmtId="10" fontId="1" fillId="0" borderId="127" xfId="0" applyNumberFormat="1" applyFont="1" applyBorder="1" applyAlignment="1" applyProtection="1">
      <alignment horizontal="right" vertical="center"/>
      <protection locked="0"/>
    </xf>
    <xf numFmtId="10" fontId="1" fillId="0" borderId="93" xfId="0" applyNumberFormat="1" applyFont="1" applyBorder="1" applyAlignment="1" applyProtection="1">
      <alignment horizontal="right" vertical="center"/>
      <protection locked="0"/>
    </xf>
    <xf numFmtId="10" fontId="1" fillId="0" borderId="14" xfId="0" applyNumberFormat="1" applyFont="1" applyBorder="1" applyAlignment="1" applyProtection="1">
      <alignment horizontal="right" vertical="center"/>
      <protection locked="0"/>
    </xf>
    <xf numFmtId="10" fontId="1" fillId="0" borderId="27" xfId="0" applyNumberFormat="1" applyFont="1" applyBorder="1" applyAlignment="1" applyProtection="1">
      <alignment horizontal="right" vertical="center"/>
      <protection locked="0"/>
    </xf>
    <xf numFmtId="10" fontId="1" fillId="0" borderId="63" xfId="0" applyNumberFormat="1" applyFont="1" applyBorder="1" applyAlignment="1" applyProtection="1">
      <alignment horizontal="right" vertical="center"/>
      <protection locked="0"/>
    </xf>
    <xf numFmtId="10" fontId="1" fillId="0" borderId="31" xfId="0" applyNumberFormat="1" applyFont="1" applyBorder="1" applyAlignment="1" applyProtection="1">
      <alignment horizontal="right" vertical="center"/>
      <protection locked="0"/>
    </xf>
    <xf numFmtId="10" fontId="32" fillId="0" borderId="68" xfId="0" applyNumberFormat="1" applyFont="1" applyBorder="1" applyAlignment="1">
      <alignment horizontal="right" vertical="center"/>
    </xf>
    <xf numFmtId="10" fontId="32" fillId="0" borderId="70" xfId="0" applyNumberFormat="1" applyFont="1" applyBorder="1" applyAlignment="1" applyProtection="1">
      <alignment horizontal="right" vertical="center"/>
      <protection locked="0"/>
    </xf>
    <xf numFmtId="10" fontId="32" fillId="0" borderId="30" xfId="0" applyNumberFormat="1" applyFont="1" applyBorder="1" applyAlignment="1" applyProtection="1">
      <alignment horizontal="right" vertical="center"/>
      <protection locked="0"/>
    </xf>
    <xf numFmtId="10" fontId="32" fillId="0" borderId="31" xfId="0" applyNumberFormat="1" applyFont="1" applyBorder="1" applyAlignment="1" applyProtection="1">
      <alignment horizontal="right" vertical="center"/>
      <protection locked="0"/>
    </xf>
    <xf numFmtId="10" fontId="32" fillId="0" borderId="27" xfId="0" applyNumberFormat="1" applyFont="1" applyBorder="1" applyAlignment="1" applyProtection="1">
      <alignment horizontal="right" vertical="center"/>
      <protection locked="0"/>
    </xf>
    <xf numFmtId="10" fontId="32" fillId="0" borderId="22" xfId="0" applyNumberFormat="1" applyFont="1" applyBorder="1" applyAlignment="1" applyProtection="1">
      <alignment horizontal="right" vertical="center"/>
      <protection locked="0"/>
    </xf>
    <xf numFmtId="10" fontId="34" fillId="0" borderId="30" xfId="0" applyNumberFormat="1" applyFont="1" applyBorder="1" applyAlignment="1" applyProtection="1">
      <alignment horizontal="right" vertical="center"/>
      <protection locked="0"/>
    </xf>
    <xf numFmtId="10" fontId="1" fillId="0" borderId="32" xfId="8" applyNumberFormat="1" applyFont="1" applyBorder="1" applyAlignment="1" applyProtection="1">
      <alignment horizontal="right" vertical="center"/>
      <protection locked="0"/>
    </xf>
    <xf numFmtId="10" fontId="1" fillId="0" borderId="32" xfId="0" applyNumberFormat="1" applyFont="1" applyBorder="1" applyAlignment="1" applyProtection="1">
      <alignment horizontal="right" vertical="center"/>
      <protection locked="0"/>
    </xf>
    <xf numFmtId="10" fontId="32" fillId="0" borderId="0" xfId="0" applyNumberFormat="1" applyFont="1" applyAlignment="1" applyProtection="1">
      <alignment horizontal="right" vertical="center"/>
      <protection locked="0"/>
    </xf>
    <xf numFmtId="3" fontId="32" fillId="12" borderId="55" xfId="0" applyNumberFormat="1" applyFont="1" applyFill="1" applyBorder="1" applyAlignment="1" applyProtection="1">
      <alignment horizontal="right" vertical="center"/>
      <protection locked="0"/>
    </xf>
    <xf numFmtId="3" fontId="32" fillId="12" borderId="81" xfId="0" applyNumberFormat="1" applyFont="1" applyFill="1" applyBorder="1" applyAlignment="1" applyProtection="1">
      <alignment horizontal="right" vertical="center"/>
      <protection locked="0"/>
    </xf>
    <xf numFmtId="0" fontId="45" fillId="12" borderId="26" xfId="0" applyFont="1" applyFill="1" applyBorder="1" applyAlignment="1">
      <alignment horizontal="left" vertical="center"/>
    </xf>
    <xf numFmtId="3" fontId="32" fillId="12" borderId="72" xfId="0" applyNumberFormat="1" applyFont="1" applyFill="1" applyBorder="1" applyAlignment="1" applyProtection="1">
      <alignment horizontal="right" vertical="center"/>
      <protection locked="0"/>
    </xf>
    <xf numFmtId="0" fontId="0" fillId="9" borderId="94" xfId="0" applyFill="1" applyBorder="1" applyAlignment="1">
      <alignment horizontal="right" vertical="center"/>
    </xf>
    <xf numFmtId="0" fontId="0" fillId="9" borderId="8" xfId="0" applyFill="1" applyBorder="1" applyAlignment="1">
      <alignment horizontal="right" vertical="center"/>
    </xf>
    <xf numFmtId="0" fontId="0" fillId="9" borderId="145" xfId="0" applyFill="1" applyBorder="1" applyAlignment="1">
      <alignment horizontal="right" vertical="center"/>
    </xf>
    <xf numFmtId="0" fontId="0" fillId="9" borderId="136" xfId="0" applyFill="1" applyBorder="1" applyAlignment="1">
      <alignment horizontal="right" vertical="center"/>
    </xf>
    <xf numFmtId="167" fontId="0" fillId="9" borderId="138" xfId="0" applyNumberFormat="1" applyFill="1" applyBorder="1" applyAlignment="1">
      <alignment horizontal="right" vertical="center"/>
    </xf>
    <xf numFmtId="3" fontId="34" fillId="0" borderId="0" xfId="0" applyNumberFormat="1" applyFont="1" applyAlignment="1">
      <alignment vertical="center" wrapText="1"/>
    </xf>
    <xf numFmtId="3" fontId="32" fillId="0" borderId="0" xfId="0" applyNumberFormat="1" applyFont="1" applyAlignment="1" applyProtection="1">
      <alignment horizontal="right" vertical="center" wrapText="1"/>
      <protection locked="0"/>
    </xf>
    <xf numFmtId="167" fontId="0" fillId="9" borderId="13" xfId="0" applyNumberFormat="1" applyFill="1" applyBorder="1" applyAlignment="1">
      <alignment horizontal="right" vertical="center"/>
    </xf>
    <xf numFmtId="167" fontId="0" fillId="14" borderId="50" xfId="0" applyNumberFormat="1" applyFill="1" applyBorder="1" applyAlignment="1">
      <alignment horizontal="right" vertical="center"/>
    </xf>
    <xf numFmtId="167" fontId="0" fillId="14" borderId="51" xfId="0" applyNumberFormat="1" applyFill="1" applyBorder="1" applyAlignment="1">
      <alignment horizontal="right" vertical="center"/>
    </xf>
    <xf numFmtId="167" fontId="0" fillId="14" borderId="108" xfId="0" applyNumberFormat="1" applyFill="1" applyBorder="1" applyAlignment="1">
      <alignment horizontal="right" vertical="center"/>
    </xf>
    <xf numFmtId="0" fontId="0" fillId="13" borderId="94" xfId="0" applyFill="1" applyBorder="1" applyAlignment="1">
      <alignment horizontal="right" vertical="center"/>
    </xf>
    <xf numFmtId="0" fontId="0" fillId="13" borderId="8" xfId="0" applyFill="1" applyBorder="1" applyAlignment="1">
      <alignment horizontal="right" vertical="center"/>
    </xf>
    <xf numFmtId="0" fontId="0" fillId="13" borderId="136" xfId="0" applyFill="1" applyBorder="1" applyAlignment="1">
      <alignment horizontal="right" vertical="center"/>
    </xf>
    <xf numFmtId="0" fontId="0" fillId="13" borderId="145" xfId="0" applyFill="1" applyBorder="1" applyAlignment="1">
      <alignment horizontal="right" vertical="center"/>
    </xf>
    <xf numFmtId="0" fontId="4" fillId="7" borderId="93" xfId="0" applyFont="1" applyFill="1" applyBorder="1" applyAlignment="1">
      <alignment horizontal="right" vertical="center"/>
    </xf>
    <xf numFmtId="0" fontId="4" fillId="7" borderId="6" xfId="0" applyFont="1" applyFill="1" applyBorder="1" applyAlignment="1">
      <alignment horizontal="right" vertical="center"/>
    </xf>
    <xf numFmtId="0" fontId="32" fillId="7" borderId="6" xfId="0" applyFont="1" applyFill="1" applyBorder="1" applyAlignment="1">
      <alignment horizontal="right" vertical="top" wrapText="1"/>
    </xf>
    <xf numFmtId="0" fontId="32" fillId="7" borderId="21" xfId="0" applyFont="1" applyFill="1" applyBorder="1" applyAlignment="1">
      <alignment horizontal="right" vertical="top" wrapText="1"/>
    </xf>
    <xf numFmtId="0" fontId="32" fillId="7" borderId="93" xfId="0" applyFont="1" applyFill="1" applyBorder="1" applyAlignment="1">
      <alignment horizontal="right" vertical="top" wrapText="1"/>
    </xf>
    <xf numFmtId="0" fontId="32" fillId="7" borderId="62" xfId="0" applyFont="1" applyFill="1" applyBorder="1" applyAlignment="1">
      <alignment horizontal="right" vertical="top" wrapText="1"/>
    </xf>
    <xf numFmtId="0" fontId="0" fillId="13" borderId="95" xfId="0" applyFill="1" applyBorder="1" applyAlignment="1">
      <alignment horizontal="right" vertical="center"/>
    </xf>
    <xf numFmtId="0" fontId="0" fillId="13" borderId="57" xfId="0" applyFill="1" applyBorder="1" applyAlignment="1">
      <alignment horizontal="right" vertical="center"/>
    </xf>
    <xf numFmtId="0" fontId="0" fillId="13" borderId="142" xfId="0" applyFill="1" applyBorder="1" applyAlignment="1">
      <alignment horizontal="right" vertical="center"/>
    </xf>
    <xf numFmtId="0" fontId="0" fillId="13" borderId="10" xfId="0" applyFill="1" applyBorder="1" applyAlignment="1">
      <alignment horizontal="right" vertical="center"/>
    </xf>
    <xf numFmtId="0" fontId="9" fillId="0" borderId="184" xfId="0" applyFont="1" applyBorder="1" applyAlignment="1">
      <alignment horizontal="center" vertical="center" wrapText="1"/>
    </xf>
    <xf numFmtId="0" fontId="55" fillId="4" borderId="0" xfId="0" applyFont="1" applyFill="1" applyAlignment="1">
      <alignment horizontal="center" vertical="top"/>
    </xf>
    <xf numFmtId="0" fontId="4" fillId="12" borderId="154" xfId="0" applyFont="1" applyFill="1" applyBorder="1" applyAlignment="1">
      <alignment horizontal="left" vertical="center" wrapText="1"/>
    </xf>
    <xf numFmtId="0" fontId="4" fillId="12" borderId="216" xfId="0" applyFont="1" applyFill="1" applyBorder="1" applyAlignment="1">
      <alignment horizontal="left" vertical="center" wrapText="1"/>
    </xf>
    <xf numFmtId="0" fontId="32" fillId="12" borderId="216" xfId="0" applyFont="1" applyFill="1" applyBorder="1" applyAlignment="1">
      <alignment horizontal="left" vertical="top" wrapText="1"/>
    </xf>
    <xf numFmtId="3" fontId="32" fillId="12" borderId="64" xfId="0" applyNumberFormat="1" applyFont="1" applyFill="1" applyBorder="1" applyAlignment="1" applyProtection="1">
      <alignment horizontal="right" vertical="center" wrapText="1"/>
      <protection locked="0"/>
    </xf>
    <xf numFmtId="3" fontId="32" fillId="4" borderId="55" xfId="0" applyNumberFormat="1" applyFont="1" applyFill="1" applyBorder="1" applyAlignment="1" applyProtection="1">
      <alignment horizontal="right" vertical="center"/>
      <protection locked="0"/>
    </xf>
    <xf numFmtId="0" fontId="10" fillId="8" borderId="18" xfId="5" applyFont="1" applyFill="1" applyBorder="1" applyAlignment="1">
      <alignment horizontal="left" vertical="center" wrapText="1"/>
    </xf>
    <xf numFmtId="0" fontId="46" fillId="12" borderId="94" xfId="0" applyFont="1" applyFill="1" applyBorder="1" applyAlignment="1" applyProtection="1">
      <alignment horizontal="left" vertical="center" wrapText="1"/>
      <protection locked="0"/>
    </xf>
    <xf numFmtId="0" fontId="46" fillId="12" borderId="8" xfId="0" applyFont="1" applyFill="1" applyBorder="1" applyAlignment="1" applyProtection="1">
      <alignment horizontal="left" vertical="center" wrapText="1"/>
      <protection locked="0"/>
    </xf>
    <xf numFmtId="0" fontId="46" fillId="12" borderId="12" xfId="0" applyFont="1" applyFill="1" applyBorder="1" applyAlignment="1" applyProtection="1">
      <alignment horizontal="left" vertical="center" wrapText="1"/>
      <protection locked="0"/>
    </xf>
    <xf numFmtId="0" fontId="69" fillId="16" borderId="8" xfId="0" quotePrefix="1" applyFont="1" applyFill="1" applyBorder="1" applyAlignment="1">
      <alignment horizontal="center" vertical="center" wrapText="1"/>
    </xf>
    <xf numFmtId="0" fontId="69" fillId="16" borderId="22" xfId="0" quotePrefix="1" applyFont="1" applyFill="1" applyBorder="1" applyAlignment="1">
      <alignment horizontal="center" vertical="center" wrapText="1"/>
    </xf>
    <xf numFmtId="0" fontId="69" fillId="16" borderId="94" xfId="0" quotePrefix="1" applyFont="1" applyFill="1" applyBorder="1" applyAlignment="1">
      <alignment horizontal="center" vertical="center" wrapText="1"/>
    </xf>
    <xf numFmtId="0" fontId="69" fillId="16" borderId="201" xfId="0" quotePrefix="1" applyFont="1" applyFill="1" applyBorder="1" applyAlignment="1">
      <alignment horizontal="center" vertical="center" wrapText="1"/>
    </xf>
    <xf numFmtId="0" fontId="69" fillId="16" borderId="93" xfId="0" quotePrefix="1" applyFont="1" applyFill="1" applyBorder="1" applyAlignment="1">
      <alignment horizontal="center" vertical="center" wrapText="1"/>
    </xf>
    <xf numFmtId="0" fontId="69" fillId="16" borderId="6" xfId="0" quotePrefix="1" applyFont="1" applyFill="1" applyBorder="1" applyAlignment="1">
      <alignment horizontal="center" vertical="center" wrapText="1"/>
    </xf>
    <xf numFmtId="0" fontId="46" fillId="9" borderId="80" xfId="0" applyFont="1" applyFill="1" applyBorder="1" applyAlignment="1">
      <alignment vertical="center" wrapText="1"/>
    </xf>
    <xf numFmtId="0" fontId="46" fillId="9" borderId="89" xfId="0" applyFont="1" applyFill="1" applyBorder="1" applyAlignment="1">
      <alignment vertical="center" wrapText="1"/>
    </xf>
    <xf numFmtId="0" fontId="46" fillId="10" borderId="89" xfId="0" applyFont="1" applyFill="1" applyBorder="1" applyAlignment="1">
      <alignment vertical="center" wrapText="1"/>
    </xf>
    <xf numFmtId="0" fontId="29" fillId="7" borderId="242" xfId="0" applyFont="1" applyFill="1" applyBorder="1" applyAlignment="1">
      <alignment horizontal="left" vertical="center"/>
    </xf>
    <xf numFmtId="0" fontId="32" fillId="7" borderId="174" xfId="0" applyFont="1" applyFill="1" applyBorder="1" applyAlignment="1">
      <alignment horizontal="left" vertical="top" wrapText="1"/>
    </xf>
    <xf numFmtId="0" fontId="47" fillId="0" borderId="71" xfId="0" quotePrefix="1" applyFont="1" applyBorder="1" applyAlignment="1">
      <alignment horizontal="left" vertical="center"/>
    </xf>
    <xf numFmtId="3" fontId="32" fillId="0" borderId="9" xfId="0" applyNumberFormat="1" applyFont="1" applyBorder="1" applyAlignment="1" applyProtection="1">
      <alignment horizontal="right" vertical="center" wrapText="1"/>
      <protection locked="0"/>
    </xf>
    <xf numFmtId="0" fontId="47" fillId="0" borderId="75" xfId="0" quotePrefix="1" applyFont="1" applyBorder="1" applyAlignment="1">
      <alignment horizontal="left" vertical="center"/>
    </xf>
    <xf numFmtId="0" fontId="46" fillId="0" borderId="167" xfId="0" applyFont="1" applyBorder="1" applyAlignment="1">
      <alignment horizontal="left" vertical="center" wrapText="1"/>
    </xf>
    <xf numFmtId="0" fontId="46" fillId="12" borderId="142" xfId="0" applyFont="1" applyFill="1" applyBorder="1" applyAlignment="1" applyProtection="1">
      <alignment horizontal="left" vertical="center" wrapText="1"/>
      <protection locked="0"/>
    </xf>
    <xf numFmtId="0" fontId="46" fillId="12" borderId="10" xfId="0" applyFont="1" applyFill="1" applyBorder="1" applyAlignment="1" applyProtection="1">
      <alignment horizontal="left" vertical="center" wrapText="1"/>
      <protection locked="0"/>
    </xf>
    <xf numFmtId="3" fontId="32" fillId="12" borderId="10" xfId="0" applyNumberFormat="1" applyFont="1" applyFill="1" applyBorder="1" applyAlignment="1" applyProtection="1">
      <alignment horizontal="right" vertical="center" wrapText="1"/>
      <protection locked="0"/>
    </xf>
    <xf numFmtId="3" fontId="32" fillId="0" borderId="10" xfId="0" applyNumberFormat="1" applyFont="1" applyBorder="1" applyAlignment="1" applyProtection="1">
      <alignment horizontal="right" vertical="center" wrapText="1"/>
      <protection locked="0"/>
    </xf>
    <xf numFmtId="3" fontId="32" fillId="0" borderId="135" xfId="0" applyNumberFormat="1" applyFont="1" applyBorder="1" applyAlignment="1" applyProtection="1">
      <alignment horizontal="right" vertical="center" wrapText="1"/>
      <protection locked="0"/>
    </xf>
    <xf numFmtId="3" fontId="32" fillId="12" borderId="24" xfId="0" applyNumberFormat="1" applyFont="1" applyFill="1" applyBorder="1" applyAlignment="1" applyProtection="1">
      <alignment horizontal="right" vertical="center" wrapText="1"/>
      <protection locked="0"/>
    </xf>
    <xf numFmtId="3" fontId="32" fillId="0" borderId="11" xfId="0" applyNumberFormat="1" applyFont="1" applyBorder="1" applyAlignment="1" applyProtection="1">
      <alignment horizontal="right" vertical="center" wrapText="1"/>
      <protection locked="0"/>
    </xf>
    <xf numFmtId="0" fontId="4" fillId="7" borderId="242" xfId="0" applyFont="1" applyFill="1" applyBorder="1" applyAlignment="1">
      <alignment horizontal="left" vertical="center"/>
    </xf>
    <xf numFmtId="0" fontId="4" fillId="7" borderId="154" xfId="0" applyFont="1" applyFill="1" applyBorder="1" applyAlignment="1" applyProtection="1">
      <alignment horizontal="left" vertical="center" wrapText="1"/>
      <protection locked="0"/>
    </xf>
    <xf numFmtId="0" fontId="4" fillId="7" borderId="216" xfId="0" applyFont="1" applyFill="1" applyBorder="1" applyAlignment="1" applyProtection="1">
      <alignment horizontal="left" vertical="center" wrapText="1"/>
      <protection locked="0"/>
    </xf>
    <xf numFmtId="3" fontId="11" fillId="7" borderId="216" xfId="0" applyNumberFormat="1" applyFont="1" applyFill="1" applyBorder="1" applyAlignment="1" applyProtection="1">
      <alignment horizontal="center" vertical="center"/>
      <protection locked="0"/>
    </xf>
    <xf numFmtId="3" fontId="11" fillId="7" borderId="83" xfId="0" applyNumberFormat="1" applyFont="1" applyFill="1" applyBorder="1" applyAlignment="1" applyProtection="1">
      <alignment horizontal="center" vertical="center"/>
      <protection locked="0"/>
    </xf>
    <xf numFmtId="3" fontId="11" fillId="7" borderId="47" xfId="0" applyNumberFormat="1" applyFont="1" applyFill="1" applyBorder="1" applyAlignment="1" applyProtection="1">
      <alignment horizontal="center" vertical="center"/>
      <protection locked="0"/>
    </xf>
    <xf numFmtId="3" fontId="11" fillId="7" borderId="174" xfId="0" applyNumberFormat="1" applyFont="1" applyFill="1" applyBorder="1" applyAlignment="1" applyProtection="1">
      <alignment horizontal="center" vertical="center"/>
      <protection locked="0"/>
    </xf>
    <xf numFmtId="3" fontId="32" fillId="0" borderId="243" xfId="0" applyNumberFormat="1" applyFont="1" applyBorder="1" applyAlignment="1" applyProtection="1">
      <alignment horizontal="right" vertical="center" wrapText="1"/>
      <protection locked="0"/>
    </xf>
    <xf numFmtId="3" fontId="11" fillId="7" borderId="244" xfId="0" applyNumberFormat="1" applyFont="1" applyFill="1" applyBorder="1" applyAlignment="1" applyProtection="1">
      <alignment horizontal="center" vertical="center"/>
      <protection locked="0"/>
    </xf>
    <xf numFmtId="3" fontId="32" fillId="0" borderId="23" xfId="0" applyNumberFormat="1" applyFont="1" applyBorder="1" applyAlignment="1" applyProtection="1">
      <alignment horizontal="right" vertical="center" wrapText="1"/>
      <protection locked="0"/>
    </xf>
    <xf numFmtId="0" fontId="13" fillId="12" borderId="142" xfId="0" applyFont="1" applyFill="1" applyBorder="1" applyAlignment="1" applyProtection="1">
      <alignment horizontal="left" vertical="center" wrapText="1"/>
      <protection locked="0"/>
    </xf>
    <xf numFmtId="0" fontId="13" fillId="12" borderId="10" xfId="0" applyFont="1" applyFill="1" applyBorder="1" applyAlignment="1" applyProtection="1">
      <alignment horizontal="left" vertical="center" wrapText="1"/>
      <protection locked="0"/>
    </xf>
    <xf numFmtId="3" fontId="32" fillId="12" borderId="135" xfId="0" applyNumberFormat="1" applyFont="1" applyFill="1" applyBorder="1" applyAlignment="1" applyProtection="1">
      <alignment horizontal="right" vertical="center" wrapText="1"/>
      <protection locked="0"/>
    </xf>
    <xf numFmtId="0" fontId="13" fillId="12" borderId="13" xfId="0" applyFont="1" applyFill="1" applyBorder="1" applyAlignment="1" applyProtection="1">
      <alignment horizontal="left" vertical="center" wrapText="1"/>
      <protection locked="0"/>
    </xf>
    <xf numFmtId="0" fontId="69" fillId="16" borderId="21" xfId="0" quotePrefix="1" applyFont="1" applyFill="1" applyBorder="1" applyAlignment="1">
      <alignment horizontal="center" vertical="center" wrapText="1"/>
    </xf>
    <xf numFmtId="0" fontId="47" fillId="0" borderId="242" xfId="0" quotePrefix="1" applyFont="1" applyBorder="1" applyAlignment="1">
      <alignment horizontal="left" vertical="center"/>
    </xf>
    <xf numFmtId="0" fontId="46" fillId="0" borderId="92" xfId="0" applyFont="1" applyBorder="1" applyAlignment="1">
      <alignment horizontal="left" vertical="center" wrapText="1"/>
    </xf>
    <xf numFmtId="0" fontId="13" fillId="12" borderId="49" xfId="0" applyFont="1" applyFill="1" applyBorder="1" applyAlignment="1" applyProtection="1">
      <alignment horizontal="left" vertical="center" wrapText="1"/>
      <protection locked="0"/>
    </xf>
    <xf numFmtId="0" fontId="13" fillId="12" borderId="216" xfId="0" applyFont="1" applyFill="1" applyBorder="1" applyAlignment="1" applyProtection="1">
      <alignment horizontal="left" vertical="center" wrapText="1"/>
      <protection locked="0"/>
    </xf>
    <xf numFmtId="0" fontId="13" fillId="0" borderId="216" xfId="0" applyFont="1" applyBorder="1" applyAlignment="1" applyProtection="1">
      <alignment horizontal="left" vertical="center" wrapText="1"/>
      <protection locked="0"/>
    </xf>
    <xf numFmtId="3" fontId="32" fillId="12" borderId="216" xfId="0" applyNumberFormat="1" applyFont="1" applyFill="1" applyBorder="1" applyAlignment="1" applyProtection="1">
      <alignment horizontal="right" vertical="center" wrapText="1"/>
      <protection locked="0"/>
    </xf>
    <xf numFmtId="3" fontId="32" fillId="12" borderId="83" xfId="0" applyNumberFormat="1" applyFont="1" applyFill="1" applyBorder="1" applyAlignment="1" applyProtection="1">
      <alignment horizontal="right" vertical="center" wrapText="1"/>
      <protection locked="0"/>
    </xf>
    <xf numFmtId="0" fontId="13" fillId="12" borderId="151" xfId="0" applyFont="1" applyFill="1" applyBorder="1" applyAlignment="1" applyProtection="1">
      <alignment horizontal="left" vertical="center" wrapText="1"/>
      <protection locked="0"/>
    </xf>
    <xf numFmtId="3" fontId="32" fillId="12" borderId="152" xfId="0" applyNumberFormat="1" applyFont="1" applyFill="1" applyBorder="1" applyAlignment="1" applyProtection="1">
      <alignment horizontal="right" vertical="center" wrapText="1"/>
      <protection locked="0"/>
    </xf>
    <xf numFmtId="0" fontId="13" fillId="12" borderId="108" xfId="0" applyFont="1" applyFill="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3" fontId="32" fillId="12" borderId="11" xfId="0" applyNumberFormat="1" applyFont="1" applyFill="1" applyBorder="1" applyAlignment="1" applyProtection="1">
      <alignment horizontal="right" vertical="center" wrapText="1"/>
      <protection locked="0"/>
    </xf>
    <xf numFmtId="0" fontId="47" fillId="0" borderId="185" xfId="0" quotePrefix="1" applyFont="1" applyBorder="1" applyAlignment="1">
      <alignment horizontal="left" vertical="center"/>
    </xf>
    <xf numFmtId="0" fontId="46" fillId="0" borderId="186" xfId="0" applyFont="1" applyBorder="1" applyAlignment="1">
      <alignment horizontal="left" vertical="center" wrapText="1"/>
    </xf>
    <xf numFmtId="0" fontId="47" fillId="0" borderId="159" xfId="0" quotePrefix="1" applyFont="1" applyBorder="1" applyAlignment="1">
      <alignment horizontal="left" vertical="center"/>
    </xf>
    <xf numFmtId="3" fontId="34" fillId="16" borderId="21" xfId="0" applyNumberFormat="1" applyFont="1" applyFill="1" applyBorder="1" applyAlignment="1">
      <alignment vertical="center" wrapText="1"/>
    </xf>
    <xf numFmtId="0" fontId="47" fillId="0" borderId="72" xfId="0" quotePrefix="1" applyFont="1" applyBorder="1" applyAlignment="1">
      <alignment horizontal="left" vertical="center"/>
    </xf>
    <xf numFmtId="3" fontId="11" fillId="7" borderId="126" xfId="0" applyNumberFormat="1" applyFont="1" applyFill="1" applyBorder="1" applyAlignment="1" applyProtection="1">
      <alignment horizontal="center" vertical="center"/>
      <protection locked="0"/>
    </xf>
    <xf numFmtId="0" fontId="13" fillId="0" borderId="167" xfId="0" applyFont="1" applyBorder="1" applyAlignment="1">
      <alignment horizontal="left" vertical="center" wrapText="1"/>
    </xf>
    <xf numFmtId="0" fontId="47" fillId="0" borderId="176" xfId="0" quotePrefix="1" applyFont="1" applyBorder="1" applyAlignment="1">
      <alignment horizontal="left" vertical="center"/>
    </xf>
    <xf numFmtId="0" fontId="13" fillId="12" borderId="154" xfId="0" applyFont="1" applyFill="1" applyBorder="1" applyAlignment="1" applyProtection="1">
      <alignment horizontal="left" vertical="center" wrapText="1"/>
      <protection locked="0"/>
    </xf>
    <xf numFmtId="0" fontId="32" fillId="7" borderId="244" xfId="0" applyFont="1" applyFill="1" applyBorder="1" applyAlignment="1">
      <alignment horizontal="left" vertical="top" wrapText="1"/>
    </xf>
    <xf numFmtId="0" fontId="1" fillId="4" borderId="0" xfId="3" quotePrefix="1" applyFill="1" applyAlignment="1">
      <alignment horizontal="left" vertical="top"/>
    </xf>
    <xf numFmtId="0" fontId="1" fillId="4" borderId="0" xfId="3" applyFill="1" applyAlignment="1">
      <alignment horizontal="left" vertical="top"/>
    </xf>
    <xf numFmtId="0" fontId="1" fillId="4" borderId="0" xfId="3" quotePrefix="1" applyFill="1" applyAlignment="1">
      <alignment vertical="top"/>
    </xf>
    <xf numFmtId="0" fontId="60" fillId="0" borderId="0" xfId="0" applyFont="1" applyAlignment="1">
      <alignment horizontal="center" vertical="center" wrapText="1"/>
    </xf>
    <xf numFmtId="0" fontId="58" fillId="0" borderId="0" xfId="0" applyFont="1" applyAlignment="1">
      <alignment horizontal="center" vertical="center" wrapText="1"/>
    </xf>
    <xf numFmtId="0" fontId="55" fillId="4" borderId="0" xfId="0" applyFont="1" applyFill="1"/>
    <xf numFmtId="0" fontId="25" fillId="4" borderId="93" xfId="0" quotePrefix="1" applyFont="1" applyFill="1" applyBorder="1" applyAlignment="1">
      <alignment horizontal="center" vertical="center" wrapText="1"/>
    </xf>
    <xf numFmtId="3" fontId="34" fillId="4" borderId="8" xfId="0" applyNumberFormat="1" applyFont="1" applyFill="1" applyBorder="1" applyAlignment="1">
      <alignment vertical="center" wrapText="1"/>
    </xf>
    <xf numFmtId="3" fontId="34" fillId="4" borderId="22" xfId="0" applyNumberFormat="1" applyFont="1" applyFill="1" applyBorder="1" applyAlignment="1">
      <alignment vertical="center" wrapText="1"/>
    </xf>
    <xf numFmtId="0" fontId="25" fillId="4" borderId="201" xfId="0" quotePrefix="1" applyFont="1" applyFill="1" applyBorder="1" applyAlignment="1">
      <alignment horizontal="center" vertical="center" wrapText="1"/>
    </xf>
    <xf numFmtId="0" fontId="25" fillId="4" borderId="94" xfId="0" quotePrefix="1" applyFont="1" applyFill="1" applyBorder="1" applyAlignment="1">
      <alignment horizontal="center" vertical="center" wrapText="1"/>
    </xf>
    <xf numFmtId="10" fontId="1" fillId="0" borderId="34" xfId="8" applyNumberFormat="1" applyFont="1" applyBorder="1" applyAlignment="1" applyProtection="1">
      <alignment horizontal="right" vertical="center"/>
      <protection locked="0"/>
    </xf>
    <xf numFmtId="0" fontId="32" fillId="12" borderId="5" xfId="0" applyFont="1" applyFill="1" applyBorder="1" applyAlignment="1">
      <alignment horizontal="center" wrapText="1"/>
    </xf>
    <xf numFmtId="0" fontId="32" fillId="12" borderId="148" xfId="0" applyFont="1" applyFill="1" applyBorder="1" applyAlignment="1">
      <alignment horizontal="center" wrapText="1"/>
    </xf>
    <xf numFmtId="0" fontId="32" fillId="0" borderId="5" xfId="0" applyFont="1" applyBorder="1" applyAlignment="1">
      <alignment horizontal="center" wrapText="1"/>
    </xf>
    <xf numFmtId="0" fontId="32" fillId="0" borderId="148" xfId="0" applyFont="1" applyBorder="1" applyAlignment="1">
      <alignment horizontal="center" wrapText="1"/>
    </xf>
    <xf numFmtId="0" fontId="32" fillId="0" borderId="169" xfId="0" applyFont="1" applyBorder="1" applyAlignment="1">
      <alignment horizontal="center" wrapText="1"/>
    </xf>
    <xf numFmtId="0" fontId="45" fillId="12" borderId="149" xfId="0" applyFont="1" applyFill="1" applyBorder="1" applyAlignment="1">
      <alignment horizontal="center" vertical="center" wrapText="1"/>
    </xf>
    <xf numFmtId="168" fontId="32" fillId="0" borderId="8" xfId="0" applyNumberFormat="1" applyFont="1" applyBorder="1" applyAlignment="1" applyProtection="1">
      <alignment horizontal="right" vertical="center" wrapText="1"/>
      <protection locked="0"/>
    </xf>
    <xf numFmtId="169" fontId="32" fillId="0" borderId="8" xfId="0" applyNumberFormat="1" applyFont="1" applyBorder="1" applyAlignment="1" applyProtection="1">
      <alignment horizontal="right" vertical="center" wrapText="1"/>
      <protection locked="0"/>
    </xf>
    <xf numFmtId="168" fontId="32" fillId="0" borderId="64" xfId="0" applyNumberFormat="1" applyFont="1" applyBorder="1" applyAlignment="1" applyProtection="1">
      <alignment horizontal="right" vertical="center" wrapText="1"/>
      <protection locked="0"/>
    </xf>
    <xf numFmtId="170" fontId="71" fillId="0" borderId="0" xfId="14" applyNumberFormat="1" applyFont="1" applyAlignment="1">
      <alignment vertical="center"/>
    </xf>
    <xf numFmtId="0" fontId="32" fillId="0" borderId="22" xfId="0" applyFont="1" applyBorder="1" applyAlignment="1" applyProtection="1">
      <alignment horizontal="center" vertical="center" wrapText="1"/>
      <protection locked="0"/>
    </xf>
    <xf numFmtId="171" fontId="32" fillId="0" borderId="64" xfId="8" applyNumberFormat="1" applyFont="1" applyBorder="1" applyAlignment="1" applyProtection="1">
      <alignment horizontal="right" vertical="center"/>
      <protection locked="0"/>
    </xf>
    <xf numFmtId="171" fontId="32" fillId="0" borderId="59" xfId="8" applyNumberFormat="1" applyFont="1" applyBorder="1" applyAlignment="1" applyProtection="1">
      <alignment horizontal="right" vertical="center"/>
      <protection locked="0"/>
    </xf>
    <xf numFmtId="172" fontId="32" fillId="0" borderId="22" xfId="14" applyNumberFormat="1" applyFont="1" applyBorder="1" applyAlignment="1" applyProtection="1">
      <alignment horizontal="right" vertical="center"/>
      <protection locked="0"/>
    </xf>
    <xf numFmtId="173" fontId="32" fillId="0" borderId="3" xfId="0" applyNumberFormat="1" applyFont="1" applyBorder="1" applyAlignment="1">
      <alignment horizontal="center" vertical="center"/>
    </xf>
    <xf numFmtId="0" fontId="7" fillId="0" borderId="0" xfId="1" applyAlignment="1" applyProtection="1"/>
    <xf numFmtId="0" fontId="34" fillId="16" borderId="29" xfId="0" applyFont="1" applyFill="1" applyBorder="1" applyAlignment="1">
      <alignment horizontal="left" vertical="top" wrapText="1"/>
    </xf>
    <xf numFmtId="0" fontId="54" fillId="16" borderId="217" xfId="0" applyFont="1" applyFill="1" applyBorder="1" applyAlignment="1">
      <alignment horizontal="left" vertical="top" wrapText="1"/>
    </xf>
    <xf numFmtId="3" fontId="32" fillId="12" borderId="0" xfId="0" applyNumberFormat="1" applyFont="1" applyFill="1" applyAlignment="1" applyProtection="1">
      <alignment horizontal="right" vertical="center"/>
      <protection locked="0"/>
    </xf>
    <xf numFmtId="3" fontId="32" fillId="21" borderId="0" xfId="0" applyNumberFormat="1" applyFont="1" applyFill="1" applyAlignment="1">
      <alignment horizontal="right" vertical="center"/>
    </xf>
    <xf numFmtId="3" fontId="32" fillId="22" borderId="0" xfId="0" applyNumberFormat="1" applyFont="1" applyFill="1" applyAlignment="1">
      <alignment horizontal="right" vertical="center"/>
    </xf>
    <xf numFmtId="0" fontId="13" fillId="21" borderId="0" xfId="0" applyFont="1" applyFill="1" applyAlignment="1">
      <alignment horizontal="left" vertical="center" wrapText="1"/>
    </xf>
    <xf numFmtId="3" fontId="32" fillId="21" borderId="0" xfId="0" applyNumberFormat="1" applyFont="1" applyFill="1" applyAlignment="1" applyProtection="1">
      <alignment horizontal="right" vertical="top" wrapText="1"/>
      <protection locked="0"/>
    </xf>
    <xf numFmtId="3" fontId="32" fillId="21" borderId="0" xfId="0" applyNumberFormat="1" applyFont="1" applyFill="1" applyAlignment="1">
      <alignment horizontal="right" vertical="top" wrapText="1"/>
    </xf>
    <xf numFmtId="0" fontId="13" fillId="22" borderId="0" xfId="0" applyFont="1" applyFill="1" applyAlignment="1">
      <alignment horizontal="left" vertical="center" wrapText="1"/>
    </xf>
    <xf numFmtId="3" fontId="32" fillId="22" borderId="0" xfId="0" applyNumberFormat="1" applyFont="1" applyFill="1" applyAlignment="1" applyProtection="1">
      <alignment horizontal="right" vertical="top" wrapText="1"/>
      <protection locked="0"/>
    </xf>
    <xf numFmtId="3" fontId="32" fillId="22" borderId="0" xfId="0" applyNumberFormat="1" applyFont="1" applyFill="1" applyAlignment="1">
      <alignment horizontal="right" vertical="top" wrapText="1"/>
    </xf>
    <xf numFmtId="3" fontId="32" fillId="0" borderId="245" xfId="0" applyNumberFormat="1" applyFont="1" applyBorder="1" applyAlignment="1">
      <alignment horizontal="right" vertical="center"/>
    </xf>
    <xf numFmtId="3" fontId="32" fillId="0" borderId="199" xfId="0" applyNumberFormat="1" applyFont="1" applyBorder="1" applyAlignment="1">
      <alignment horizontal="right" vertical="center"/>
    </xf>
    <xf numFmtId="3" fontId="32" fillId="0" borderId="196" xfId="0" applyNumberFormat="1" applyFont="1" applyBorder="1" applyAlignment="1">
      <alignment horizontal="right" vertical="center"/>
    </xf>
    <xf numFmtId="0" fontId="32" fillId="7" borderId="64" xfId="0" applyFont="1" applyFill="1" applyBorder="1" applyAlignment="1">
      <alignment horizontal="left" vertical="top" wrapText="1"/>
    </xf>
    <xf numFmtId="0" fontId="32" fillId="7" borderId="152" xfId="0" applyFont="1" applyFill="1" applyBorder="1" applyAlignment="1" applyProtection="1">
      <alignment horizontal="left" vertical="top" wrapText="1"/>
      <protection locked="0"/>
    </xf>
    <xf numFmtId="0" fontId="32" fillId="7" borderId="9" xfId="0" applyFont="1" applyFill="1" applyBorder="1" applyAlignment="1" applyProtection="1">
      <alignment horizontal="left" vertical="top" wrapText="1"/>
      <protection locked="0"/>
    </xf>
    <xf numFmtId="0" fontId="32" fillId="7" borderId="153" xfId="0" applyFont="1" applyFill="1" applyBorder="1" applyAlignment="1" applyProtection="1">
      <alignment horizontal="left" vertical="top" wrapText="1"/>
      <protection locked="0"/>
    </xf>
    <xf numFmtId="0" fontId="32" fillId="7" borderId="56" xfId="0" applyFont="1" applyFill="1" applyBorder="1" applyAlignment="1">
      <alignment horizontal="left" vertical="top" wrapText="1"/>
    </xf>
    <xf numFmtId="0" fontId="32" fillId="7" borderId="108" xfId="0" applyFont="1" applyFill="1" applyBorder="1" applyAlignment="1">
      <alignment horizontal="left" vertical="top" wrapText="1"/>
    </xf>
    <xf numFmtId="0" fontId="32" fillId="7" borderId="135" xfId="0" applyFont="1" applyFill="1" applyBorder="1" applyAlignment="1">
      <alignment horizontal="left" vertical="top" wrapText="1"/>
    </xf>
    <xf numFmtId="0" fontId="32" fillId="7" borderId="11" xfId="0" applyFont="1" applyFill="1" applyBorder="1" applyAlignment="1">
      <alignment horizontal="left" vertical="top" wrapText="1"/>
    </xf>
    <xf numFmtId="0" fontId="32" fillId="7" borderId="152" xfId="0" applyFont="1" applyFill="1" applyBorder="1" applyAlignment="1">
      <alignment horizontal="left" vertical="top" wrapText="1"/>
    </xf>
    <xf numFmtId="0" fontId="32" fillId="7" borderId="9" xfId="0" applyFont="1" applyFill="1" applyBorder="1" applyAlignment="1">
      <alignment horizontal="left" vertical="top" wrapText="1"/>
    </xf>
    <xf numFmtId="0" fontId="32" fillId="7" borderId="84" xfId="0" applyFont="1" applyFill="1" applyBorder="1" applyAlignment="1">
      <alignment horizontal="left" vertical="top" wrapText="1"/>
    </xf>
    <xf numFmtId="0" fontId="32" fillId="7" borderId="153" xfId="0" applyFont="1" applyFill="1" applyBorder="1" applyAlignment="1">
      <alignment horizontal="left" vertical="top" wrapText="1"/>
    </xf>
    <xf numFmtId="0" fontId="46" fillId="0" borderId="25" xfId="0" applyFont="1" applyBorder="1" applyAlignment="1" applyProtection="1">
      <alignment horizontal="center" vertical="center" wrapText="1"/>
      <protection locked="0"/>
    </xf>
    <xf numFmtId="3" fontId="11" fillId="6" borderId="56" xfId="0" applyNumberFormat="1" applyFont="1" applyFill="1" applyBorder="1" applyAlignment="1" applyProtection="1">
      <alignment horizontal="center" vertical="center"/>
      <protection locked="0"/>
    </xf>
    <xf numFmtId="0" fontId="46" fillId="0" borderId="246" xfId="0" applyFont="1" applyBorder="1" applyAlignment="1" applyProtection="1">
      <alignment horizontal="center" vertical="center" wrapText="1"/>
      <protection locked="0"/>
    </xf>
    <xf numFmtId="0" fontId="32" fillId="12" borderId="148" xfId="0" applyFont="1" applyFill="1" applyBorder="1" applyAlignment="1" applyProtection="1">
      <alignment horizontal="center" wrapText="1"/>
      <protection locked="0"/>
    </xf>
    <xf numFmtId="0" fontId="32" fillId="0" borderId="169" xfId="0" applyFont="1" applyBorder="1" applyAlignment="1" applyProtection="1">
      <alignment horizontal="center" wrapText="1"/>
      <protection locked="0"/>
    </xf>
    <xf numFmtId="0" fontId="45" fillId="12" borderId="149" xfId="0" applyFont="1" applyFill="1" applyBorder="1" applyAlignment="1" applyProtection="1">
      <alignment horizontal="center" vertical="center" wrapText="1"/>
      <protection locked="0"/>
    </xf>
    <xf numFmtId="0" fontId="2" fillId="4" borderId="18" xfId="5" applyFont="1" applyFill="1" applyBorder="1" applyAlignment="1" applyProtection="1">
      <alignment horizontal="center" vertical="center" wrapText="1"/>
      <protection locked="0"/>
    </xf>
    <xf numFmtId="0" fontId="32" fillId="7" borderId="109" xfId="0" applyFont="1" applyFill="1" applyBorder="1" applyAlignment="1" applyProtection="1">
      <alignment horizontal="left" vertical="top" wrapText="1"/>
      <protection locked="0"/>
    </xf>
    <xf numFmtId="0" fontId="32" fillId="7" borderId="3" xfId="0" applyFont="1" applyFill="1" applyBorder="1" applyAlignment="1" applyProtection="1">
      <alignment horizontal="left" vertical="top" wrapText="1"/>
      <protection locked="0"/>
    </xf>
    <xf numFmtId="0" fontId="32" fillId="7" borderId="110" xfId="0" applyFont="1" applyFill="1" applyBorder="1" applyAlignment="1" applyProtection="1">
      <alignment horizontal="left" vertical="top" wrapText="1"/>
      <protection locked="0"/>
    </xf>
    <xf numFmtId="3" fontId="11" fillId="6" borderId="54" xfId="0" applyNumberFormat="1" applyFont="1" applyFill="1" applyBorder="1" applyAlignment="1" applyProtection="1">
      <alignment horizontal="center" vertical="center"/>
      <protection locked="0"/>
    </xf>
    <xf numFmtId="0" fontId="32" fillId="0" borderId="86" xfId="0" applyFont="1" applyBorder="1" applyAlignment="1" applyProtection="1">
      <alignment horizontal="left" vertical="top" wrapText="1"/>
      <protection locked="0"/>
    </xf>
    <xf numFmtId="0" fontId="32" fillId="0" borderId="87" xfId="0" applyFont="1" applyBorder="1" applyAlignment="1" applyProtection="1">
      <alignment horizontal="left" vertical="top" wrapText="1"/>
      <protection locked="0"/>
    </xf>
    <xf numFmtId="0" fontId="32" fillId="0" borderId="88" xfId="0" applyFont="1" applyBorder="1" applyAlignment="1" applyProtection="1">
      <alignment horizontal="left" vertical="top" wrapText="1"/>
      <protection locked="0"/>
    </xf>
    <xf numFmtId="3" fontId="11" fillId="6" borderId="90" xfId="0" applyNumberFormat="1" applyFont="1" applyFill="1" applyBorder="1" applyAlignment="1" applyProtection="1">
      <alignment horizontal="center" vertical="center"/>
      <protection locked="0"/>
    </xf>
    <xf numFmtId="3" fontId="32" fillId="0" borderId="214" xfId="0" applyNumberFormat="1" applyFont="1" applyBorder="1" applyAlignment="1">
      <alignment horizontal="right" vertical="center"/>
    </xf>
    <xf numFmtId="0" fontId="32" fillId="4" borderId="62" xfId="0" applyFont="1" applyFill="1" applyBorder="1" applyAlignment="1">
      <alignment vertical="center" wrapText="1"/>
    </xf>
    <xf numFmtId="0" fontId="5" fillId="4" borderId="58" xfId="0" applyFont="1" applyFill="1" applyBorder="1" applyAlignment="1">
      <alignment horizontal="center" vertical="center" wrapText="1"/>
    </xf>
    <xf numFmtId="3" fontId="11" fillId="11" borderId="191" xfId="0" applyNumberFormat="1" applyFont="1" applyFill="1" applyBorder="1" applyAlignment="1">
      <alignment horizontal="center" vertical="center"/>
    </xf>
    <xf numFmtId="0" fontId="34" fillId="16" borderId="176" xfId="0" applyFont="1" applyFill="1" applyBorder="1" applyAlignment="1">
      <alignment horizontal="left" vertical="top" wrapText="1"/>
    </xf>
    <xf numFmtId="3" fontId="54" fillId="26" borderId="164" xfId="0" applyNumberFormat="1" applyFont="1" applyFill="1" applyBorder="1" applyAlignment="1">
      <alignment horizontal="left" vertical="center" wrapText="1"/>
    </xf>
    <xf numFmtId="3" fontId="54" fillId="26" borderId="175" xfId="0" applyNumberFormat="1" applyFont="1" applyFill="1" applyBorder="1" applyAlignment="1">
      <alignment horizontal="left" vertical="center" wrapText="1"/>
    </xf>
    <xf numFmtId="0" fontId="34" fillId="16" borderId="247" xfId="0" applyFont="1" applyFill="1" applyBorder="1" applyAlignment="1">
      <alignment horizontal="left" vertical="top" wrapText="1"/>
    </xf>
    <xf numFmtId="3" fontId="74" fillId="0" borderId="0" xfId="0" applyNumberFormat="1" applyFont="1" applyAlignment="1" applyProtection="1">
      <alignment horizontal="center" vertical="top"/>
      <protection locked="0"/>
    </xf>
    <xf numFmtId="3" fontId="11" fillId="12" borderId="38" xfId="0" applyNumberFormat="1" applyFont="1" applyFill="1" applyBorder="1" applyAlignment="1">
      <alignment vertical="center" wrapText="1"/>
    </xf>
    <xf numFmtId="0" fontId="79" fillId="0" borderId="0" xfId="0" applyFont="1"/>
    <xf numFmtId="49" fontId="0" fillId="0" borderId="0" xfId="0" applyNumberFormat="1"/>
    <xf numFmtId="3" fontId="0" fillId="0" borderId="0" xfId="0" applyNumberFormat="1"/>
    <xf numFmtId="3" fontId="11" fillId="0" borderId="0" xfId="0" applyNumberFormat="1" applyFont="1" applyAlignment="1" applyProtection="1">
      <alignment horizontal="center" vertical="center"/>
      <protection locked="0"/>
    </xf>
    <xf numFmtId="3" fontId="34" fillId="0" borderId="0" xfId="0" applyNumberFormat="1" applyFont="1" applyAlignment="1">
      <alignment horizontal="left" vertical="center" wrapText="1"/>
    </xf>
    <xf numFmtId="0" fontId="0" fillId="7" borderId="92" xfId="0" applyFill="1" applyBorder="1"/>
    <xf numFmtId="0" fontId="80" fillId="3" borderId="0" xfId="0" applyFont="1" applyFill="1" applyAlignment="1">
      <alignment vertical="center"/>
    </xf>
    <xf numFmtId="0" fontId="47" fillId="12" borderId="75" xfId="0" quotePrefix="1" applyFont="1" applyFill="1" applyBorder="1" applyAlignment="1">
      <alignment horizontal="left" vertical="center"/>
    </xf>
    <xf numFmtId="0" fontId="46" fillId="12" borderId="167" xfId="0" applyFont="1" applyFill="1" applyBorder="1" applyAlignment="1">
      <alignment horizontal="left" vertical="center" wrapText="1"/>
    </xf>
    <xf numFmtId="0" fontId="47" fillId="12" borderId="242" xfId="0" quotePrefix="1" applyFont="1" applyFill="1" applyBorder="1" applyAlignment="1">
      <alignment horizontal="left" vertical="center"/>
    </xf>
    <xf numFmtId="0" fontId="46" fillId="12" borderId="92" xfId="0" applyFont="1" applyFill="1" applyBorder="1" applyAlignment="1">
      <alignment horizontal="left" vertical="center" wrapText="1"/>
    </xf>
    <xf numFmtId="3" fontId="34" fillId="4" borderId="64" xfId="0" applyNumberFormat="1" applyFont="1" applyFill="1" applyBorder="1" applyAlignment="1">
      <alignment vertical="center" wrapText="1"/>
    </xf>
    <xf numFmtId="0" fontId="32" fillId="7" borderId="109" xfId="0" applyFont="1" applyFill="1" applyBorder="1" applyAlignment="1">
      <alignment horizontal="left" vertical="top" wrapText="1"/>
    </xf>
    <xf numFmtId="0" fontId="47" fillId="12" borderId="176" xfId="0" quotePrefix="1" applyFont="1" applyFill="1" applyBorder="1" applyAlignment="1">
      <alignment horizontal="left" vertical="center"/>
    </xf>
    <xf numFmtId="0" fontId="32" fillId="0" borderId="184" xfId="0" applyFont="1" applyBorder="1" applyAlignment="1">
      <alignment horizontal="center" vertical="center" wrapText="1"/>
    </xf>
    <xf numFmtId="0" fontId="5" fillId="8" borderId="145" xfId="0" quotePrefix="1" applyFont="1" applyFill="1" applyBorder="1" applyAlignment="1">
      <alignment horizontal="center" vertical="center" wrapText="1"/>
    </xf>
    <xf numFmtId="0" fontId="0" fillId="0" borderId="42" xfId="0" applyBorder="1"/>
    <xf numFmtId="0" fontId="75" fillId="0" borderId="0" xfId="3" quotePrefix="1" applyFont="1" applyAlignment="1">
      <alignment horizontal="left" vertical="top"/>
    </xf>
    <xf numFmtId="0" fontId="75" fillId="0" borderId="0" xfId="0" applyFont="1" applyAlignment="1">
      <alignment vertical="center" wrapText="1"/>
    </xf>
    <xf numFmtId="0" fontId="32" fillId="12" borderId="169" xfId="0" applyFont="1" applyFill="1" applyBorder="1" applyAlignment="1" applyProtection="1">
      <alignment horizontal="center" wrapText="1"/>
      <protection locked="0"/>
    </xf>
    <xf numFmtId="0" fontId="64" fillId="0" borderId="248" xfId="0" applyFont="1" applyBorder="1" applyAlignment="1">
      <alignment horizontal="center" vertical="center" wrapText="1"/>
    </xf>
    <xf numFmtId="0" fontId="57" fillId="0" borderId="250" xfId="0" applyFont="1" applyBorder="1" applyAlignment="1">
      <alignment horizontal="left" vertical="center" wrapText="1"/>
    </xf>
    <xf numFmtId="0" fontId="83" fillId="0" borderId="0" xfId="0" applyFont="1"/>
    <xf numFmtId="0" fontId="84" fillId="0" borderId="0" xfId="0" applyFont="1"/>
    <xf numFmtId="0" fontId="32" fillId="20" borderId="30" xfId="0" applyFont="1" applyFill="1" applyBorder="1" applyAlignment="1">
      <alignment horizontal="center" vertical="center" wrapText="1"/>
    </xf>
    <xf numFmtId="0" fontId="5" fillId="20" borderId="6" xfId="0" quotePrefix="1" applyFont="1" applyFill="1" applyBorder="1" applyAlignment="1">
      <alignment horizontal="center" vertical="center" wrapText="1"/>
    </xf>
    <xf numFmtId="0" fontId="5" fillId="20" borderId="7" xfId="0" quotePrefix="1" applyFont="1" applyFill="1" applyBorder="1" applyAlignment="1">
      <alignment horizontal="center" vertical="center" wrapText="1"/>
    </xf>
    <xf numFmtId="0" fontId="32" fillId="9" borderId="32" xfId="0" applyFont="1" applyFill="1" applyBorder="1" applyAlignment="1">
      <alignment horizontal="center" vertical="center" wrapText="1"/>
    </xf>
    <xf numFmtId="0" fontId="5" fillId="9" borderId="9" xfId="0" quotePrefix="1" applyFont="1" applyFill="1" applyBorder="1" applyAlignment="1">
      <alignment horizontal="center" vertical="center" wrapText="1"/>
    </xf>
    <xf numFmtId="0" fontId="5" fillId="8" borderId="84" xfId="0" quotePrefix="1" applyFont="1" applyFill="1" applyBorder="1" applyAlignment="1">
      <alignment horizontal="center" vertical="center" wrapText="1"/>
    </xf>
    <xf numFmtId="0" fontId="5" fillId="8" borderId="153" xfId="0" quotePrefix="1" applyFont="1" applyFill="1" applyBorder="1" applyAlignment="1">
      <alignment horizontal="center" vertical="center" wrapText="1"/>
    </xf>
    <xf numFmtId="0" fontId="5" fillId="8" borderId="251" xfId="0" quotePrefix="1" applyFont="1" applyFill="1" applyBorder="1" applyAlignment="1">
      <alignment horizontal="center" vertical="center" wrapText="1"/>
    </xf>
    <xf numFmtId="0" fontId="32" fillId="21" borderId="30" xfId="0" applyFont="1" applyFill="1" applyBorder="1" applyAlignment="1">
      <alignment horizontal="center" vertical="center" wrapText="1"/>
    </xf>
    <xf numFmtId="0" fontId="32" fillId="22" borderId="30" xfId="0" applyFont="1" applyFill="1" applyBorder="1" applyAlignment="1">
      <alignment horizontal="center" vertical="center" wrapText="1"/>
    </xf>
    <xf numFmtId="0" fontId="32" fillId="22" borderId="32" xfId="0" applyFont="1" applyFill="1" applyBorder="1" applyAlignment="1">
      <alignment horizontal="center" vertical="center" wrapText="1"/>
    </xf>
    <xf numFmtId="0" fontId="5" fillId="22" borderId="8" xfId="0" quotePrefix="1" applyFont="1" applyFill="1" applyBorder="1" applyAlignment="1">
      <alignment horizontal="center" vertical="center" wrapText="1"/>
    </xf>
    <xf numFmtId="0" fontId="5" fillId="22" borderId="9" xfId="0" quotePrefix="1" applyFont="1" applyFill="1" applyBorder="1" applyAlignment="1">
      <alignment horizontal="center" vertical="center" wrapText="1"/>
    </xf>
    <xf numFmtId="0" fontId="5" fillId="0" borderId="0" xfId="0" quotePrefix="1" applyFont="1" applyAlignment="1">
      <alignment horizontal="center" vertical="center" wrapText="1"/>
    </xf>
    <xf numFmtId="0" fontId="32" fillId="0" borderId="79" xfId="0" applyFont="1" applyBorder="1" applyAlignment="1" applyProtection="1">
      <alignment horizontal="center" vertical="center" wrapText="1"/>
      <protection locked="0"/>
    </xf>
    <xf numFmtId="0" fontId="5" fillId="0" borderId="145" xfId="0" quotePrefix="1" applyFont="1" applyBorder="1" applyAlignment="1" applyProtection="1">
      <alignment horizontal="center" vertical="center" wrapText="1"/>
      <protection locked="0"/>
    </xf>
    <xf numFmtId="0" fontId="5" fillId="0" borderId="153" xfId="0" quotePrefix="1" applyFont="1" applyBorder="1" applyAlignment="1" applyProtection="1">
      <alignment horizontal="center" vertical="center" wrapText="1"/>
      <protection locked="0"/>
    </xf>
    <xf numFmtId="0" fontId="5" fillId="12" borderId="216" xfId="0" applyFont="1" applyFill="1" applyBorder="1" applyAlignment="1" applyProtection="1">
      <alignment horizontal="left" vertical="center" wrapText="1"/>
      <protection locked="0"/>
    </xf>
    <xf numFmtId="0" fontId="5" fillId="12" borderId="10" xfId="0" applyFont="1" applyFill="1" applyBorder="1" applyAlignment="1" applyProtection="1">
      <alignment horizontal="left" vertical="center" wrapText="1"/>
      <protection locked="0"/>
    </xf>
    <xf numFmtId="0" fontId="1" fillId="0" borderId="0" xfId="3" quotePrefix="1" applyAlignment="1">
      <alignment horizontal="left" vertical="top"/>
    </xf>
    <xf numFmtId="0" fontId="1" fillId="0" borderId="0" xfId="0" applyFont="1" applyAlignment="1">
      <alignment horizontal="left" vertical="top"/>
    </xf>
    <xf numFmtId="0" fontId="4" fillId="0" borderId="183" xfId="0" applyFont="1" applyBorder="1" applyAlignment="1" applyProtection="1">
      <alignment horizontal="center" vertical="center" wrapText="1"/>
      <protection locked="0"/>
    </xf>
    <xf numFmtId="0" fontId="1" fillId="0" borderId="142"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3" xfId="0" applyFont="1" applyBorder="1" applyAlignment="1">
      <alignment horizontal="center" vertical="center" wrapText="1"/>
    </xf>
    <xf numFmtId="0" fontId="1" fillId="0" borderId="0" xfId="0" quotePrefix="1" applyFont="1" applyAlignment="1">
      <alignment vertical="center"/>
    </xf>
    <xf numFmtId="0" fontId="86" fillId="0" borderId="249" xfId="0" applyFont="1" applyBorder="1" applyAlignment="1">
      <alignment horizontal="center" vertical="center" wrapText="1"/>
    </xf>
    <xf numFmtId="0" fontId="87" fillId="0" borderId="121" xfId="0" applyFont="1" applyBorder="1" applyAlignment="1">
      <alignment horizontal="center" vertical="center"/>
    </xf>
    <xf numFmtId="0" fontId="87" fillId="0" borderId="0" xfId="0" applyFont="1" applyAlignment="1">
      <alignment horizontal="center" vertical="center"/>
    </xf>
    <xf numFmtId="166" fontId="0" fillId="0" borderId="0" xfId="0" applyNumberFormat="1"/>
    <xf numFmtId="3" fontId="32" fillId="0" borderId="48" xfId="0" applyNumberFormat="1" applyFont="1" applyBorder="1" applyAlignment="1">
      <alignment horizontal="right" vertical="center"/>
    </xf>
    <xf numFmtId="0" fontId="6" fillId="2" borderId="0" xfId="5" applyFont="1" applyFill="1" applyAlignment="1">
      <alignment horizontal="left" vertical="center"/>
    </xf>
    <xf numFmtId="174" fontId="0" fillId="0" borderId="0" xfId="0" applyNumberFormat="1"/>
    <xf numFmtId="166" fontId="0" fillId="0" borderId="121" xfId="0" applyNumberFormat="1" applyBorder="1"/>
    <xf numFmtId="0" fontId="29" fillId="0" borderId="110" xfId="0" applyFont="1" applyBorder="1"/>
    <xf numFmtId="3" fontId="32" fillId="20" borderId="0" xfId="0" applyNumberFormat="1" applyFont="1" applyFill="1" applyAlignment="1" applyProtection="1">
      <alignment horizontal="right" vertical="center"/>
      <protection locked="0"/>
    </xf>
    <xf numFmtId="0" fontId="32" fillId="2" borderId="0" xfId="5" applyFont="1" applyFill="1" applyAlignment="1">
      <alignment vertical="top"/>
    </xf>
    <xf numFmtId="0" fontId="32" fillId="13" borderId="0" xfId="5" applyFont="1" applyFill="1" applyAlignment="1">
      <alignment vertical="top" wrapText="1"/>
    </xf>
    <xf numFmtId="3" fontId="22" fillId="0" borderId="0" xfId="0" applyNumberFormat="1" applyFont="1" applyAlignment="1">
      <alignment horizontal="center" vertical="center"/>
    </xf>
    <xf numFmtId="3" fontId="23" fillId="0" borderId="0" xfId="0" applyNumberFormat="1" applyFont="1" applyAlignment="1">
      <alignment horizontal="center" vertical="center"/>
    </xf>
    <xf numFmtId="3" fontId="23" fillId="12" borderId="160" xfId="0" applyNumberFormat="1" applyFont="1" applyFill="1" applyBorder="1" applyAlignment="1">
      <alignment horizontal="left" vertical="center" wrapText="1"/>
    </xf>
    <xf numFmtId="3" fontId="23" fillId="12" borderId="160" xfId="0" applyNumberFormat="1" applyFont="1" applyFill="1" applyBorder="1" applyAlignment="1">
      <alignment horizontal="center" vertical="center" wrapText="1"/>
    </xf>
    <xf numFmtId="3" fontId="32" fillId="12" borderId="35" xfId="0" applyNumberFormat="1" applyFont="1" applyFill="1" applyBorder="1" applyAlignment="1" applyProtection="1">
      <alignment horizontal="right" vertical="center"/>
      <protection locked="0"/>
    </xf>
    <xf numFmtId="3" fontId="1" fillId="13" borderId="80" xfId="0" applyNumberFormat="1" applyFont="1" applyFill="1" applyBorder="1" applyAlignment="1" applyProtection="1">
      <alignment horizontal="right" vertical="center"/>
      <protection locked="0"/>
    </xf>
    <xf numFmtId="3" fontId="1" fillId="13" borderId="32" xfId="0" applyNumberFormat="1" applyFont="1" applyFill="1" applyBorder="1" applyAlignment="1" applyProtection="1">
      <alignment horizontal="right" vertical="center"/>
      <protection locked="0"/>
    </xf>
    <xf numFmtId="3" fontId="1" fillId="13" borderId="34" xfId="0" applyNumberFormat="1" applyFont="1" applyFill="1" applyBorder="1" applyAlignment="1" applyProtection="1">
      <alignment horizontal="right" vertical="center"/>
      <protection locked="0"/>
    </xf>
    <xf numFmtId="3" fontId="1" fillId="13" borderId="144" xfId="0" applyNumberFormat="1" applyFont="1" applyFill="1" applyBorder="1" applyAlignment="1" applyProtection="1">
      <alignment horizontal="right" vertical="center"/>
      <protection locked="0"/>
    </xf>
    <xf numFmtId="3" fontId="1" fillId="13" borderId="173" xfId="0" applyNumberFormat="1" applyFont="1" applyFill="1" applyBorder="1" applyAlignment="1" applyProtection="1">
      <alignment horizontal="right" vertical="center"/>
      <protection locked="0"/>
    </xf>
    <xf numFmtId="3" fontId="1" fillId="13" borderId="82" xfId="0" applyNumberFormat="1" applyFont="1" applyFill="1" applyBorder="1" applyAlignment="1" applyProtection="1">
      <alignment horizontal="right" vertical="center"/>
      <protection locked="0"/>
    </xf>
    <xf numFmtId="3" fontId="1" fillId="13" borderId="14" xfId="0" applyNumberFormat="1" applyFont="1" applyFill="1" applyBorder="1" applyAlignment="1" applyProtection="1">
      <alignment horizontal="right" vertical="center"/>
      <protection locked="0"/>
    </xf>
    <xf numFmtId="3" fontId="1" fillId="13" borderId="64" xfId="0" applyNumberFormat="1" applyFont="1" applyFill="1" applyBorder="1" applyAlignment="1" applyProtection="1">
      <alignment horizontal="right" vertical="center"/>
      <protection locked="0"/>
    </xf>
    <xf numFmtId="3" fontId="1" fillId="13" borderId="33" xfId="0" applyNumberFormat="1" applyFont="1" applyFill="1" applyBorder="1" applyAlignment="1" applyProtection="1">
      <alignment horizontal="right" vertical="center"/>
      <protection locked="0"/>
    </xf>
    <xf numFmtId="3" fontId="1" fillId="13" borderId="8" xfId="0" applyNumberFormat="1" applyFont="1" applyFill="1" applyBorder="1" applyAlignment="1" applyProtection="1">
      <alignment horizontal="right" vertical="center"/>
      <protection locked="0"/>
    </xf>
    <xf numFmtId="3" fontId="1" fillId="13" borderId="3" xfId="0" applyNumberFormat="1" applyFont="1" applyFill="1" applyBorder="1" applyAlignment="1" applyProtection="1">
      <alignment horizontal="right" vertical="center"/>
      <protection locked="0"/>
    </xf>
    <xf numFmtId="3" fontId="1" fillId="13" borderId="59" xfId="0" applyNumberFormat="1" applyFont="1" applyFill="1" applyBorder="1" applyAlignment="1" applyProtection="1">
      <alignment horizontal="right" vertical="center"/>
      <protection locked="0"/>
    </xf>
    <xf numFmtId="3" fontId="1" fillId="13" borderId="35" xfId="0" applyNumberFormat="1" applyFont="1" applyFill="1" applyBorder="1" applyAlignment="1" applyProtection="1">
      <alignment horizontal="right" vertical="center"/>
      <protection locked="0"/>
    </xf>
    <xf numFmtId="3" fontId="1" fillId="13" borderId="57" xfId="0" applyNumberFormat="1" applyFont="1" applyFill="1" applyBorder="1" applyAlignment="1" applyProtection="1">
      <alignment horizontal="right" vertical="center"/>
      <protection locked="0"/>
    </xf>
    <xf numFmtId="3" fontId="1" fillId="13" borderId="26" xfId="0" applyNumberFormat="1" applyFont="1" applyFill="1" applyBorder="1" applyAlignment="1" applyProtection="1">
      <alignment horizontal="right" vertical="center"/>
      <protection locked="0"/>
    </xf>
    <xf numFmtId="3" fontId="1" fillId="13" borderId="12" xfId="0" applyNumberFormat="1" applyFont="1" applyFill="1" applyBorder="1" applyAlignment="1" applyProtection="1">
      <alignment horizontal="right" vertical="center"/>
      <protection locked="0"/>
    </xf>
    <xf numFmtId="3" fontId="1" fillId="13" borderId="98" xfId="0" applyNumberFormat="1" applyFont="1" applyFill="1" applyBorder="1" applyAlignment="1" applyProtection="1">
      <alignment horizontal="right" vertical="center"/>
      <protection locked="0"/>
    </xf>
    <xf numFmtId="3" fontId="1" fillId="13" borderId="55" xfId="0" applyNumberFormat="1" applyFont="1" applyFill="1" applyBorder="1" applyAlignment="1" applyProtection="1">
      <alignment horizontal="right" vertical="center"/>
      <protection locked="0"/>
    </xf>
    <xf numFmtId="3" fontId="1" fillId="13" borderId="54" xfId="0" applyNumberFormat="1" applyFont="1" applyFill="1" applyBorder="1" applyAlignment="1" applyProtection="1">
      <alignment horizontal="right" vertical="center"/>
      <protection locked="0"/>
    </xf>
    <xf numFmtId="3" fontId="1" fillId="13" borderId="85" xfId="0" applyNumberFormat="1" applyFont="1" applyFill="1" applyBorder="1" applyAlignment="1" applyProtection="1">
      <alignment horizontal="right" vertical="center"/>
      <protection locked="0"/>
    </xf>
    <xf numFmtId="3" fontId="1" fillId="13" borderId="89" xfId="0" applyNumberFormat="1" applyFont="1" applyFill="1" applyBorder="1" applyAlignment="1" applyProtection="1">
      <alignment horizontal="right" vertical="center"/>
      <protection locked="0"/>
    </xf>
    <xf numFmtId="0" fontId="32" fillId="0" borderId="184" xfId="0" applyFont="1" applyBorder="1" applyAlignment="1" applyProtection="1">
      <alignment horizontal="center" vertical="center" wrapText="1"/>
      <protection locked="0"/>
    </xf>
    <xf numFmtId="0" fontId="5" fillId="0" borderId="253" xfId="0" quotePrefix="1" applyFont="1" applyBorder="1" applyAlignment="1" applyProtection="1">
      <alignment horizontal="center" vertical="center" wrapText="1"/>
      <protection locked="0"/>
    </xf>
    <xf numFmtId="0" fontId="5" fillId="0" borderId="254" xfId="0" quotePrefix="1" applyFont="1" applyBorder="1" applyAlignment="1" applyProtection="1">
      <alignment horizontal="center" vertical="center" wrapText="1"/>
      <protection locked="0"/>
    </xf>
    <xf numFmtId="3" fontId="32" fillId="20" borderId="80" xfId="0" applyNumberFormat="1" applyFont="1" applyFill="1" applyBorder="1" applyAlignment="1" applyProtection="1">
      <alignment horizontal="right" vertical="center"/>
      <protection locked="0"/>
    </xf>
    <xf numFmtId="3" fontId="32" fillId="20" borderId="89" xfId="0" applyNumberFormat="1" applyFont="1" applyFill="1" applyBorder="1" applyAlignment="1" applyProtection="1">
      <alignment horizontal="right" vertical="center"/>
      <protection locked="0"/>
    </xf>
    <xf numFmtId="3" fontId="32" fillId="20" borderId="30" xfId="0" applyNumberFormat="1" applyFont="1" applyFill="1" applyBorder="1" applyAlignment="1" applyProtection="1">
      <alignment horizontal="right" vertical="center"/>
      <protection locked="0"/>
    </xf>
    <xf numFmtId="3" fontId="32" fillId="20" borderId="31" xfId="0" applyNumberFormat="1" applyFont="1" applyFill="1" applyBorder="1" applyAlignment="1" applyProtection="1">
      <alignment horizontal="right" vertical="center"/>
      <protection locked="0"/>
    </xf>
    <xf numFmtId="3" fontId="32" fillId="20" borderId="32" xfId="0" applyNumberFormat="1" applyFont="1" applyFill="1" applyBorder="1" applyAlignment="1" applyProtection="1">
      <alignment horizontal="right" vertical="center"/>
      <protection locked="0"/>
    </xf>
    <xf numFmtId="3" fontId="32" fillId="20" borderId="33" xfId="0" applyNumberFormat="1" applyFont="1" applyFill="1" applyBorder="1" applyAlignment="1" applyProtection="1">
      <alignment horizontal="right" vertical="center"/>
      <protection locked="0"/>
    </xf>
    <xf numFmtId="3" fontId="32" fillId="20" borderId="34" xfId="0" applyNumberFormat="1" applyFont="1" applyFill="1" applyBorder="1" applyAlignment="1" applyProtection="1">
      <alignment horizontal="right" vertical="center"/>
      <protection locked="0"/>
    </xf>
    <xf numFmtId="3" fontId="32" fillId="20" borderId="35" xfId="0" applyNumberFormat="1" applyFont="1" applyFill="1" applyBorder="1" applyAlignment="1" applyProtection="1">
      <alignment horizontal="right" vertical="center"/>
      <protection locked="0"/>
    </xf>
    <xf numFmtId="0" fontId="34" fillId="16" borderId="177" xfId="0" applyFont="1" applyFill="1" applyBorder="1" applyAlignment="1">
      <alignment horizontal="left" vertical="top" wrapText="1"/>
    </xf>
    <xf numFmtId="0" fontId="29" fillId="0" borderId="121" xfId="0" applyFont="1" applyBorder="1"/>
    <xf numFmtId="0" fontId="34" fillId="16" borderId="191" xfId="0" applyFont="1" applyFill="1" applyBorder="1" applyAlignment="1">
      <alignment horizontal="left" vertical="top" wrapText="1"/>
    </xf>
    <xf numFmtId="3" fontId="1" fillId="5" borderId="75" xfId="0" applyNumberFormat="1" applyFont="1" applyFill="1" applyBorder="1" applyAlignment="1">
      <alignment horizontal="right" vertical="center"/>
    </xf>
    <xf numFmtId="3" fontId="1" fillId="13" borderId="76" xfId="0" applyNumberFormat="1" applyFont="1" applyFill="1" applyBorder="1" applyAlignment="1" applyProtection="1">
      <alignment horizontal="right" vertical="center"/>
      <protection locked="0"/>
    </xf>
    <xf numFmtId="3" fontId="1" fillId="9" borderId="76" xfId="0" applyNumberFormat="1" applyFont="1" applyFill="1" applyBorder="1" applyAlignment="1">
      <alignment horizontal="right" vertical="center"/>
    </xf>
    <xf numFmtId="3" fontId="1" fillId="13" borderId="13" xfId="0" applyNumberFormat="1" applyFont="1" applyFill="1" applyBorder="1" applyAlignment="1" applyProtection="1">
      <alignment horizontal="right" vertical="center"/>
      <protection locked="0"/>
    </xf>
    <xf numFmtId="3" fontId="1" fillId="13" borderId="135" xfId="0" applyNumberFormat="1" applyFont="1" applyFill="1" applyBorder="1" applyAlignment="1" applyProtection="1">
      <alignment horizontal="right" vertical="center"/>
      <protection locked="0"/>
    </xf>
    <xf numFmtId="3" fontId="1" fillId="13" borderId="122" xfId="0" applyNumberFormat="1" applyFont="1" applyFill="1" applyBorder="1" applyAlignment="1" applyProtection="1">
      <alignment horizontal="right" vertical="center"/>
      <protection locked="0"/>
    </xf>
    <xf numFmtId="3" fontId="1" fillId="13" borderId="10" xfId="0" applyNumberFormat="1" applyFont="1" applyFill="1" applyBorder="1" applyAlignment="1" applyProtection="1">
      <alignment horizontal="right" vertical="center"/>
      <protection locked="0"/>
    </xf>
    <xf numFmtId="3" fontId="1" fillId="13" borderId="120" xfId="0" applyNumberFormat="1" applyFont="1" applyFill="1" applyBorder="1" applyAlignment="1" applyProtection="1">
      <alignment horizontal="right" vertical="center"/>
      <protection locked="0"/>
    </xf>
    <xf numFmtId="3" fontId="32" fillId="13" borderId="27" xfId="0" applyNumberFormat="1" applyFont="1" applyFill="1" applyBorder="1" applyAlignment="1" applyProtection="1">
      <alignment horizontal="right" vertical="center"/>
      <protection locked="0"/>
    </xf>
    <xf numFmtId="3" fontId="32" fillId="13" borderId="216" xfId="0" applyNumberFormat="1" applyFont="1" applyFill="1" applyBorder="1" applyAlignment="1" applyProtection="1">
      <alignment horizontal="right" vertical="center"/>
      <protection locked="0"/>
    </xf>
    <xf numFmtId="3" fontId="32" fillId="13" borderId="47" xfId="0" applyNumberFormat="1" applyFont="1" applyFill="1" applyBorder="1" applyAlignment="1" applyProtection="1">
      <alignment horizontal="right" vertical="center"/>
      <protection locked="0"/>
    </xf>
    <xf numFmtId="3" fontId="32" fillId="13" borderId="62" xfId="0" applyNumberFormat="1" applyFont="1" applyFill="1" applyBorder="1" applyAlignment="1" applyProtection="1">
      <alignment horizontal="right" vertical="center"/>
      <protection locked="0"/>
    </xf>
    <xf numFmtId="9" fontId="32" fillId="13" borderId="216" xfId="8" applyFont="1" applyFill="1" applyBorder="1" applyAlignment="1" applyProtection="1">
      <alignment horizontal="right" vertical="center"/>
      <protection locked="0"/>
    </xf>
    <xf numFmtId="9" fontId="32" fillId="13" borderId="62" xfId="8" applyFont="1" applyFill="1" applyBorder="1" applyAlignment="1" applyProtection="1">
      <alignment horizontal="right" vertical="center"/>
      <protection locked="0"/>
    </xf>
    <xf numFmtId="3" fontId="32" fillId="13" borderId="8" xfId="0" applyNumberFormat="1" applyFont="1" applyFill="1" applyBorder="1" applyAlignment="1" applyProtection="1">
      <alignment horizontal="right" vertical="center"/>
      <protection locked="0"/>
    </xf>
    <xf numFmtId="3" fontId="32" fillId="13" borderId="21" xfId="0" applyNumberFormat="1" applyFont="1" applyFill="1" applyBorder="1" applyAlignment="1" applyProtection="1">
      <alignment horizontal="right" vertical="center"/>
      <protection locked="0"/>
    </xf>
    <xf numFmtId="9" fontId="32" fillId="13" borderId="8" xfId="8" applyFont="1" applyFill="1" applyBorder="1" applyAlignment="1" applyProtection="1">
      <alignment horizontal="right" vertical="center"/>
      <protection locked="0"/>
    </xf>
    <xf numFmtId="3" fontId="32" fillId="13" borderId="57" xfId="0" applyNumberFormat="1" applyFont="1" applyFill="1" applyBorder="1" applyAlignment="1" applyProtection="1">
      <alignment horizontal="right" vertical="center"/>
      <protection locked="0"/>
    </xf>
    <xf numFmtId="3" fontId="32" fillId="13" borderId="149" xfId="0" applyNumberFormat="1" applyFont="1" applyFill="1" applyBorder="1" applyAlignment="1" applyProtection="1">
      <alignment horizontal="right" vertical="center"/>
      <protection locked="0"/>
    </xf>
    <xf numFmtId="3" fontId="32" fillId="13" borderId="61" xfId="0" applyNumberFormat="1" applyFont="1" applyFill="1" applyBorder="1" applyAlignment="1" applyProtection="1">
      <alignment horizontal="right" vertical="center"/>
      <protection locked="0"/>
    </xf>
    <xf numFmtId="3" fontId="32" fillId="13" borderId="3" xfId="0" applyNumberFormat="1" applyFont="1" applyFill="1" applyBorder="1" applyAlignment="1" applyProtection="1">
      <alignment horizontal="right" vertical="center"/>
      <protection locked="0"/>
    </xf>
    <xf numFmtId="3" fontId="32" fillId="13" borderId="22" xfId="0" applyNumberFormat="1" applyFont="1" applyFill="1" applyBorder="1" applyAlignment="1" applyProtection="1">
      <alignment horizontal="right" vertical="center"/>
      <protection locked="0"/>
    </xf>
    <xf numFmtId="3" fontId="32" fillId="13" borderId="133" xfId="0" applyNumberFormat="1" applyFont="1" applyFill="1" applyBorder="1" applyAlignment="1" applyProtection="1">
      <alignment horizontal="right" vertical="center"/>
      <protection locked="0"/>
    </xf>
    <xf numFmtId="3" fontId="32" fillId="13" borderId="0" xfId="0" applyNumberFormat="1" applyFont="1" applyFill="1" applyAlignment="1" applyProtection="1">
      <alignment horizontal="right" vertical="center"/>
      <protection locked="0"/>
    </xf>
    <xf numFmtId="3" fontId="32" fillId="13" borderId="58" xfId="0" applyNumberFormat="1" applyFont="1" applyFill="1" applyBorder="1" applyAlignment="1" applyProtection="1">
      <alignment horizontal="right" vertical="center"/>
      <protection locked="0"/>
    </xf>
    <xf numFmtId="3" fontId="32" fillId="13" borderId="30" xfId="0" applyNumberFormat="1" applyFont="1" applyFill="1" applyBorder="1" applyAlignment="1" applyProtection="1">
      <alignment horizontal="right" vertical="center"/>
      <protection locked="0"/>
    </xf>
    <xf numFmtId="3" fontId="32" fillId="13" borderId="32" xfId="0" applyNumberFormat="1" applyFont="1" applyFill="1" applyBorder="1" applyAlignment="1" applyProtection="1">
      <alignment horizontal="right" vertical="center"/>
      <protection locked="0"/>
    </xf>
    <xf numFmtId="0" fontId="32" fillId="12" borderId="48" xfId="0" applyFont="1" applyFill="1" applyBorder="1" applyAlignment="1">
      <alignment horizontal="center" vertical="center" wrapText="1"/>
    </xf>
    <xf numFmtId="3" fontId="32" fillId="13" borderId="70" xfId="0" applyNumberFormat="1" applyFont="1" applyFill="1" applyBorder="1" applyAlignment="1" applyProtection="1">
      <alignment horizontal="right" vertical="center"/>
      <protection locked="0"/>
    </xf>
    <xf numFmtId="3" fontId="32" fillId="13" borderId="71" xfId="0" applyNumberFormat="1" applyFont="1" applyFill="1" applyBorder="1" applyAlignment="1" applyProtection="1">
      <alignment horizontal="right" vertical="center"/>
      <protection locked="0"/>
    </xf>
    <xf numFmtId="3" fontId="32" fillId="13" borderId="72" xfId="0" applyNumberFormat="1" applyFont="1" applyFill="1" applyBorder="1" applyAlignment="1" applyProtection="1">
      <alignment horizontal="right" vertical="center"/>
      <protection locked="0"/>
    </xf>
    <xf numFmtId="3" fontId="32" fillId="13" borderId="34" xfId="0" applyNumberFormat="1" applyFont="1" applyFill="1" applyBorder="1" applyAlignment="1" applyProtection="1">
      <alignment horizontal="right" vertical="center"/>
      <protection locked="0"/>
    </xf>
    <xf numFmtId="3" fontId="32" fillId="9" borderId="79" xfId="0" applyNumberFormat="1" applyFont="1" applyFill="1" applyBorder="1" applyAlignment="1">
      <alignment horizontal="right" vertical="center"/>
    </xf>
    <xf numFmtId="3" fontId="32" fillId="9" borderId="81" xfId="0" applyNumberFormat="1" applyFont="1" applyFill="1" applyBorder="1" applyAlignment="1">
      <alignment horizontal="right" vertical="center"/>
    </xf>
    <xf numFmtId="3" fontId="32" fillId="9" borderId="146" xfId="0" applyNumberFormat="1" applyFont="1" applyFill="1" applyBorder="1" applyAlignment="1">
      <alignment horizontal="right" vertical="center"/>
    </xf>
    <xf numFmtId="3" fontId="32" fillId="9" borderId="70" xfId="0" applyNumberFormat="1" applyFont="1" applyFill="1" applyBorder="1" applyAlignment="1">
      <alignment horizontal="right" vertical="center"/>
    </xf>
    <xf numFmtId="3" fontId="32" fillId="9" borderId="72" xfId="0" applyNumberFormat="1" applyFont="1" applyFill="1" applyBorder="1" applyAlignment="1">
      <alignment horizontal="right" vertical="center"/>
    </xf>
    <xf numFmtId="3" fontId="32" fillId="9" borderId="80" xfId="0" applyNumberFormat="1" applyFont="1" applyFill="1" applyBorder="1" applyAlignment="1">
      <alignment horizontal="right" vertical="center"/>
    </xf>
    <xf numFmtId="3" fontId="32" fillId="9" borderId="46" xfId="0" applyNumberFormat="1" applyFont="1" applyFill="1" applyBorder="1" applyAlignment="1">
      <alignment horizontal="right" vertical="center"/>
    </xf>
    <xf numFmtId="3" fontId="32" fillId="9" borderId="48" xfId="0" applyNumberFormat="1" applyFont="1" applyFill="1" applyBorder="1" applyAlignment="1">
      <alignment horizontal="right" vertical="center"/>
    </xf>
    <xf numFmtId="3" fontId="32" fillId="9" borderId="30" xfId="0" applyNumberFormat="1" applyFont="1" applyFill="1" applyBorder="1" applyAlignment="1">
      <alignment horizontal="right" vertical="center"/>
    </xf>
    <xf numFmtId="3" fontId="32" fillId="9" borderId="34" xfId="0" applyNumberFormat="1" applyFont="1" applyFill="1" applyBorder="1" applyAlignment="1">
      <alignment horizontal="right" vertical="center"/>
    </xf>
    <xf numFmtId="3" fontId="32" fillId="9" borderId="138" xfId="0" applyNumberFormat="1" applyFont="1" applyFill="1" applyBorder="1" applyAlignment="1">
      <alignment horizontal="right" vertical="center"/>
    </xf>
    <xf numFmtId="3" fontId="32" fillId="13" borderId="81" xfId="0" applyNumberFormat="1" applyFont="1" applyFill="1" applyBorder="1" applyAlignment="1" applyProtection="1">
      <alignment horizontal="right" vertical="center"/>
      <protection locked="0"/>
    </xf>
    <xf numFmtId="3" fontId="32" fillId="13" borderId="80" xfId="0" applyNumberFormat="1" applyFont="1" applyFill="1" applyBorder="1" applyAlignment="1" applyProtection="1">
      <alignment horizontal="right" vertical="center"/>
      <protection locked="0"/>
    </xf>
    <xf numFmtId="3" fontId="32" fillId="13" borderId="146" xfId="0" applyNumberFormat="1" applyFont="1" applyFill="1" applyBorder="1" applyAlignment="1" applyProtection="1">
      <alignment horizontal="right" vertical="center"/>
      <protection locked="0"/>
    </xf>
    <xf numFmtId="3" fontId="32" fillId="13" borderId="79" xfId="0" applyNumberFormat="1" applyFont="1" applyFill="1" applyBorder="1" applyAlignment="1" applyProtection="1">
      <alignment horizontal="right" vertical="center"/>
      <protection locked="0"/>
    </xf>
    <xf numFmtId="3" fontId="32" fillId="13" borderId="55" xfId="0" applyNumberFormat="1" applyFont="1" applyFill="1" applyBorder="1" applyAlignment="1" applyProtection="1">
      <alignment horizontal="right" vertical="center"/>
      <protection locked="0"/>
    </xf>
    <xf numFmtId="3" fontId="32" fillId="13" borderId="46" xfId="0" applyNumberFormat="1" applyFont="1" applyFill="1" applyBorder="1" applyAlignment="1" applyProtection="1">
      <alignment horizontal="right" vertical="center"/>
      <protection locked="0"/>
    </xf>
    <xf numFmtId="3" fontId="32" fillId="13" borderId="48" xfId="0" applyNumberFormat="1" applyFont="1" applyFill="1" applyBorder="1" applyAlignment="1" applyProtection="1">
      <alignment horizontal="right" vertical="center"/>
      <protection locked="0"/>
    </xf>
    <xf numFmtId="0" fontId="32" fillId="9" borderId="0" xfId="0" quotePrefix="1" applyFont="1" applyFill="1" applyAlignment="1">
      <alignment horizontal="left" vertical="center"/>
    </xf>
    <xf numFmtId="3" fontId="32" fillId="13" borderId="138" xfId="0" applyNumberFormat="1" applyFont="1" applyFill="1" applyBorder="1" applyAlignment="1" applyProtection="1">
      <alignment horizontal="right" vertical="center"/>
      <protection locked="0"/>
    </xf>
    <xf numFmtId="0" fontId="5" fillId="4" borderId="48" xfId="0" applyFont="1" applyFill="1" applyBorder="1" applyAlignment="1">
      <alignment horizontal="center" vertical="center" wrapText="1"/>
    </xf>
    <xf numFmtId="3" fontId="11" fillId="7" borderId="184" xfId="0" applyNumberFormat="1" applyFont="1" applyFill="1" applyBorder="1" applyAlignment="1" applyProtection="1">
      <alignment horizontal="left" vertical="top"/>
      <protection locked="0"/>
    </xf>
    <xf numFmtId="3" fontId="11" fillId="7" borderId="197" xfId="0" applyNumberFormat="1" applyFont="1" applyFill="1" applyBorder="1" applyAlignment="1" applyProtection="1">
      <alignment horizontal="left" vertical="top"/>
      <protection locked="0"/>
    </xf>
    <xf numFmtId="3" fontId="32" fillId="13" borderId="64" xfId="0" applyNumberFormat="1" applyFont="1" applyFill="1" applyBorder="1" applyAlignment="1" applyProtection="1">
      <alignment horizontal="right" vertical="center" wrapText="1"/>
      <protection locked="0"/>
    </xf>
    <xf numFmtId="0" fontId="0" fillId="20" borderId="110" xfId="0" quotePrefix="1" applyFill="1" applyBorder="1" applyAlignment="1">
      <alignment horizontal="center" vertical="center" wrapText="1"/>
    </xf>
    <xf numFmtId="167" fontId="0" fillId="20" borderId="136" xfId="0" applyNumberFormat="1" applyFill="1" applyBorder="1" applyAlignment="1">
      <alignment horizontal="right" vertical="center"/>
    </xf>
    <xf numFmtId="167" fontId="0" fillId="20" borderId="94" xfId="0" applyNumberFormat="1" applyFill="1" applyBorder="1" applyAlignment="1">
      <alignment horizontal="right" vertical="center"/>
    </xf>
    <xf numFmtId="0" fontId="0" fillId="20" borderId="3" xfId="0" quotePrefix="1" applyFill="1" applyBorder="1" applyAlignment="1">
      <alignment horizontal="center" vertical="center" wrapText="1"/>
    </xf>
    <xf numFmtId="0" fontId="46" fillId="13" borderId="42" xfId="0" applyFont="1" applyFill="1" applyBorder="1" applyAlignment="1">
      <alignment horizontal="left" vertical="center" wrapText="1"/>
    </xf>
    <xf numFmtId="0" fontId="46" fillId="13" borderId="167" xfId="0" applyFont="1" applyFill="1" applyBorder="1" applyAlignment="1">
      <alignment horizontal="left" vertical="center" wrapText="1"/>
    </xf>
    <xf numFmtId="0" fontId="47" fillId="13" borderId="71" xfId="0" quotePrefix="1" applyFont="1" applyFill="1" applyBorder="1" applyAlignment="1">
      <alignment horizontal="left" vertical="center"/>
    </xf>
    <xf numFmtId="0" fontId="47" fillId="13" borderId="75" xfId="0" quotePrefix="1" applyFont="1" applyFill="1" applyBorder="1" applyAlignment="1">
      <alignment horizontal="left" vertical="center"/>
    </xf>
    <xf numFmtId="0" fontId="29" fillId="4" borderId="242" xfId="0" applyFont="1" applyFill="1" applyBorder="1" applyAlignment="1">
      <alignment horizontal="left" vertical="center"/>
    </xf>
    <xf numFmtId="0" fontId="4" fillId="4" borderId="92" xfId="0" applyFont="1" applyFill="1" applyBorder="1" applyAlignment="1">
      <alignment horizontal="left" vertical="center" wrapText="1"/>
    </xf>
    <xf numFmtId="0" fontId="4" fillId="4" borderId="216" xfId="0" applyFont="1" applyFill="1" applyBorder="1" applyAlignment="1">
      <alignment horizontal="left" vertical="center" wrapText="1"/>
    </xf>
    <xf numFmtId="0" fontId="32" fillId="4" borderId="83" xfId="0" applyFont="1" applyFill="1" applyBorder="1" applyAlignment="1">
      <alignment horizontal="left" vertical="top" wrapText="1"/>
    </xf>
    <xf numFmtId="0" fontId="32" fillId="4" borderId="47" xfId="0" applyFont="1" applyFill="1" applyBorder="1" applyAlignment="1">
      <alignment horizontal="left" vertical="top" wrapText="1"/>
    </xf>
    <xf numFmtId="0" fontId="4" fillId="4" borderId="83"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32" fillId="4" borderId="174" xfId="0" applyFont="1" applyFill="1" applyBorder="1" applyAlignment="1">
      <alignment horizontal="left" vertical="top" wrapText="1"/>
    </xf>
    <xf numFmtId="0" fontId="4" fillId="4" borderId="216" xfId="0" applyFont="1" applyFill="1" applyBorder="1" applyAlignment="1" applyProtection="1">
      <alignment horizontal="left" vertical="center" wrapText="1"/>
      <protection locked="0"/>
    </xf>
    <xf numFmtId="3" fontId="11" fillId="4" borderId="83" xfId="0" applyNumberFormat="1" applyFont="1" applyFill="1" applyBorder="1" applyAlignment="1" applyProtection="1">
      <alignment horizontal="center" vertical="center"/>
      <protection locked="0"/>
    </xf>
    <xf numFmtId="3" fontId="11" fillId="4" borderId="47" xfId="0" applyNumberFormat="1" applyFont="1" applyFill="1" applyBorder="1" applyAlignment="1" applyProtection="1">
      <alignment horizontal="center" vertical="center"/>
      <protection locked="0"/>
    </xf>
    <xf numFmtId="0" fontId="4" fillId="4" borderId="83"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3" fontId="11" fillId="4" borderId="174" xfId="0" applyNumberFormat="1" applyFont="1" applyFill="1" applyBorder="1" applyAlignment="1" applyProtection="1">
      <alignment horizontal="center" vertical="center"/>
      <protection locked="0"/>
    </xf>
    <xf numFmtId="0" fontId="47" fillId="20" borderId="71" xfId="0" quotePrefix="1" applyFont="1" applyFill="1" applyBorder="1" applyAlignment="1">
      <alignment horizontal="left" vertical="center"/>
    </xf>
    <xf numFmtId="0" fontId="46" fillId="20" borderId="42" xfId="0" applyFont="1" applyFill="1" applyBorder="1" applyAlignment="1">
      <alignment horizontal="left" vertical="center" wrapText="1"/>
    </xf>
    <xf numFmtId="0" fontId="0" fillId="20" borderId="120" xfId="0" quotePrefix="1" applyFill="1" applyBorder="1" applyAlignment="1">
      <alignment horizontal="center" vertical="center" wrapText="1"/>
    </xf>
    <xf numFmtId="0" fontId="0" fillId="20" borderId="141" xfId="0" quotePrefix="1" applyFill="1" applyBorder="1" applyAlignment="1">
      <alignment horizontal="left" vertical="center" wrapText="1"/>
    </xf>
    <xf numFmtId="167" fontId="0" fillId="20" borderId="142" xfId="0" applyNumberFormat="1" applyFill="1" applyBorder="1" applyAlignment="1">
      <alignment horizontal="right" vertical="center"/>
    </xf>
    <xf numFmtId="3" fontId="32" fillId="20" borderId="64" xfId="0" applyNumberFormat="1" applyFont="1" applyFill="1" applyBorder="1" applyAlignment="1" applyProtection="1">
      <alignment horizontal="right" vertical="center" wrapText="1"/>
      <protection locked="0"/>
    </xf>
    <xf numFmtId="3" fontId="32" fillId="20" borderId="22" xfId="0" applyNumberFormat="1" applyFont="1" applyFill="1" applyBorder="1" applyAlignment="1" applyProtection="1">
      <alignment horizontal="right" vertical="center" wrapText="1"/>
      <protection locked="0"/>
    </xf>
    <xf numFmtId="3" fontId="32" fillId="13" borderId="135" xfId="0" applyNumberFormat="1" applyFont="1" applyFill="1" applyBorder="1" applyAlignment="1" applyProtection="1">
      <alignment horizontal="right" vertical="center" wrapText="1"/>
      <protection locked="0"/>
    </xf>
    <xf numFmtId="0" fontId="46" fillId="20" borderId="167" xfId="0" applyFont="1" applyFill="1" applyBorder="1" applyAlignment="1">
      <alignment horizontal="left" vertical="center" wrapText="1"/>
    </xf>
    <xf numFmtId="3" fontId="32" fillId="20" borderId="10" xfId="0" applyNumberFormat="1" applyFont="1" applyFill="1" applyBorder="1" applyAlignment="1" applyProtection="1">
      <alignment horizontal="right" vertical="center" wrapText="1"/>
      <protection locked="0"/>
    </xf>
    <xf numFmtId="3" fontId="32" fillId="20" borderId="135" xfId="0" applyNumberFormat="1" applyFont="1" applyFill="1" applyBorder="1" applyAlignment="1" applyProtection="1">
      <alignment horizontal="right" vertical="center" wrapText="1"/>
      <protection locked="0"/>
    </xf>
    <xf numFmtId="3" fontId="32" fillId="20" borderId="24" xfId="0" applyNumberFormat="1" applyFont="1" applyFill="1" applyBorder="1" applyAlignment="1" applyProtection="1">
      <alignment horizontal="right" vertical="center" wrapText="1"/>
      <protection locked="0"/>
    </xf>
    <xf numFmtId="0" fontId="47" fillId="20" borderId="75" xfId="0" quotePrefix="1" applyFont="1" applyFill="1" applyBorder="1" applyAlignment="1">
      <alignment horizontal="left" vertical="center"/>
    </xf>
    <xf numFmtId="0" fontId="88" fillId="0" borderId="0" xfId="0" applyFont="1"/>
    <xf numFmtId="0" fontId="0" fillId="20" borderId="78" xfId="0" applyFill="1" applyBorder="1" applyAlignment="1">
      <alignment horizontal="left" vertical="center"/>
    </xf>
    <xf numFmtId="0" fontId="0" fillId="20" borderId="43" xfId="0" quotePrefix="1" applyFill="1" applyBorder="1" applyAlignment="1">
      <alignment horizontal="left" vertical="center" wrapText="1"/>
    </xf>
    <xf numFmtId="167" fontId="0" fillId="20" borderId="48" xfId="0" applyNumberFormat="1" applyFill="1" applyBorder="1" applyAlignment="1">
      <alignment horizontal="right" vertical="center"/>
    </xf>
    <xf numFmtId="0" fontId="0" fillId="20" borderId="42" xfId="0" applyFill="1" applyBorder="1" applyAlignment="1">
      <alignment horizontal="left" vertical="center"/>
    </xf>
    <xf numFmtId="0" fontId="0" fillId="20" borderId="42" xfId="0" quotePrefix="1" applyFill="1" applyBorder="1" applyAlignment="1">
      <alignment horizontal="left" vertical="center" wrapText="1"/>
    </xf>
    <xf numFmtId="167" fontId="0" fillId="20" borderId="22" xfId="0" applyNumberFormat="1" applyFill="1" applyBorder="1" applyAlignment="1">
      <alignment horizontal="right" vertical="center"/>
    </xf>
    <xf numFmtId="0" fontId="13" fillId="13" borderId="42" xfId="0" applyFont="1" applyFill="1" applyBorder="1" applyAlignment="1">
      <alignment horizontal="left" vertical="center" wrapText="1"/>
    </xf>
    <xf numFmtId="0" fontId="47" fillId="13" borderId="159" xfId="0" quotePrefix="1" applyFont="1" applyFill="1" applyBorder="1" applyAlignment="1">
      <alignment horizontal="left" vertical="center"/>
    </xf>
    <xf numFmtId="0" fontId="47" fillId="13" borderId="72" xfId="0" quotePrefix="1" applyFont="1" applyFill="1" applyBorder="1" applyAlignment="1">
      <alignment horizontal="left" vertical="center"/>
    </xf>
    <xf numFmtId="0" fontId="46" fillId="13" borderId="43" xfId="0" applyFont="1" applyFill="1" applyBorder="1" applyAlignment="1">
      <alignment horizontal="left" vertical="center" wrapText="1"/>
    </xf>
    <xf numFmtId="0" fontId="47" fillId="20" borderId="185" xfId="0" quotePrefix="1" applyFont="1" applyFill="1" applyBorder="1" applyAlignment="1">
      <alignment horizontal="left" vertical="center"/>
    </xf>
    <xf numFmtId="0" fontId="46" fillId="20" borderId="186" xfId="0" applyFont="1" applyFill="1" applyBorder="1" applyAlignment="1">
      <alignment horizontal="left" vertical="center" wrapText="1"/>
    </xf>
    <xf numFmtId="0" fontId="29" fillId="20" borderId="242" xfId="0" applyFont="1" applyFill="1" applyBorder="1" applyAlignment="1">
      <alignment horizontal="left" vertical="center"/>
    </xf>
    <xf numFmtId="0" fontId="4" fillId="20" borderId="92" xfId="0" applyFont="1" applyFill="1" applyBorder="1" applyAlignment="1">
      <alignment horizontal="left" vertical="center" wrapText="1"/>
    </xf>
    <xf numFmtId="0" fontId="32" fillId="20" borderId="216" xfId="0" applyFont="1" applyFill="1" applyBorder="1" applyAlignment="1">
      <alignment horizontal="left" vertical="top" wrapText="1"/>
    </xf>
    <xf numFmtId="0" fontId="32" fillId="20" borderId="83" xfId="0" applyFont="1" applyFill="1" applyBorder="1" applyAlignment="1">
      <alignment horizontal="left" vertical="top" wrapText="1"/>
    </xf>
    <xf numFmtId="0" fontId="32" fillId="20" borderId="47" xfId="0" applyFont="1" applyFill="1" applyBorder="1" applyAlignment="1">
      <alignment horizontal="left" vertical="top" wrapText="1"/>
    </xf>
    <xf numFmtId="0" fontId="13" fillId="20" borderId="42" xfId="0" applyFont="1" applyFill="1" applyBorder="1" applyAlignment="1">
      <alignment horizontal="left" vertical="center" wrapText="1"/>
    </xf>
    <xf numFmtId="0" fontId="4" fillId="20" borderId="242" xfId="0" applyFont="1" applyFill="1" applyBorder="1" applyAlignment="1">
      <alignment horizontal="left" vertical="center"/>
    </xf>
    <xf numFmtId="3" fontId="11" fillId="20" borderId="83" xfId="0" applyNumberFormat="1" applyFont="1" applyFill="1" applyBorder="1" applyAlignment="1" applyProtection="1">
      <alignment horizontal="center" vertical="center"/>
      <protection locked="0"/>
    </xf>
    <xf numFmtId="3" fontId="11" fillId="20" borderId="47" xfId="0" applyNumberFormat="1" applyFont="1" applyFill="1" applyBorder="1" applyAlignment="1" applyProtection="1">
      <alignment horizontal="center" vertical="center"/>
      <protection locked="0"/>
    </xf>
    <xf numFmtId="0" fontId="47" fillId="20" borderId="242" xfId="0" quotePrefix="1" applyFont="1" applyFill="1" applyBorder="1" applyAlignment="1">
      <alignment horizontal="left" vertical="center"/>
    </xf>
    <xf numFmtId="0" fontId="46" fillId="20" borderId="92" xfId="0" applyFont="1" applyFill="1" applyBorder="1" applyAlignment="1">
      <alignment horizontal="left" vertical="center" wrapText="1"/>
    </xf>
    <xf numFmtId="0" fontId="5" fillId="20" borderId="216" xfId="0" applyFont="1" applyFill="1" applyBorder="1" applyAlignment="1" applyProtection="1">
      <alignment horizontal="left" vertical="center" wrapText="1"/>
      <protection locked="0"/>
    </xf>
    <xf numFmtId="3" fontId="32" fillId="20" borderId="216" xfId="0" applyNumberFormat="1" applyFont="1" applyFill="1" applyBorder="1" applyAlignment="1" applyProtection="1">
      <alignment horizontal="right" vertical="center" wrapText="1"/>
      <protection locked="0"/>
    </xf>
    <xf numFmtId="3" fontId="32" fillId="20" borderId="83" xfId="0" applyNumberFormat="1" applyFont="1" applyFill="1" applyBorder="1" applyAlignment="1" applyProtection="1">
      <alignment horizontal="right" vertical="center" wrapText="1"/>
      <protection locked="0"/>
    </xf>
    <xf numFmtId="0" fontId="5" fillId="20" borderId="10" xfId="0" applyFont="1" applyFill="1" applyBorder="1" applyAlignment="1" applyProtection="1">
      <alignment horizontal="left" vertical="center" wrapText="1"/>
      <protection locked="0"/>
    </xf>
    <xf numFmtId="0" fontId="4" fillId="20" borderId="77" xfId="0" applyFont="1" applyFill="1" applyBorder="1" applyAlignment="1">
      <alignment horizontal="left" vertical="center"/>
    </xf>
    <xf numFmtId="0" fontId="4" fillId="20" borderId="54" xfId="0" applyFont="1" applyFill="1" applyBorder="1" applyAlignment="1">
      <alignment horizontal="center" vertical="center"/>
    </xf>
    <xf numFmtId="0" fontId="0" fillId="20" borderId="77" xfId="0" quotePrefix="1" applyFill="1" applyBorder="1" applyAlignment="1">
      <alignment horizontal="left" vertical="center" wrapText="1"/>
    </xf>
    <xf numFmtId="0" fontId="2" fillId="20" borderId="167" xfId="0" applyFont="1" applyFill="1" applyBorder="1" applyAlignment="1">
      <alignment horizontal="left" vertical="center"/>
    </xf>
    <xf numFmtId="0" fontId="4" fillId="20" borderId="93" xfId="0" applyFont="1" applyFill="1" applyBorder="1" applyAlignment="1">
      <alignment horizontal="left" vertical="center"/>
    </xf>
    <xf numFmtId="0" fontId="4" fillId="20" borderId="21" xfId="0" applyFont="1" applyFill="1" applyBorder="1" applyAlignment="1">
      <alignment horizontal="left" vertical="center"/>
    </xf>
    <xf numFmtId="0" fontId="32" fillId="21" borderId="0" xfId="0" applyFont="1" applyFill="1" applyAlignment="1">
      <alignment horizontal="center" vertical="center"/>
    </xf>
    <xf numFmtId="3" fontId="32" fillId="0" borderId="256" xfId="0" applyNumberFormat="1" applyFont="1" applyBorder="1" applyAlignment="1">
      <alignment horizontal="right" vertical="center"/>
    </xf>
    <xf numFmtId="0" fontId="32" fillId="7" borderId="96" xfId="0" applyFont="1" applyFill="1" applyBorder="1" applyAlignment="1" applyProtection="1">
      <alignment horizontal="left" vertical="top" wrapText="1"/>
      <protection locked="0"/>
    </xf>
    <xf numFmtId="0" fontId="32" fillId="7" borderId="21" xfId="0" applyFont="1" applyFill="1" applyBorder="1" applyAlignment="1" applyProtection="1">
      <alignment horizontal="left" vertical="top" wrapText="1"/>
      <protection locked="0"/>
    </xf>
    <xf numFmtId="3" fontId="32" fillId="21" borderId="138" xfId="0" applyNumberFormat="1" applyFont="1" applyFill="1" applyBorder="1" applyAlignment="1">
      <alignment horizontal="right" vertical="center"/>
    </xf>
    <xf numFmtId="3" fontId="32" fillId="21" borderId="48" xfId="0" applyNumberFormat="1" applyFont="1" applyFill="1" applyBorder="1" applyAlignment="1">
      <alignment horizontal="right" vertical="center"/>
    </xf>
    <xf numFmtId="3" fontId="32" fillId="21" borderId="136" xfId="0" applyNumberFormat="1" applyFont="1" applyFill="1" applyBorder="1" applyAlignment="1">
      <alignment horizontal="right" vertical="center"/>
    </xf>
    <xf numFmtId="3" fontId="32" fillId="22" borderId="153" xfId="0" applyNumberFormat="1" applyFont="1" applyFill="1" applyBorder="1" applyAlignment="1">
      <alignment horizontal="right" vertical="center"/>
    </xf>
    <xf numFmtId="3" fontId="32" fillId="22" borderId="48" xfId="0" applyNumberFormat="1" applyFont="1" applyFill="1" applyBorder="1" applyAlignment="1">
      <alignment horizontal="right" vertical="center"/>
    </xf>
    <xf numFmtId="0" fontId="32" fillId="7" borderId="96" xfId="0" applyFont="1" applyFill="1" applyBorder="1" applyAlignment="1">
      <alignment horizontal="left" vertical="top" wrapText="1"/>
    </xf>
    <xf numFmtId="0" fontId="32" fillId="7" borderId="63" xfId="0" applyFont="1" applyFill="1" applyBorder="1" applyAlignment="1">
      <alignment horizontal="left" vertical="top" wrapText="1"/>
    </xf>
    <xf numFmtId="3" fontId="32" fillId="0" borderId="145" xfId="0" applyNumberFormat="1" applyFont="1" applyBorder="1" applyAlignment="1">
      <alignment horizontal="right" vertical="center"/>
    </xf>
    <xf numFmtId="3" fontId="32" fillId="0" borderId="253" xfId="0" applyNumberFormat="1" applyFont="1" applyBorder="1" applyAlignment="1">
      <alignment horizontal="right" vertical="center"/>
    </xf>
    <xf numFmtId="3" fontId="32" fillId="22" borderId="51" xfId="0" applyNumberFormat="1" applyFont="1" applyFill="1" applyBorder="1" applyAlignment="1">
      <alignment horizontal="right" vertical="center"/>
    </xf>
    <xf numFmtId="3" fontId="32" fillId="22" borderId="84" xfId="0" applyNumberFormat="1" applyFont="1" applyFill="1" applyBorder="1" applyAlignment="1">
      <alignment horizontal="right" vertical="center"/>
    </xf>
    <xf numFmtId="3" fontId="32" fillId="22" borderId="136" xfId="0" applyNumberFormat="1" applyFont="1" applyFill="1" applyBorder="1" applyAlignment="1">
      <alignment horizontal="right" vertical="center"/>
    </xf>
    <xf numFmtId="3" fontId="32" fillId="21" borderId="51" xfId="0" applyNumberFormat="1" applyFont="1" applyFill="1" applyBorder="1" applyAlignment="1">
      <alignment horizontal="right" vertical="center"/>
    </xf>
    <xf numFmtId="3" fontId="32" fillId="21" borderId="84" xfId="0" applyNumberFormat="1" applyFont="1" applyFill="1" applyBorder="1" applyAlignment="1">
      <alignment horizontal="right" vertical="center"/>
    </xf>
    <xf numFmtId="3" fontId="32" fillId="21" borderId="153" xfId="0" applyNumberFormat="1" applyFont="1" applyFill="1" applyBorder="1" applyAlignment="1">
      <alignment horizontal="right" vertical="center"/>
    </xf>
    <xf numFmtId="3" fontId="11" fillId="6" borderId="77" xfId="0" applyNumberFormat="1" applyFont="1" applyFill="1" applyBorder="1" applyAlignment="1">
      <alignment horizontal="center" vertical="center"/>
    </xf>
    <xf numFmtId="3" fontId="32" fillId="0" borderId="133" xfId="0" applyNumberFormat="1" applyFont="1" applyBorder="1" applyAlignment="1">
      <alignment horizontal="right" vertical="center"/>
    </xf>
    <xf numFmtId="3" fontId="11" fillId="6" borderId="144" xfId="0" applyNumberFormat="1" applyFont="1" applyFill="1" applyBorder="1" applyAlignment="1">
      <alignment horizontal="center" vertical="center"/>
    </xf>
    <xf numFmtId="3" fontId="32" fillId="0" borderId="191" xfId="0" applyNumberFormat="1" applyFont="1" applyBorder="1" applyAlignment="1">
      <alignment horizontal="right" vertical="center"/>
    </xf>
    <xf numFmtId="0" fontId="32" fillId="7" borderId="3" xfId="0" applyFont="1" applyFill="1" applyBorder="1" applyAlignment="1">
      <alignment horizontal="left" vertical="top" wrapText="1"/>
    </xf>
    <xf numFmtId="0" fontId="32" fillId="7" borderId="110" xfId="0" applyFont="1" applyFill="1" applyBorder="1" applyAlignment="1">
      <alignment horizontal="left" vertical="top" wrapText="1"/>
    </xf>
    <xf numFmtId="3" fontId="11" fillId="6" borderId="54" xfId="0" applyNumberFormat="1" applyFont="1" applyFill="1" applyBorder="1" applyAlignment="1">
      <alignment horizontal="center" vertical="center"/>
    </xf>
    <xf numFmtId="3" fontId="32" fillId="0" borderId="94" xfId="0" applyNumberFormat="1" applyFont="1" applyBorder="1" applyAlignment="1">
      <alignment horizontal="right" vertical="center"/>
    </xf>
    <xf numFmtId="3" fontId="32" fillId="0" borderId="136" xfId="0" applyNumberFormat="1" applyFont="1" applyBorder="1" applyAlignment="1">
      <alignment horizontal="right" vertical="center"/>
    </xf>
    <xf numFmtId="0" fontId="32" fillId="7" borderId="86" xfId="0" applyFont="1" applyFill="1" applyBorder="1" applyAlignment="1">
      <alignment horizontal="left" vertical="top" wrapText="1"/>
    </xf>
    <xf numFmtId="0" fontId="32" fillId="7" borderId="87" xfId="0" applyFont="1" applyFill="1" applyBorder="1" applyAlignment="1">
      <alignment horizontal="left" vertical="top" wrapText="1"/>
    </xf>
    <xf numFmtId="0" fontId="32" fillId="7" borderId="88" xfId="0" applyFont="1" applyFill="1" applyBorder="1" applyAlignment="1">
      <alignment horizontal="left" vertical="top" wrapText="1"/>
    </xf>
    <xf numFmtId="3" fontId="11" fillId="6" borderId="90" xfId="0" applyNumberFormat="1" applyFont="1" applyFill="1" applyBorder="1" applyAlignment="1">
      <alignment horizontal="center" vertical="center"/>
    </xf>
    <xf numFmtId="3" fontId="32" fillId="0" borderId="87" xfId="0" applyNumberFormat="1" applyFont="1" applyBorder="1" applyAlignment="1">
      <alignment horizontal="right" vertical="center"/>
    </xf>
    <xf numFmtId="3" fontId="32" fillId="0" borderId="88" xfId="0" applyNumberFormat="1" applyFont="1" applyBorder="1" applyAlignment="1">
      <alignment horizontal="right" vertical="center"/>
    </xf>
    <xf numFmtId="3" fontId="32" fillId="13" borderId="63" xfId="0" applyNumberFormat="1" applyFont="1" applyFill="1" applyBorder="1" applyAlignment="1" applyProtection="1">
      <alignment horizontal="right" vertical="center"/>
      <protection locked="0"/>
    </xf>
    <xf numFmtId="3" fontId="32" fillId="13" borderId="6" xfId="0" applyNumberFormat="1" applyFont="1" applyFill="1" applyBorder="1" applyAlignment="1" applyProtection="1">
      <alignment horizontal="right" vertical="center"/>
      <protection locked="0"/>
    </xf>
    <xf numFmtId="3" fontId="32" fillId="13" borderId="5" xfId="0" applyNumberFormat="1" applyFont="1" applyFill="1" applyBorder="1" applyAlignment="1" applyProtection="1">
      <alignment horizontal="right" vertical="center"/>
      <protection locked="0"/>
    </xf>
    <xf numFmtId="0" fontId="32" fillId="7" borderId="252" xfId="0" applyFont="1" applyFill="1" applyBorder="1" applyAlignment="1">
      <alignment vertical="top" wrapText="1"/>
    </xf>
    <xf numFmtId="0" fontId="32" fillId="22" borderId="78" xfId="0" applyFont="1" applyFill="1" applyBorder="1" applyAlignment="1">
      <alignment horizontal="center" vertical="center"/>
    </xf>
    <xf numFmtId="3" fontId="32" fillId="22" borderId="88" xfId="0" applyNumberFormat="1" applyFont="1" applyFill="1" applyBorder="1" applyAlignment="1">
      <alignment vertical="center"/>
    </xf>
    <xf numFmtId="3" fontId="32" fillId="22" borderId="115" xfId="0" applyNumberFormat="1" applyFont="1" applyFill="1" applyBorder="1" applyAlignment="1">
      <alignment vertical="center"/>
    </xf>
    <xf numFmtId="3" fontId="32" fillId="22" borderId="257" xfId="0" applyNumberFormat="1" applyFont="1" applyFill="1" applyBorder="1" applyAlignment="1">
      <alignment vertical="center"/>
    </xf>
    <xf numFmtId="0" fontId="32" fillId="21" borderId="78" xfId="0" applyFont="1" applyFill="1" applyBorder="1" applyAlignment="1">
      <alignment horizontal="center" vertical="center"/>
    </xf>
    <xf numFmtId="3" fontId="32" fillId="21" borderId="88" xfId="0" applyNumberFormat="1" applyFont="1" applyFill="1" applyBorder="1" applyAlignment="1">
      <alignment vertical="center"/>
    </xf>
    <xf numFmtId="3" fontId="32" fillId="21" borderId="115" xfId="0" applyNumberFormat="1" applyFont="1" applyFill="1" applyBorder="1" applyAlignment="1">
      <alignment vertical="center"/>
    </xf>
    <xf numFmtId="3" fontId="32" fillId="21" borderId="257" xfId="0" applyNumberFormat="1" applyFont="1" applyFill="1" applyBorder="1" applyAlignment="1">
      <alignment vertical="center"/>
    </xf>
    <xf numFmtId="0" fontId="32" fillId="4" borderId="48" xfId="0" applyFont="1" applyFill="1" applyBorder="1" applyAlignment="1">
      <alignment horizontal="center" vertical="center" wrapText="1"/>
    </xf>
    <xf numFmtId="3" fontId="32" fillId="13" borderId="22" xfId="0" applyNumberFormat="1" applyFont="1" applyFill="1" applyBorder="1" applyAlignment="1" applyProtection="1">
      <alignment horizontal="right" vertical="center" wrapText="1"/>
      <protection locked="0"/>
    </xf>
    <xf numFmtId="0" fontId="37" fillId="0" borderId="0" xfId="6" applyFont="1"/>
    <xf numFmtId="0" fontId="32" fillId="13" borderId="30" xfId="0" applyFont="1" applyFill="1" applyBorder="1" applyAlignment="1" applyProtection="1">
      <alignment horizontal="center" vertical="center" wrapText="1"/>
      <protection locked="0"/>
    </xf>
    <xf numFmtId="0" fontId="32" fillId="13" borderId="32" xfId="0" applyFont="1" applyFill="1" applyBorder="1" applyAlignment="1" applyProtection="1">
      <alignment horizontal="center" vertical="center" wrapText="1"/>
      <protection locked="0"/>
    </xf>
    <xf numFmtId="0" fontId="5" fillId="13" borderId="8" xfId="0" quotePrefix="1" applyFont="1" applyFill="1" applyBorder="1" applyAlignment="1" applyProtection="1">
      <alignment horizontal="center" vertical="center" wrapText="1"/>
      <protection locked="0"/>
    </xf>
    <xf numFmtId="0" fontId="32" fillId="9" borderId="40" xfId="0" applyFont="1" applyFill="1" applyBorder="1" applyAlignment="1">
      <alignment horizontal="center" wrapText="1"/>
    </xf>
    <xf numFmtId="0" fontId="32" fillId="9" borderId="67" xfId="0" applyFont="1" applyFill="1" applyBorder="1" applyAlignment="1">
      <alignment horizontal="center" wrapText="1"/>
    </xf>
    <xf numFmtId="0" fontId="32" fillId="20" borderId="154" xfId="0" applyFont="1" applyFill="1" applyBorder="1" applyAlignment="1">
      <alignment horizontal="left" vertical="top" wrapText="1"/>
    </xf>
    <xf numFmtId="167" fontId="0" fillId="20" borderId="24" xfId="0" applyNumberFormat="1" applyFill="1" applyBorder="1" applyAlignment="1">
      <alignment horizontal="right" vertical="center"/>
    </xf>
    <xf numFmtId="10" fontId="1" fillId="0" borderId="68" xfId="0" applyNumberFormat="1" applyFont="1" applyBorder="1" applyAlignment="1">
      <alignment horizontal="right" vertical="center"/>
    </xf>
    <xf numFmtId="10" fontId="1" fillId="0" borderId="71" xfId="0" applyNumberFormat="1" applyFont="1" applyBorder="1" applyAlignment="1" applyProtection="1">
      <alignment horizontal="right" vertical="center"/>
      <protection locked="0"/>
    </xf>
    <xf numFmtId="10" fontId="1" fillId="0" borderId="22" xfId="0" applyNumberFormat="1" applyFont="1" applyBorder="1" applyAlignment="1" applyProtection="1">
      <alignment horizontal="right" vertical="center"/>
      <protection locked="0"/>
    </xf>
    <xf numFmtId="10" fontId="1" fillId="0" borderId="33" xfId="0" applyNumberFormat="1" applyFont="1" applyBorder="1" applyAlignment="1" applyProtection="1">
      <alignment horizontal="right" vertical="center"/>
      <protection locked="0"/>
    </xf>
    <xf numFmtId="10" fontId="1" fillId="0" borderId="0" xfId="0" applyNumberFormat="1" applyFont="1" applyAlignment="1">
      <alignment horizontal="right" vertical="center"/>
    </xf>
    <xf numFmtId="10" fontId="1" fillId="0" borderId="72" xfId="0" applyNumberFormat="1" applyFont="1" applyBorder="1" applyAlignment="1" applyProtection="1">
      <alignment horizontal="right" vertical="center"/>
      <protection locked="0"/>
    </xf>
    <xf numFmtId="10" fontId="1" fillId="0" borderId="34" xfId="0" applyNumberFormat="1" applyFont="1" applyBorder="1" applyAlignment="1" applyProtection="1">
      <alignment horizontal="right" vertical="center"/>
      <protection locked="0"/>
    </xf>
    <xf numFmtId="10" fontId="1" fillId="0" borderId="35" xfId="0" applyNumberFormat="1" applyFont="1" applyBorder="1" applyAlignment="1" applyProtection="1">
      <alignment horizontal="right" vertical="center"/>
      <protection locked="0"/>
    </xf>
    <xf numFmtId="49" fontId="32" fillId="0" borderId="0" xfId="0" applyNumberFormat="1" applyFont="1" applyAlignment="1" applyProtection="1">
      <alignment horizontal="left" vertical="top" wrapText="1"/>
      <protection locked="0"/>
    </xf>
    <xf numFmtId="10" fontId="0" fillId="0" borderId="0" xfId="0" applyNumberFormat="1"/>
    <xf numFmtId="0" fontId="9" fillId="0" borderId="189" xfId="0" applyFont="1" applyBorder="1" applyAlignment="1">
      <alignment horizontal="center" vertical="center"/>
    </xf>
    <xf numFmtId="0" fontId="5" fillId="0" borderId="0" xfId="0" quotePrefix="1" applyFont="1" applyAlignment="1" applyProtection="1">
      <alignment horizontal="center" vertical="center" wrapText="1"/>
      <protection locked="0"/>
    </xf>
    <xf numFmtId="0" fontId="32" fillId="12" borderId="30" xfId="0" applyFont="1" applyFill="1" applyBorder="1" applyAlignment="1" applyProtection="1">
      <alignment horizontal="center" vertical="center" wrapText="1"/>
      <protection locked="0"/>
    </xf>
    <xf numFmtId="0" fontId="32" fillId="12" borderId="32" xfId="0" applyFont="1" applyFill="1" applyBorder="1" applyAlignment="1" applyProtection="1">
      <alignment horizontal="center" vertical="center" wrapText="1"/>
      <protection locked="0"/>
    </xf>
    <xf numFmtId="0" fontId="5" fillId="12" borderId="8" xfId="0" quotePrefix="1" applyFont="1" applyFill="1" applyBorder="1" applyAlignment="1" applyProtection="1">
      <alignment horizontal="center" vertical="center" wrapText="1"/>
      <protection locked="0"/>
    </xf>
    <xf numFmtId="0" fontId="5" fillId="8" borderId="18" xfId="0" quotePrefix="1" applyFont="1" applyFill="1" applyBorder="1" applyAlignment="1">
      <alignment horizontal="center" vertical="center" wrapText="1"/>
    </xf>
    <xf numFmtId="0" fontId="32" fillId="21" borderId="27" xfId="0" applyFont="1" applyFill="1" applyBorder="1" applyAlignment="1">
      <alignment horizontal="center" vertical="center" wrapText="1"/>
    </xf>
    <xf numFmtId="0" fontId="5" fillId="8" borderId="48" xfId="0" quotePrefix="1" applyFont="1" applyFill="1" applyBorder="1" applyAlignment="1">
      <alignment horizontal="center" vertical="center" wrapText="1"/>
    </xf>
    <xf numFmtId="0" fontId="5" fillId="20" borderId="21" xfId="0" quotePrefix="1" applyFont="1" applyFill="1" applyBorder="1" applyAlignment="1">
      <alignment horizontal="center" vertical="center" wrapText="1"/>
    </xf>
    <xf numFmtId="0" fontId="32" fillId="0" borderId="0" xfId="0" applyFont="1" applyAlignment="1" applyProtection="1">
      <alignment horizontal="center" vertical="center" wrapText="1"/>
      <protection locked="0"/>
    </xf>
    <xf numFmtId="3" fontId="34" fillId="4" borderId="0" xfId="0" applyNumberFormat="1" applyFont="1" applyFill="1" applyAlignment="1">
      <alignment vertical="center" wrapText="1"/>
    </xf>
    <xf numFmtId="0" fontId="54" fillId="16" borderId="39" xfId="0" applyFont="1" applyFill="1" applyBorder="1" applyAlignment="1">
      <alignment horizontal="left" vertical="top" wrapText="1"/>
    </xf>
    <xf numFmtId="0" fontId="57" fillId="24" borderId="231" xfId="0" applyFont="1" applyFill="1" applyBorder="1" applyAlignment="1">
      <alignment horizontal="justify" vertical="center" wrapText="1"/>
    </xf>
    <xf numFmtId="0" fontId="57" fillId="0" borderId="231" xfId="0" applyFont="1" applyBorder="1" applyAlignment="1">
      <alignment horizontal="justify" vertical="center" wrapText="1"/>
    </xf>
    <xf numFmtId="0" fontId="57" fillId="24" borderId="228" xfId="0" applyFont="1" applyFill="1" applyBorder="1" applyAlignment="1">
      <alignment horizontal="left" vertical="center" wrapText="1"/>
    </xf>
    <xf numFmtId="0" fontId="57" fillId="0" borderId="228" xfId="0" applyFont="1" applyBorder="1" applyAlignment="1">
      <alignment horizontal="left" vertical="center" wrapText="1"/>
    </xf>
    <xf numFmtId="0" fontId="90" fillId="0" borderId="0" xfId="0" applyFont="1" applyAlignment="1">
      <alignment indent="2"/>
    </xf>
    <xf numFmtId="0" fontId="32" fillId="12" borderId="177" xfId="0" applyFont="1" applyFill="1" applyBorder="1" applyAlignment="1">
      <alignment vertical="center" wrapText="1"/>
    </xf>
    <xf numFmtId="0" fontId="0" fillId="4" borderId="0" xfId="0" applyFill="1" applyAlignment="1">
      <alignment wrapText="1"/>
    </xf>
    <xf numFmtId="0" fontId="31" fillId="4" borderId="0" xfId="0" applyFont="1" applyFill="1" applyAlignment="1">
      <alignment horizontal="left" vertical="center" wrapText="1"/>
    </xf>
    <xf numFmtId="0" fontId="32" fillId="4" borderId="0" xfId="0" applyFont="1" applyFill="1" applyAlignment="1">
      <alignment horizontal="left" vertical="center"/>
    </xf>
    <xf numFmtId="0" fontId="35" fillId="4" borderId="0" xfId="0" applyFont="1" applyFill="1" applyAlignment="1">
      <alignment horizontal="left" vertical="center" wrapText="1"/>
    </xf>
    <xf numFmtId="0" fontId="32" fillId="13" borderId="75" xfId="0" applyFont="1" applyFill="1" applyBorder="1" applyAlignment="1" applyProtection="1">
      <alignment horizontal="center" vertical="center" wrapText="1"/>
      <protection locked="0"/>
    </xf>
    <xf numFmtId="0" fontId="5" fillId="13" borderId="10" xfId="0" quotePrefix="1" applyFont="1" applyFill="1" applyBorder="1" applyAlignment="1" applyProtection="1">
      <alignment horizontal="center" vertical="center" wrapText="1"/>
      <protection locked="0"/>
    </xf>
    <xf numFmtId="0" fontId="5" fillId="9" borderId="11" xfId="0" quotePrefix="1" applyFont="1" applyFill="1" applyBorder="1" applyAlignment="1">
      <alignment horizontal="center" vertical="center" wrapText="1"/>
    </xf>
    <xf numFmtId="0" fontId="32" fillId="13" borderId="76" xfId="0" applyFont="1" applyFill="1" applyBorder="1" applyAlignment="1" applyProtection="1">
      <alignment horizontal="center" vertical="center" wrapText="1"/>
      <protection locked="0"/>
    </xf>
    <xf numFmtId="0" fontId="32" fillId="12" borderId="76" xfId="0" applyFont="1" applyFill="1" applyBorder="1" applyAlignment="1" applyProtection="1">
      <alignment horizontal="center" vertical="center" wrapText="1"/>
      <protection locked="0"/>
    </xf>
    <xf numFmtId="0" fontId="5" fillId="12" borderId="10" xfId="0" quotePrefix="1" applyFont="1" applyFill="1" applyBorder="1" applyAlignment="1" applyProtection="1">
      <alignment horizontal="center" vertical="center" wrapText="1"/>
      <protection locked="0"/>
    </xf>
    <xf numFmtId="0" fontId="56" fillId="4" borderId="0" xfId="0" applyFont="1" applyFill="1" applyAlignment="1">
      <alignment horizontal="center" vertical="top"/>
    </xf>
    <xf numFmtId="3" fontId="32" fillId="13" borderId="148" xfId="0" applyNumberFormat="1" applyFont="1" applyFill="1" applyBorder="1" applyAlignment="1" applyProtection="1">
      <alignment horizontal="right" vertical="center"/>
      <protection locked="0"/>
    </xf>
    <xf numFmtId="9" fontId="32" fillId="13" borderId="148" xfId="8" applyFont="1" applyFill="1" applyBorder="1" applyAlignment="1" applyProtection="1">
      <alignment horizontal="right" vertical="center"/>
      <protection locked="0"/>
    </xf>
    <xf numFmtId="9" fontId="32" fillId="13" borderId="61" xfId="8" applyFont="1" applyFill="1" applyBorder="1" applyAlignment="1" applyProtection="1">
      <alignment horizontal="right" vertical="center"/>
      <protection locked="0"/>
    </xf>
    <xf numFmtId="3" fontId="23" fillId="11" borderId="68" xfId="0" applyNumberFormat="1" applyFont="1" applyFill="1" applyBorder="1" applyAlignment="1">
      <alignment horizontal="center" vertical="center" wrapText="1"/>
    </xf>
    <xf numFmtId="3" fontId="32" fillId="12" borderId="134" xfId="0" applyNumberFormat="1" applyFont="1" applyFill="1" applyBorder="1" applyAlignment="1" applyProtection="1">
      <alignment horizontal="right" vertical="center"/>
      <protection locked="0"/>
    </xf>
    <xf numFmtId="3" fontId="32" fillId="13" borderId="54" xfId="0" applyNumberFormat="1" applyFont="1" applyFill="1" applyBorder="1" applyAlignment="1" applyProtection="1">
      <alignment horizontal="right" vertical="center"/>
      <protection locked="0"/>
    </xf>
    <xf numFmtId="3" fontId="32" fillId="13" borderId="110" xfId="0" applyNumberFormat="1" applyFont="1" applyFill="1" applyBorder="1" applyAlignment="1" applyProtection="1">
      <alignment horizontal="right" vertical="center"/>
      <protection locked="0"/>
    </xf>
    <xf numFmtId="3" fontId="32" fillId="13" borderId="89" xfId="0" applyNumberFormat="1" applyFont="1" applyFill="1" applyBorder="1" applyAlignment="1" applyProtection="1">
      <alignment horizontal="right" vertical="center"/>
      <protection locked="0"/>
    </xf>
    <xf numFmtId="3" fontId="32" fillId="13" borderId="115" xfId="0" applyNumberFormat="1" applyFont="1" applyFill="1" applyBorder="1" applyAlignment="1" applyProtection="1">
      <alignment horizontal="right" vertical="center"/>
      <protection locked="0"/>
    </xf>
    <xf numFmtId="3" fontId="32" fillId="9" borderId="89" xfId="0" applyNumberFormat="1" applyFont="1" applyFill="1" applyBorder="1" applyAlignment="1">
      <alignment horizontal="right" vertical="center"/>
    </xf>
    <xf numFmtId="3" fontId="32" fillId="9" borderId="115" xfId="0" applyNumberFormat="1" applyFont="1" applyFill="1" applyBorder="1" applyAlignment="1">
      <alignment horizontal="right" vertical="center"/>
    </xf>
    <xf numFmtId="0" fontId="32" fillId="4" borderId="0" xfId="0" quotePrefix="1" applyFont="1" applyFill="1" applyAlignment="1">
      <alignment horizontal="left" vertical="center"/>
    </xf>
    <xf numFmtId="0" fontId="0" fillId="4" borderId="0" xfId="0" applyFill="1" applyAlignment="1">
      <alignment horizontal="left" vertical="center"/>
    </xf>
    <xf numFmtId="0" fontId="1" fillId="4" borderId="0" xfId="6" applyFill="1"/>
    <xf numFmtId="3" fontId="32" fillId="21" borderId="178" xfId="0" applyNumberFormat="1" applyFont="1" applyFill="1" applyBorder="1" applyAlignment="1">
      <alignment horizontal="right" vertical="center"/>
    </xf>
    <xf numFmtId="3" fontId="32" fillId="21" borderId="149" xfId="0" applyNumberFormat="1" applyFont="1" applyFill="1" applyBorder="1" applyAlignment="1">
      <alignment horizontal="right" vertical="center"/>
    </xf>
    <xf numFmtId="3" fontId="32" fillId="21" borderId="201" xfId="0" applyNumberFormat="1" applyFont="1" applyFill="1" applyBorder="1" applyAlignment="1">
      <alignment horizontal="right" vertical="center"/>
    </xf>
    <xf numFmtId="3" fontId="32" fillId="22" borderId="149" xfId="0" applyNumberFormat="1" applyFont="1" applyFill="1" applyBorder="1" applyAlignment="1">
      <alignment horizontal="right" vertical="center"/>
    </xf>
    <xf numFmtId="0" fontId="32" fillId="4" borderId="0" xfId="0" quotePrefix="1" applyFont="1" applyFill="1" applyAlignment="1">
      <alignment vertical="center"/>
    </xf>
    <xf numFmtId="0" fontId="32" fillId="4" borderId="0" xfId="0" quotePrefix="1" applyFont="1" applyFill="1"/>
    <xf numFmtId="0" fontId="1" fillId="8" borderId="0" xfId="5" applyFill="1" applyProtection="1">
      <protection locked="0"/>
    </xf>
    <xf numFmtId="0" fontId="1" fillId="8" borderId="0" xfId="5" applyFill="1"/>
    <xf numFmtId="0" fontId="0" fillId="8" borderId="0" xfId="0" applyFill="1"/>
    <xf numFmtId="0" fontId="31" fillId="3" borderId="0" xfId="0" applyFont="1" applyFill="1" applyAlignment="1">
      <alignment horizontal="left" vertical="center"/>
    </xf>
    <xf numFmtId="0" fontId="2" fillId="8" borderId="0" xfId="5" applyFont="1" applyFill="1"/>
    <xf numFmtId="0" fontId="1" fillId="4" borderId="118" xfId="5" applyFill="1" applyBorder="1" applyAlignment="1" applyProtection="1">
      <alignment horizontal="left" vertical="center" wrapText="1"/>
      <protection locked="0"/>
    </xf>
    <xf numFmtId="0" fontId="1" fillId="4" borderId="28" xfId="5" applyFill="1" applyBorder="1" applyAlignment="1" applyProtection="1">
      <alignment horizontal="left" vertical="center" wrapText="1"/>
      <protection locked="0"/>
    </xf>
    <xf numFmtId="0" fontId="1" fillId="4" borderId="29" xfId="5" applyFill="1" applyBorder="1" applyAlignment="1" applyProtection="1">
      <alignment horizontal="left" vertical="center" wrapText="1"/>
      <protection locked="0"/>
    </xf>
    <xf numFmtId="0" fontId="1" fillId="8" borderId="0" xfId="5" applyFill="1" applyAlignment="1">
      <alignment vertical="top"/>
    </xf>
    <xf numFmtId="0" fontId="76" fillId="8" borderId="0" xfId="5" applyFont="1" applyFill="1"/>
    <xf numFmtId="0" fontId="90" fillId="0" borderId="0" xfId="0" applyFont="1"/>
    <xf numFmtId="0" fontId="32" fillId="12" borderId="60" xfId="0" applyFont="1" applyFill="1" applyBorder="1" applyAlignment="1">
      <alignment horizontal="center" vertical="center" wrapText="1"/>
    </xf>
    <xf numFmtId="0" fontId="32" fillId="12" borderId="61" xfId="0" applyFont="1" applyFill="1" applyBorder="1" applyAlignment="1">
      <alignment horizontal="center" vertical="center" wrapText="1"/>
    </xf>
    <xf numFmtId="0" fontId="32" fillId="12" borderId="62" xfId="0" applyFont="1" applyFill="1" applyBorder="1" applyAlignment="1">
      <alignment horizontal="center" vertical="center" wrapText="1"/>
    </xf>
    <xf numFmtId="0" fontId="0" fillId="0" borderId="0" xfId="0" applyAlignment="1">
      <alignment horizontal="center" vertical="center"/>
    </xf>
    <xf numFmtId="3" fontId="32" fillId="20" borderId="115" xfId="0" applyNumberFormat="1" applyFont="1" applyFill="1" applyBorder="1" applyAlignment="1" applyProtection="1">
      <alignment horizontal="right" vertical="center"/>
      <protection locked="0"/>
    </xf>
    <xf numFmtId="3" fontId="32" fillId="20" borderId="177" xfId="0" applyNumberFormat="1" applyFont="1" applyFill="1" applyBorder="1" applyAlignment="1" applyProtection="1">
      <alignment horizontal="right" vertical="center"/>
      <protection locked="0"/>
    </xf>
    <xf numFmtId="3" fontId="32" fillId="12" borderId="177" xfId="0" applyNumberFormat="1" applyFont="1" applyFill="1" applyBorder="1" applyAlignment="1" applyProtection="1">
      <alignment horizontal="right" vertical="center"/>
      <protection locked="0"/>
    </xf>
    <xf numFmtId="3" fontId="1" fillId="0" borderId="184" xfId="0" applyNumberFormat="1" applyFont="1" applyBorder="1" applyAlignment="1" applyProtection="1">
      <alignment horizontal="right" vertical="center"/>
      <protection locked="0"/>
    </xf>
    <xf numFmtId="10" fontId="1" fillId="0" borderId="184" xfId="8" applyNumberFormat="1" applyFont="1" applyBorder="1" applyAlignment="1" applyProtection="1">
      <alignment horizontal="right" vertical="center"/>
      <protection locked="0"/>
    </xf>
    <xf numFmtId="3" fontId="1" fillId="0" borderId="177" xfId="0" applyNumberFormat="1" applyFont="1" applyBorder="1" applyAlignment="1" applyProtection="1">
      <alignment horizontal="right" vertical="center"/>
      <protection locked="0"/>
    </xf>
    <xf numFmtId="0" fontId="0" fillId="0" borderId="3" xfId="0" applyBorder="1"/>
    <xf numFmtId="0" fontId="32" fillId="21" borderId="33" xfId="0" applyFont="1" applyFill="1" applyBorder="1" applyAlignment="1">
      <alignment horizontal="center" vertical="center" wrapText="1"/>
    </xf>
    <xf numFmtId="0" fontId="32" fillId="21" borderId="31" xfId="0" applyFont="1" applyFill="1" applyBorder="1" applyAlignment="1">
      <alignment horizontal="center" vertical="center" wrapText="1"/>
    </xf>
    <xf numFmtId="3" fontId="32" fillId="21" borderId="169" xfId="0" applyNumberFormat="1" applyFont="1" applyFill="1" applyBorder="1" applyAlignment="1">
      <alignment horizontal="right" vertical="center"/>
    </xf>
    <xf numFmtId="0" fontId="32" fillId="21" borderId="0" xfId="0" applyFont="1" applyFill="1" applyBorder="1" applyAlignment="1">
      <alignment horizontal="center" vertical="center"/>
    </xf>
    <xf numFmtId="3" fontId="32" fillId="21" borderId="0" xfId="0" applyNumberFormat="1" applyFont="1" applyFill="1" applyBorder="1" applyAlignment="1">
      <alignment horizontal="right" vertical="center"/>
    </xf>
    <xf numFmtId="0" fontId="32" fillId="22" borderId="0" xfId="0" applyFont="1" applyFill="1" applyBorder="1" applyAlignment="1">
      <alignment horizontal="center" vertical="center"/>
    </xf>
    <xf numFmtId="3" fontId="32" fillId="22" borderId="0" xfId="0" applyNumberFormat="1" applyFont="1" applyFill="1" applyBorder="1" applyAlignment="1">
      <alignment horizontal="right" vertical="center"/>
    </xf>
    <xf numFmtId="3" fontId="32" fillId="22" borderId="201" xfId="0" applyNumberFormat="1" applyFont="1" applyFill="1" applyBorder="1" applyAlignment="1">
      <alignment horizontal="right" vertical="center"/>
    </xf>
    <xf numFmtId="3" fontId="32" fillId="22" borderId="169" xfId="0" applyNumberFormat="1" applyFont="1" applyFill="1" applyBorder="1" applyAlignment="1">
      <alignment horizontal="right" vertical="center"/>
    </xf>
    <xf numFmtId="3" fontId="32" fillId="22" borderId="255" xfId="0" applyNumberFormat="1" applyFont="1" applyFill="1" applyBorder="1" applyAlignment="1">
      <alignment horizontal="right" vertical="center"/>
    </xf>
    <xf numFmtId="3" fontId="32" fillId="21" borderId="99" xfId="0" applyNumberFormat="1" applyFont="1" applyFill="1" applyBorder="1" applyAlignment="1">
      <alignment horizontal="right" vertical="center"/>
    </xf>
    <xf numFmtId="3" fontId="32" fillId="21" borderId="258" xfId="0" applyNumberFormat="1" applyFont="1" applyFill="1" applyBorder="1" applyAlignment="1">
      <alignment vertical="center"/>
    </xf>
    <xf numFmtId="3" fontId="32" fillId="21" borderId="35" xfId="0" applyNumberFormat="1" applyFont="1" applyFill="1" applyBorder="1" applyAlignment="1">
      <alignment vertical="center"/>
    </xf>
    <xf numFmtId="3" fontId="32" fillId="21" borderId="259" xfId="0" applyNumberFormat="1" applyFont="1" applyFill="1" applyBorder="1" applyAlignment="1">
      <alignment vertical="center"/>
    </xf>
    <xf numFmtId="3" fontId="32" fillId="22" borderId="258" xfId="0" applyNumberFormat="1" applyFont="1" applyFill="1" applyBorder="1" applyAlignment="1">
      <alignment vertical="center"/>
    </xf>
    <xf numFmtId="3" fontId="32" fillId="22" borderId="35" xfId="0" applyNumberFormat="1" applyFont="1" applyFill="1" applyBorder="1" applyAlignment="1">
      <alignment vertical="center"/>
    </xf>
    <xf numFmtId="3" fontId="32" fillId="22" borderId="259" xfId="0" applyNumberFormat="1" applyFont="1" applyFill="1" applyBorder="1" applyAlignment="1">
      <alignment vertical="center"/>
    </xf>
    <xf numFmtId="0" fontId="32" fillId="21" borderId="80" xfId="0" applyFont="1" applyFill="1" applyBorder="1" applyAlignment="1">
      <alignment horizontal="center" vertical="center"/>
    </xf>
    <xf numFmtId="0" fontId="32" fillId="21" borderId="32" xfId="0" applyFont="1" applyFill="1" applyBorder="1" applyAlignment="1">
      <alignment horizontal="center" vertical="center"/>
    </xf>
    <xf numFmtId="0" fontId="32" fillId="21" borderId="34" xfId="0" applyFont="1" applyFill="1" applyBorder="1" applyAlignment="1">
      <alignment horizontal="center" vertical="center"/>
    </xf>
    <xf numFmtId="0" fontId="32" fillId="21" borderId="79" xfId="0" applyFont="1" applyFill="1" applyBorder="1" applyAlignment="1">
      <alignment horizontal="center" vertical="center"/>
    </xf>
    <xf numFmtId="3" fontId="1" fillId="21" borderId="219" xfId="0" applyNumberFormat="1" applyFont="1" applyFill="1" applyBorder="1" applyAlignment="1">
      <alignment horizontal="right" vertical="center"/>
    </xf>
    <xf numFmtId="3" fontId="1" fillId="21" borderId="79" xfId="0" applyNumberFormat="1" applyFont="1" applyFill="1" applyBorder="1" applyAlignment="1">
      <alignment horizontal="right" vertical="center"/>
    </xf>
    <xf numFmtId="3" fontId="1" fillId="21" borderId="184" xfId="0" applyNumberFormat="1" applyFont="1" applyFill="1" applyBorder="1" applyAlignment="1">
      <alignment horizontal="right" vertical="center"/>
    </xf>
    <xf numFmtId="3" fontId="1" fillId="21" borderId="145" xfId="0" applyNumberFormat="1" applyFont="1" applyFill="1" applyBorder="1" applyAlignment="1">
      <alignment horizontal="right" vertical="center"/>
    </xf>
    <xf numFmtId="3" fontId="1" fillId="21" borderId="260" xfId="0" applyNumberFormat="1" applyFont="1" applyFill="1" applyBorder="1" applyAlignment="1">
      <alignment horizontal="right" vertical="center"/>
    </xf>
    <xf numFmtId="3" fontId="1" fillId="21" borderId="136" xfId="0" applyNumberFormat="1" applyFont="1" applyFill="1" applyBorder="1" applyAlignment="1">
      <alignment horizontal="right" vertical="center"/>
    </xf>
    <xf numFmtId="3" fontId="1" fillId="21" borderId="138" xfId="0" applyNumberFormat="1" applyFont="1" applyFill="1" applyBorder="1" applyAlignment="1">
      <alignment horizontal="right" vertical="center"/>
    </xf>
    <xf numFmtId="3" fontId="1" fillId="21" borderId="110" xfId="0" applyNumberFormat="1" applyFont="1" applyFill="1" applyBorder="1" applyAlignment="1">
      <alignment horizontal="right" vertical="center"/>
    </xf>
    <xf numFmtId="3" fontId="1" fillId="21" borderId="84" xfId="0" applyNumberFormat="1" applyFont="1" applyFill="1" applyBorder="1" applyAlignment="1">
      <alignment horizontal="right" vertical="center"/>
    </xf>
    <xf numFmtId="3" fontId="1" fillId="21" borderId="115" xfId="0" applyNumberFormat="1" applyFont="1" applyFill="1" applyBorder="1" applyAlignment="1">
      <alignment horizontal="right" vertical="center"/>
    </xf>
    <xf numFmtId="3" fontId="32" fillId="21" borderId="79" xfId="0" applyNumberFormat="1" applyFont="1" applyFill="1" applyBorder="1" applyAlignment="1">
      <alignment horizontal="right" vertical="center"/>
    </xf>
    <xf numFmtId="3" fontId="32" fillId="21" borderId="115" xfId="0" applyNumberFormat="1" applyFont="1" applyFill="1" applyBorder="1" applyAlignment="1">
      <alignment horizontal="right" vertical="center"/>
    </xf>
    <xf numFmtId="0" fontId="32" fillId="22" borderId="80" xfId="0" applyFont="1" applyFill="1" applyBorder="1" applyAlignment="1">
      <alignment horizontal="center" vertical="center"/>
    </xf>
    <xf numFmtId="0" fontId="32" fillId="22" borderId="32" xfId="0" applyFont="1" applyFill="1" applyBorder="1" applyAlignment="1">
      <alignment horizontal="center" vertical="center"/>
    </xf>
    <xf numFmtId="0" fontId="32" fillId="22" borderId="34" xfId="0" applyFont="1" applyFill="1" applyBorder="1" applyAlignment="1">
      <alignment horizontal="center" vertical="center"/>
    </xf>
    <xf numFmtId="0" fontId="32" fillId="22" borderId="79" xfId="0" applyFont="1" applyFill="1" applyBorder="1" applyAlignment="1">
      <alignment horizontal="center" vertical="center"/>
    </xf>
    <xf numFmtId="3" fontId="1" fillId="22" borderId="219" xfId="0" applyNumberFormat="1" applyFont="1" applyFill="1" applyBorder="1" applyAlignment="1">
      <alignment horizontal="right" vertical="center"/>
    </xf>
    <xf numFmtId="3" fontId="1" fillId="22" borderId="79" xfId="0" applyNumberFormat="1" applyFont="1" applyFill="1" applyBorder="1" applyAlignment="1">
      <alignment horizontal="right" vertical="center"/>
    </xf>
    <xf numFmtId="3" fontId="1" fillId="22" borderId="184" xfId="0" applyNumberFormat="1" applyFont="1" applyFill="1" applyBorder="1" applyAlignment="1">
      <alignment horizontal="right" vertical="center"/>
    </xf>
    <xf numFmtId="3" fontId="1" fillId="22" borderId="145" xfId="0" applyNumberFormat="1" applyFont="1" applyFill="1" applyBorder="1" applyAlignment="1">
      <alignment horizontal="right" vertical="center"/>
    </xf>
    <xf numFmtId="3" fontId="1" fillId="22" borderId="260" xfId="0" applyNumberFormat="1" applyFont="1" applyFill="1" applyBorder="1" applyAlignment="1">
      <alignment horizontal="right" vertical="center"/>
    </xf>
    <xf numFmtId="3" fontId="1" fillId="22" borderId="136" xfId="0" applyNumberFormat="1" applyFont="1" applyFill="1" applyBorder="1" applyAlignment="1">
      <alignment horizontal="right" vertical="center"/>
    </xf>
    <xf numFmtId="3" fontId="1" fillId="22" borderId="138" xfId="0" applyNumberFormat="1" applyFont="1" applyFill="1" applyBorder="1" applyAlignment="1">
      <alignment horizontal="right" vertical="center"/>
    </xf>
    <xf numFmtId="3" fontId="1" fillId="22" borderId="110" xfId="0" applyNumberFormat="1" applyFont="1" applyFill="1" applyBorder="1" applyAlignment="1">
      <alignment horizontal="right" vertical="center"/>
    </xf>
    <xf numFmtId="3" fontId="1" fillId="22" borderId="84" xfId="0" applyNumberFormat="1" applyFont="1" applyFill="1" applyBorder="1" applyAlignment="1">
      <alignment horizontal="right" vertical="center"/>
    </xf>
    <xf numFmtId="3" fontId="1" fillId="22" borderId="115" xfId="0" applyNumberFormat="1" applyFont="1" applyFill="1" applyBorder="1" applyAlignment="1">
      <alignment horizontal="right" vertical="center"/>
    </xf>
    <xf numFmtId="3" fontId="32" fillId="12" borderId="184" xfId="0" applyNumberFormat="1" applyFont="1" applyFill="1" applyBorder="1" applyAlignment="1" applyProtection="1">
      <alignment horizontal="right" vertical="center"/>
      <protection locked="0"/>
    </xf>
    <xf numFmtId="3" fontId="32" fillId="21" borderId="137" xfId="0" applyNumberFormat="1" applyFont="1" applyFill="1" applyBorder="1" applyAlignment="1">
      <alignment horizontal="right" vertical="center"/>
    </xf>
    <xf numFmtId="3" fontId="32" fillId="21" borderId="139" xfId="0" applyNumberFormat="1" applyFont="1" applyFill="1" applyBorder="1" applyAlignment="1">
      <alignment horizontal="right" vertical="center"/>
    </xf>
    <xf numFmtId="0" fontId="32" fillId="21" borderId="147" xfId="0" applyFont="1" applyFill="1" applyBorder="1" applyAlignment="1" applyProtection="1">
      <alignment horizontal="center" vertical="center" wrapText="1"/>
      <protection locked="0"/>
    </xf>
    <xf numFmtId="0" fontId="32" fillId="21" borderId="149" xfId="0" applyFont="1" applyFill="1" applyBorder="1" applyAlignment="1" applyProtection="1">
      <alignment horizontal="center" vertical="center" wrapText="1"/>
      <protection locked="0"/>
    </xf>
    <xf numFmtId="0" fontId="32" fillId="21" borderId="98" xfId="0" applyFont="1" applyFill="1" applyBorder="1" applyAlignment="1" applyProtection="1">
      <alignment horizontal="center" vertical="center" wrapText="1"/>
      <protection locked="0"/>
    </xf>
    <xf numFmtId="0" fontId="32" fillId="21" borderId="58" xfId="0" applyFont="1" applyFill="1" applyBorder="1" applyAlignment="1" applyProtection="1">
      <alignment horizontal="center" vertical="center" wrapText="1"/>
      <protection locked="0"/>
    </xf>
    <xf numFmtId="0" fontId="32" fillId="21" borderId="99" xfId="0" applyFont="1" applyFill="1" applyBorder="1" applyAlignment="1" applyProtection="1">
      <alignment horizontal="center" vertical="center" wrapText="1"/>
      <protection locked="0"/>
    </xf>
    <xf numFmtId="0" fontId="32" fillId="21" borderId="97" xfId="0" applyFont="1" applyFill="1" applyBorder="1" applyAlignment="1" applyProtection="1">
      <alignment horizontal="center" vertical="center" wrapText="1"/>
      <protection locked="0"/>
    </xf>
    <xf numFmtId="0" fontId="32" fillId="21" borderId="59" xfId="0" applyFont="1" applyFill="1" applyBorder="1" applyAlignment="1" applyProtection="1">
      <alignment horizontal="center" vertical="center" wrapText="1"/>
      <protection locked="0"/>
    </xf>
    <xf numFmtId="3" fontId="11" fillId="21" borderId="52" xfId="0" applyNumberFormat="1" applyFont="1" applyFill="1" applyBorder="1" applyAlignment="1" applyProtection="1">
      <alignment horizontal="center" vertical="center"/>
      <protection locked="0"/>
    </xf>
    <xf numFmtId="3" fontId="11" fillId="21" borderId="82" xfId="0" applyNumberFormat="1" applyFont="1" applyFill="1" applyBorder="1" applyAlignment="1" applyProtection="1">
      <alignment horizontal="center" vertical="center"/>
      <protection locked="0"/>
    </xf>
    <xf numFmtId="3" fontId="32" fillId="21" borderId="261" xfId="0" applyNumberFormat="1" applyFont="1" applyFill="1" applyBorder="1" applyAlignment="1">
      <alignment horizontal="right" vertical="center"/>
    </xf>
    <xf numFmtId="0" fontId="4" fillId="21" borderId="77" xfId="0" applyFont="1" applyFill="1" applyBorder="1" applyAlignment="1" applyProtection="1">
      <alignment horizontal="left" vertical="center" wrapText="1"/>
      <protection locked="0"/>
    </xf>
    <xf numFmtId="3" fontId="32" fillId="0" borderId="51" xfId="0" applyNumberFormat="1" applyFont="1" applyBorder="1" applyAlignment="1" applyProtection="1">
      <alignment horizontal="right" vertical="center"/>
      <protection locked="0"/>
    </xf>
    <xf numFmtId="3" fontId="32" fillId="0" borderId="84" xfId="0" applyNumberFormat="1" applyFont="1" applyBorder="1" applyAlignment="1" applyProtection="1">
      <alignment horizontal="right" vertical="center"/>
      <protection locked="0"/>
    </xf>
    <xf numFmtId="3" fontId="32" fillId="21" borderId="147" xfId="0" applyNumberFormat="1" applyFont="1" applyFill="1" applyBorder="1" applyAlignment="1">
      <alignment horizontal="right" vertical="center"/>
    </xf>
    <xf numFmtId="3" fontId="32" fillId="22" borderId="147" xfId="0" applyNumberFormat="1" applyFont="1" applyFill="1" applyBorder="1" applyAlignment="1">
      <alignment horizontal="right" vertical="center"/>
    </xf>
    <xf numFmtId="0" fontId="6" fillId="2" borderId="0" xfId="5" applyFont="1" applyFill="1" applyAlignment="1">
      <alignment horizontal="left" vertical="center"/>
    </xf>
    <xf numFmtId="0" fontId="11" fillId="12" borderId="210" xfId="0" applyFont="1" applyFill="1" applyBorder="1" applyAlignment="1">
      <alignment horizontal="center" vertical="center" wrapText="1"/>
    </xf>
    <xf numFmtId="0" fontId="1" fillId="4" borderId="158" xfId="5" applyFill="1" applyBorder="1" applyAlignment="1" applyProtection="1">
      <alignment horizontal="center" vertical="center"/>
      <protection locked="0"/>
    </xf>
    <xf numFmtId="0" fontId="1" fillId="4" borderId="25" xfId="5" applyFill="1" applyBorder="1" applyAlignment="1" applyProtection="1">
      <alignment horizontal="center" vertical="center"/>
      <protection locked="0"/>
    </xf>
    <xf numFmtId="0" fontId="0" fillId="0" borderId="118" xfId="0" applyBorder="1" applyAlignment="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9" fillId="0" borderId="168" xfId="0" applyFont="1" applyBorder="1" applyAlignment="1">
      <alignment horizontal="center" vertical="center" wrapText="1"/>
    </xf>
    <xf numFmtId="0" fontId="29" fillId="0" borderId="184" xfId="0" applyFont="1" applyBorder="1" applyAlignment="1">
      <alignment horizontal="center" vertical="center"/>
    </xf>
    <xf numFmtId="0" fontId="29" fillId="0" borderId="121" xfId="0" applyFont="1" applyBorder="1" applyAlignment="1">
      <alignment horizontal="center" vertical="center"/>
    </xf>
    <xf numFmtId="0" fontId="29" fillId="0" borderId="197" xfId="0" applyFont="1" applyBorder="1" applyAlignment="1">
      <alignment horizontal="center" vertical="center"/>
    </xf>
    <xf numFmtId="3" fontId="11" fillId="11" borderId="18" xfId="0" applyNumberFormat="1" applyFont="1" applyFill="1" applyBorder="1" applyAlignment="1">
      <alignment horizontal="center" vertical="center" wrapText="1"/>
    </xf>
    <xf numFmtId="3" fontId="11" fillId="11" borderId="118" xfId="0" applyNumberFormat="1" applyFont="1" applyFill="1" applyBorder="1" applyAlignment="1">
      <alignment horizontal="center" vertical="center"/>
    </xf>
    <xf numFmtId="3" fontId="11" fillId="11" borderId="29" xfId="0" applyNumberFormat="1" applyFont="1" applyFill="1" applyBorder="1" applyAlignment="1">
      <alignment horizontal="center" vertical="center"/>
    </xf>
    <xf numFmtId="0" fontId="4" fillId="13" borderId="42" xfId="0" applyFont="1" applyFill="1" applyBorder="1" applyAlignment="1">
      <alignment horizontal="left" vertical="center" wrapText="1"/>
    </xf>
    <xf numFmtId="3" fontId="32" fillId="13" borderId="24" xfId="0" applyNumberFormat="1" applyFont="1" applyFill="1" applyBorder="1" applyAlignment="1" applyProtection="1">
      <alignment horizontal="right" vertical="center" wrapText="1"/>
      <protection locked="0"/>
    </xf>
    <xf numFmtId="3" fontId="32" fillId="5" borderId="64" xfId="0" applyNumberFormat="1" applyFont="1" applyFill="1" applyBorder="1" applyAlignment="1" applyProtection="1">
      <alignment horizontal="right" vertical="center" wrapText="1"/>
      <protection locked="0"/>
    </xf>
    <xf numFmtId="3" fontId="32" fillId="5" borderId="22" xfId="0" applyNumberFormat="1" applyFont="1" applyFill="1" applyBorder="1" applyAlignment="1" applyProtection="1">
      <alignment horizontal="right" vertical="center" wrapText="1"/>
      <protection locked="0"/>
    </xf>
    <xf numFmtId="3" fontId="32" fillId="0" borderId="156" xfId="0" applyNumberFormat="1" applyFont="1" applyBorder="1" applyAlignment="1" applyProtection="1">
      <alignment horizontal="right" vertical="center" wrapText="1"/>
      <protection locked="0"/>
    </xf>
    <xf numFmtId="0" fontId="47" fillId="13" borderId="185" xfId="0" quotePrefix="1" applyFont="1" applyFill="1" applyBorder="1" applyAlignment="1">
      <alignment horizontal="left" vertical="center"/>
    </xf>
    <xf numFmtId="0" fontId="4" fillId="13" borderId="43" xfId="0" applyFont="1" applyFill="1" applyBorder="1" applyAlignment="1">
      <alignment horizontal="left" vertical="center" wrapText="1"/>
    </xf>
    <xf numFmtId="3" fontId="32" fillId="12" borderId="59" xfId="0" applyNumberFormat="1" applyFont="1" applyFill="1" applyBorder="1" applyAlignment="1" applyProtection="1">
      <alignment horizontal="right" vertical="center" wrapText="1"/>
      <protection locked="0"/>
    </xf>
    <xf numFmtId="3" fontId="32" fillId="13" borderId="59" xfId="0" applyNumberFormat="1" applyFont="1" applyFill="1" applyBorder="1" applyAlignment="1" applyProtection="1">
      <alignment horizontal="right" vertical="center" wrapText="1"/>
      <protection locked="0"/>
    </xf>
    <xf numFmtId="3" fontId="32" fillId="12" borderId="58" xfId="0" applyNumberFormat="1" applyFont="1" applyFill="1" applyBorder="1" applyAlignment="1" applyProtection="1">
      <alignment horizontal="right" vertical="center" wrapText="1"/>
      <protection locked="0"/>
    </xf>
    <xf numFmtId="3" fontId="11" fillId="4" borderId="63" xfId="0" applyNumberFormat="1" applyFont="1" applyFill="1" applyBorder="1" applyAlignment="1" applyProtection="1">
      <alignment horizontal="center" vertical="center"/>
      <protection locked="0"/>
    </xf>
    <xf numFmtId="3" fontId="11" fillId="4" borderId="21" xfId="0" applyNumberFormat="1" applyFont="1" applyFill="1" applyBorder="1" applyAlignment="1" applyProtection="1">
      <alignment horizontal="center" vertical="center"/>
      <protection locked="0"/>
    </xf>
    <xf numFmtId="0" fontId="47" fillId="5" borderId="185" xfId="0" quotePrefix="1" applyFont="1" applyFill="1" applyBorder="1" applyAlignment="1">
      <alignment horizontal="left" vertical="center"/>
    </xf>
    <xf numFmtId="3" fontId="32" fillId="5" borderId="264" xfId="0" applyNumberFormat="1" applyFont="1" applyFill="1" applyBorder="1" applyAlignment="1" applyProtection="1">
      <alignment horizontal="right" vertical="center" wrapText="1"/>
      <protection locked="0"/>
    </xf>
    <xf numFmtId="3" fontId="32" fillId="5" borderId="19" xfId="0" applyNumberFormat="1" applyFont="1" applyFill="1" applyBorder="1" applyAlignment="1" applyProtection="1">
      <alignment horizontal="right" vertical="center" wrapText="1"/>
      <protection locked="0"/>
    </xf>
    <xf numFmtId="0" fontId="47" fillId="5" borderId="71" xfId="0" quotePrefix="1" applyFont="1" applyFill="1" applyBorder="1" applyAlignment="1">
      <alignment horizontal="left" vertical="center"/>
    </xf>
    <xf numFmtId="0" fontId="46" fillId="5" borderId="42" xfId="0" applyFont="1" applyFill="1" applyBorder="1" applyAlignment="1">
      <alignment horizontal="left" vertical="center" wrapText="1"/>
    </xf>
    <xf numFmtId="3" fontId="11" fillId="11" borderId="118" xfId="0" applyNumberFormat="1" applyFont="1" applyFill="1" applyBorder="1" applyAlignment="1">
      <alignment horizontal="center" vertical="center" wrapText="1"/>
    </xf>
    <xf numFmtId="3" fontId="11" fillId="11" borderId="29" xfId="0" applyNumberFormat="1" applyFont="1" applyFill="1" applyBorder="1" applyAlignment="1">
      <alignment horizontal="center" vertical="center" wrapText="1"/>
    </xf>
    <xf numFmtId="0" fontId="0" fillId="26" borderId="118" xfId="0" applyFill="1" applyBorder="1" applyAlignment="1">
      <alignment horizontal="center" vertical="center"/>
    </xf>
    <xf numFmtId="0" fontId="0" fillId="26" borderId="28" xfId="0" applyFill="1" applyBorder="1" applyAlignment="1">
      <alignment horizontal="center" vertical="center"/>
    </xf>
    <xf numFmtId="0" fontId="0" fillId="26" borderId="116" xfId="0" applyFill="1" applyBorder="1" applyAlignment="1">
      <alignment horizontal="center" vertical="center"/>
    </xf>
    <xf numFmtId="0" fontId="0" fillId="0" borderId="158"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184" xfId="0" applyBorder="1" applyAlignment="1">
      <alignment horizontal="center" vertical="center"/>
    </xf>
    <xf numFmtId="0" fontId="0" fillId="0" borderId="121" xfId="0" applyBorder="1" applyAlignment="1">
      <alignment horizontal="center" vertical="center"/>
    </xf>
    <xf numFmtId="0" fontId="0" fillId="0" borderId="197" xfId="0" applyBorder="1" applyAlignment="1">
      <alignment horizontal="center" vertical="center"/>
    </xf>
    <xf numFmtId="0" fontId="0" fillId="0" borderId="187" xfId="0" applyBorder="1" applyAlignment="1">
      <alignment horizontal="center" vertical="center"/>
    </xf>
    <xf numFmtId="0" fontId="0" fillId="0" borderId="69" xfId="0" applyBorder="1" applyAlignment="1">
      <alignment horizontal="center" vertical="center"/>
    </xf>
    <xf numFmtId="0" fontId="0" fillId="0" borderId="186" xfId="0" applyBorder="1" applyAlignment="1">
      <alignment horizontal="center" vertical="center"/>
    </xf>
    <xf numFmtId="0" fontId="32" fillId="0" borderId="0" xfId="0" applyFont="1" applyFill="1" applyAlignment="1">
      <alignment horizontal="left" vertical="center"/>
    </xf>
    <xf numFmtId="3" fontId="32" fillId="13" borderId="80" xfId="0" applyNumberFormat="1" applyFont="1" applyFill="1" applyBorder="1" applyAlignment="1">
      <alignment horizontal="right" vertical="center"/>
    </xf>
    <xf numFmtId="3" fontId="32" fillId="13" borderId="79" xfId="0" applyNumberFormat="1" applyFont="1" applyFill="1" applyBorder="1" applyAlignment="1">
      <alignment horizontal="right" vertical="center"/>
    </xf>
    <xf numFmtId="3" fontId="32" fillId="13" borderId="30" xfId="0" applyNumberFormat="1" applyFont="1" applyFill="1" applyBorder="1" applyAlignment="1">
      <alignment horizontal="right" vertical="center"/>
    </xf>
    <xf numFmtId="3" fontId="32" fillId="13" borderId="34" xfId="0" applyNumberFormat="1" applyFont="1" applyFill="1" applyBorder="1" applyAlignment="1">
      <alignment horizontal="right" vertical="center"/>
    </xf>
    <xf numFmtId="3" fontId="32" fillId="12" borderId="80" xfId="0" applyNumberFormat="1" applyFont="1" applyFill="1" applyBorder="1" applyAlignment="1">
      <alignment horizontal="right" vertical="center"/>
    </xf>
    <xf numFmtId="3" fontId="32" fillId="12" borderId="79" xfId="0" applyNumberFormat="1" applyFont="1" applyFill="1" applyBorder="1" applyAlignment="1">
      <alignment horizontal="right" vertical="center"/>
    </xf>
    <xf numFmtId="3" fontId="32" fillId="12" borderId="30" xfId="0" applyNumberFormat="1" applyFont="1" applyFill="1" applyBorder="1" applyAlignment="1">
      <alignment horizontal="right" vertical="center"/>
    </xf>
    <xf numFmtId="3" fontId="32" fillId="12" borderId="34" xfId="0" applyNumberFormat="1" applyFont="1" applyFill="1" applyBorder="1" applyAlignment="1">
      <alignment horizontal="right" vertical="center"/>
    </xf>
    <xf numFmtId="3" fontId="32" fillId="12" borderId="89" xfId="0" applyNumberFormat="1" applyFont="1" applyFill="1" applyBorder="1" applyAlignment="1" applyProtection="1">
      <alignment horizontal="right" vertical="center"/>
      <protection locked="0"/>
    </xf>
    <xf numFmtId="3" fontId="32" fillId="12" borderId="115" xfId="0" applyNumberFormat="1" applyFont="1" applyFill="1" applyBorder="1" applyAlignment="1" applyProtection="1">
      <alignment horizontal="right" vertical="center"/>
      <protection locked="0"/>
    </xf>
    <xf numFmtId="3" fontId="32" fillId="12" borderId="89" xfId="0" applyNumberFormat="1" applyFont="1" applyFill="1" applyBorder="1" applyAlignment="1">
      <alignment horizontal="right" vertical="center"/>
    </xf>
    <xf numFmtId="3" fontId="32" fillId="12" borderId="115" xfId="0" applyNumberFormat="1" applyFont="1" applyFill="1" applyBorder="1" applyAlignment="1">
      <alignment horizontal="right" vertical="center"/>
    </xf>
    <xf numFmtId="0" fontId="32" fillId="0" borderId="77" xfId="0" applyFont="1" applyFill="1" applyBorder="1" applyAlignment="1">
      <alignment horizontal="left" vertical="center"/>
    </xf>
    <xf numFmtId="0" fontId="45" fillId="0" borderId="78" xfId="0" applyFont="1" applyFill="1" applyBorder="1" applyAlignment="1">
      <alignment horizontal="left" vertical="center"/>
    </xf>
    <xf numFmtId="0" fontId="45" fillId="0" borderId="77" xfId="0" applyFont="1" applyFill="1" applyBorder="1" applyAlignment="1">
      <alignment horizontal="left" vertical="center"/>
    </xf>
    <xf numFmtId="0" fontId="45" fillId="0" borderId="41" xfId="0" applyFont="1" applyFill="1" applyBorder="1" applyAlignment="1">
      <alignment horizontal="left" vertical="center"/>
    </xf>
    <xf numFmtId="0" fontId="45" fillId="0" borderId="43" xfId="0" applyFont="1" applyFill="1" applyBorder="1" applyAlignment="1">
      <alignment horizontal="left" vertical="center"/>
    </xf>
    <xf numFmtId="0" fontId="3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pplyProtection="1">
      <alignment horizontal="center" vertical="center" wrapText="1"/>
      <protection locked="0"/>
    </xf>
    <xf numFmtId="0" fontId="9" fillId="0" borderId="25" xfId="0" applyFont="1" applyBorder="1" applyAlignment="1">
      <alignment horizontal="center" vertical="center" wrapText="1"/>
    </xf>
    <xf numFmtId="0" fontId="8" fillId="0" borderId="0" xfId="0" applyFont="1" applyAlignment="1">
      <alignment horizontal="left" vertical="top" wrapText="1"/>
    </xf>
    <xf numFmtId="0" fontId="32" fillId="0" borderId="0" xfId="10"/>
    <xf numFmtId="0" fontId="31" fillId="3" borderId="0" xfId="10" applyFont="1" applyFill="1" applyAlignment="1">
      <alignment vertical="center"/>
    </xf>
    <xf numFmtId="0" fontId="31" fillId="0" borderId="0" xfId="10" applyFont="1" applyAlignment="1">
      <alignment vertical="center"/>
    </xf>
    <xf numFmtId="0" fontId="93" fillId="0" borderId="18" xfId="10" applyFont="1" applyBorder="1" applyAlignment="1">
      <alignment horizontal="center" vertical="center"/>
    </xf>
    <xf numFmtId="0" fontId="32" fillId="0" borderId="0" xfId="10" applyAlignment="1">
      <alignment horizontal="center" vertical="center"/>
    </xf>
    <xf numFmtId="0" fontId="32" fillId="0" borderId="0" xfId="10" applyAlignment="1">
      <alignment horizontal="left" vertical="center"/>
    </xf>
    <xf numFmtId="0" fontId="8" fillId="0" borderId="0" xfId="10" applyFont="1" applyAlignment="1">
      <alignment vertical="top" wrapText="1"/>
    </xf>
    <xf numFmtId="3" fontId="32" fillId="0" borderId="263" xfId="0" applyNumberFormat="1" applyFont="1" applyBorder="1" applyAlignment="1" applyProtection="1">
      <alignment horizontal="right" vertical="center" wrapText="1"/>
      <protection locked="0"/>
    </xf>
    <xf numFmtId="3" fontId="32" fillId="0" borderId="175" xfId="0" applyNumberFormat="1" applyFont="1" applyBorder="1" applyAlignment="1" applyProtection="1">
      <alignment horizontal="right" vertical="center" wrapText="1"/>
      <protection locked="0"/>
    </xf>
    <xf numFmtId="3" fontId="32" fillId="0" borderId="0" xfId="0" applyNumberFormat="1" applyFont="1" applyAlignment="1" applyProtection="1">
      <alignment horizontal="left" vertical="top" wrapText="1"/>
      <protection locked="0"/>
    </xf>
    <xf numFmtId="0" fontId="94" fillId="0" borderId="0" xfId="3" applyFont="1"/>
    <xf numFmtId="0" fontId="94" fillId="8" borderId="0" xfId="3" applyFont="1" applyFill="1"/>
    <xf numFmtId="0" fontId="95" fillId="0" borderId="0" xfId="3" applyFont="1"/>
    <xf numFmtId="0" fontId="94" fillId="0" borderId="0" xfId="3" applyFont="1" applyAlignment="1">
      <alignment horizontal="left" vertical="top"/>
    </xf>
    <xf numFmtId="0" fontId="1" fillId="4" borderId="0" xfId="3" applyFill="1"/>
    <xf numFmtId="0" fontId="1" fillId="8" borderId="0" xfId="3" applyFill="1"/>
    <xf numFmtId="0" fontId="95" fillId="8" borderId="0" xfId="3" applyFont="1" applyFill="1"/>
    <xf numFmtId="0" fontId="94" fillId="8" borderId="0" xfId="3" applyFont="1" applyFill="1" applyAlignment="1">
      <alignment horizontal="left" vertical="top"/>
    </xf>
    <xf numFmtId="0" fontId="32" fillId="8" borderId="0" xfId="3" applyFont="1" applyFill="1"/>
    <xf numFmtId="0" fontId="1" fillId="8" borderId="0" xfId="7" applyFont="1" applyFill="1" applyAlignment="1">
      <alignment wrapText="1"/>
    </xf>
    <xf numFmtId="0" fontId="95" fillId="8" borderId="0" xfId="7" applyFont="1" applyFill="1" applyAlignment="1">
      <alignment wrapText="1"/>
    </xf>
    <xf numFmtId="0" fontId="1" fillId="8" borderId="0" xfId="3" applyFill="1" applyAlignment="1">
      <alignment wrapText="1"/>
    </xf>
    <xf numFmtId="0" fontId="95" fillId="8" borderId="0" xfId="3" applyFont="1" applyFill="1" applyAlignment="1">
      <alignment wrapText="1"/>
    </xf>
    <xf numFmtId="0" fontId="94" fillId="8" borderId="0" xfId="7" applyFont="1" applyFill="1" applyAlignment="1">
      <alignment horizontal="left" vertical="top" wrapText="1"/>
    </xf>
    <xf numFmtId="0" fontId="4" fillId="8" borderId="0" xfId="7" applyFont="1" applyFill="1"/>
    <xf numFmtId="0" fontId="96" fillId="8" borderId="0" xfId="7" applyFont="1" applyFill="1"/>
    <xf numFmtId="0" fontId="94" fillId="8" borderId="0" xfId="3" applyFont="1" applyFill="1" applyAlignment="1">
      <alignment horizontal="left" vertical="top" wrapText="1"/>
    </xf>
    <xf numFmtId="0" fontId="97" fillId="8" borderId="0" xfId="7" applyFont="1" applyFill="1" applyAlignment="1">
      <alignment horizontal="left" vertical="top"/>
    </xf>
    <xf numFmtId="0" fontId="32" fillId="8" borderId="0" xfId="7" applyFont="1" applyFill="1" applyAlignment="1">
      <alignment horizontal="left" vertical="top" wrapText="1"/>
    </xf>
    <xf numFmtId="0" fontId="32" fillId="8" borderId="0" xfId="3" applyFont="1" applyFill="1" applyAlignment="1">
      <alignment horizontal="left" vertical="top" wrapText="1"/>
    </xf>
    <xf numFmtId="0" fontId="46" fillId="8" borderId="0" xfId="7" applyFont="1" applyFill="1" applyAlignment="1">
      <alignment horizontal="left" vertical="top"/>
    </xf>
    <xf numFmtId="0" fontId="1" fillId="8" borderId="0" xfId="3" applyFill="1" applyAlignment="1">
      <alignment horizontal="left" wrapText="1"/>
    </xf>
    <xf numFmtId="0" fontId="32" fillId="8" borderId="0" xfId="7" applyFont="1" applyFill="1"/>
    <xf numFmtId="0" fontId="1" fillId="8" borderId="0" xfId="7" applyFont="1" applyFill="1" applyAlignment="1">
      <alignment vertical="center" wrapText="1"/>
    </xf>
    <xf numFmtId="0" fontId="2" fillId="8" borderId="0" xfId="3" applyFont="1" applyFill="1"/>
    <xf numFmtId="0" fontId="98" fillId="8" borderId="0" xfId="0" applyFont="1" applyFill="1" applyAlignment="1">
      <alignment horizontal="left" vertical="center"/>
    </xf>
    <xf numFmtId="0" fontId="32" fillId="8" borderId="0" xfId="7" applyFont="1" applyFill="1" applyAlignment="1">
      <alignment vertical="center"/>
    </xf>
    <xf numFmtId="0" fontId="98" fillId="8" borderId="0" xfId="7" applyFont="1" applyFill="1" applyAlignment="1">
      <alignment horizontal="left" vertical="center"/>
    </xf>
    <xf numFmtId="0" fontId="32" fillId="8" borderId="0" xfId="7" applyFont="1" applyFill="1" applyAlignment="1">
      <alignment horizontal="left" vertical="center" wrapText="1"/>
    </xf>
    <xf numFmtId="0" fontId="98" fillId="8" borderId="0" xfId="7" applyFont="1" applyFill="1" applyAlignment="1">
      <alignment horizontal="left" vertical="center" wrapText="1"/>
    </xf>
    <xf numFmtId="0" fontId="98" fillId="8" borderId="0" xfId="5" applyFont="1" applyFill="1" applyAlignment="1">
      <alignment horizontal="left" vertical="center"/>
    </xf>
    <xf numFmtId="0" fontId="34" fillId="8" borderId="0" xfId="0" applyFont="1" applyFill="1" applyAlignment="1">
      <alignment horizontal="left" vertical="center"/>
    </xf>
    <xf numFmtId="0" fontId="99" fillId="13" borderId="0" xfId="7" applyFont="1" applyFill="1" applyAlignment="1">
      <alignment horizontal="left" vertical="center"/>
    </xf>
    <xf numFmtId="0" fontId="99" fillId="13" borderId="0" xfId="3" applyFont="1" applyFill="1" applyAlignment="1">
      <alignment horizontal="left" vertical="center"/>
    </xf>
    <xf numFmtId="0" fontId="1" fillId="13" borderId="80" xfId="7" applyFont="1" applyFill="1" applyBorder="1" applyAlignment="1" applyProtection="1">
      <alignment horizontal="left" vertical="top" wrapText="1"/>
      <protection locked="0"/>
    </xf>
    <xf numFmtId="0" fontId="1" fillId="13" borderId="89" xfId="7" applyFont="1" applyFill="1" applyBorder="1" applyAlignment="1" applyProtection="1">
      <alignment horizontal="left" vertical="top" wrapText="1"/>
      <protection locked="0"/>
    </xf>
    <xf numFmtId="0" fontId="99" fillId="13" borderId="0" xfId="0" applyFont="1" applyFill="1" applyAlignment="1">
      <alignment horizontal="left" vertical="center"/>
    </xf>
    <xf numFmtId="0" fontId="32" fillId="13" borderId="0" xfId="7" applyFont="1" applyFill="1" applyAlignment="1">
      <alignment vertical="center"/>
    </xf>
    <xf numFmtId="0" fontId="32" fillId="8" borderId="0" xfId="7" applyFont="1" applyFill="1" applyAlignment="1">
      <alignment vertical="center" wrapText="1"/>
    </xf>
    <xf numFmtId="0" fontId="1" fillId="8" borderId="0" xfId="5" applyFill="1" applyAlignment="1">
      <alignment horizontal="left" vertical="center"/>
    </xf>
    <xf numFmtId="0" fontId="2" fillId="8" borderId="0" xfId="0" applyFont="1" applyFill="1"/>
    <xf numFmtId="0" fontId="32" fillId="8" borderId="0" xfId="0" applyFont="1" applyFill="1" applyAlignment="1">
      <alignment horizontal="left" vertical="center"/>
    </xf>
    <xf numFmtId="0" fontId="4" fillId="8" borderId="0" xfId="5" applyFont="1" applyFill="1" applyAlignment="1">
      <alignment horizontal="left" vertical="center"/>
    </xf>
    <xf numFmtId="0" fontId="1" fillId="8" borderId="0" xfId="5" applyFill="1" applyAlignment="1" applyProtection="1">
      <alignment horizontal="left" vertical="center"/>
      <protection locked="0"/>
    </xf>
    <xf numFmtId="0" fontId="94" fillId="0" borderId="0" xfId="3" applyFont="1" applyAlignment="1" applyProtection="1">
      <alignment horizontal="left" vertical="top"/>
      <protection locked="0"/>
    </xf>
    <xf numFmtId="0" fontId="94" fillId="8" borderId="0" xfId="3" applyFont="1" applyFill="1" applyAlignment="1" applyProtection="1">
      <alignment horizontal="left" vertical="top"/>
      <protection locked="0"/>
    </xf>
    <xf numFmtId="0" fontId="32" fillId="13" borderId="10" xfId="0" applyFont="1" applyFill="1" applyBorder="1" applyAlignment="1" applyProtection="1">
      <alignment horizontal="center" vertical="center" wrapText="1"/>
      <protection locked="0"/>
    </xf>
    <xf numFmtId="0" fontId="32" fillId="20" borderId="13" xfId="0" applyFont="1" applyFill="1" applyBorder="1" applyAlignment="1">
      <alignment horizontal="center" vertical="center" wrapText="1"/>
    </xf>
    <xf numFmtId="0" fontId="1" fillId="8" borderId="0" xfId="3" applyFill="1" applyAlignment="1" applyProtection="1">
      <alignment horizontal="left" vertical="top"/>
      <protection locked="0"/>
    </xf>
    <xf numFmtId="0" fontId="32" fillId="13" borderId="8" xfId="0" applyFont="1" applyFill="1" applyBorder="1" applyAlignment="1" applyProtection="1">
      <alignment horizontal="center" vertical="center" wrapText="1"/>
      <protection locked="0"/>
    </xf>
    <xf numFmtId="0" fontId="32" fillId="20" borderId="12" xfId="0" applyFont="1" applyFill="1" applyBorder="1" applyAlignment="1">
      <alignment horizontal="center" vertical="center" wrapText="1"/>
    </xf>
    <xf numFmtId="0" fontId="32" fillId="20" borderId="55" xfId="0" applyFont="1" applyFill="1" applyBorder="1" applyAlignment="1">
      <alignment horizontal="center" vertical="center" wrapText="1"/>
    </xf>
    <xf numFmtId="0" fontId="1" fillId="20" borderId="80" xfId="7" applyFont="1" applyFill="1" applyBorder="1" applyAlignment="1" applyProtection="1">
      <alignment horizontal="left" vertical="top" wrapText="1"/>
      <protection locked="0"/>
    </xf>
    <xf numFmtId="0" fontId="32" fillId="13" borderId="144" xfId="0" applyFont="1" applyFill="1" applyBorder="1" applyAlignment="1" applyProtection="1">
      <alignment horizontal="center" vertical="center" wrapText="1"/>
      <protection locked="0"/>
    </xf>
    <xf numFmtId="0" fontId="32" fillId="13" borderId="57" xfId="0" applyFont="1" applyFill="1" applyBorder="1" applyAlignment="1" applyProtection="1">
      <alignment horizontal="center" vertical="center" wrapText="1"/>
      <protection locked="0"/>
    </xf>
    <xf numFmtId="0" fontId="32" fillId="20" borderId="98" xfId="0" applyFont="1" applyFill="1" applyBorder="1" applyAlignment="1">
      <alignment horizontal="center" vertical="center" wrapText="1"/>
    </xf>
    <xf numFmtId="0" fontId="1" fillId="8" borderId="0" xfId="3" applyFill="1" applyAlignment="1">
      <alignment horizontal="left" vertical="top"/>
    </xf>
    <xf numFmtId="0" fontId="32" fillId="0" borderId="61" xfId="7" applyFont="1" applyBorder="1" applyAlignment="1" applyProtection="1">
      <alignment horizontal="left" vertical="top"/>
      <protection locked="0"/>
    </xf>
    <xf numFmtId="0" fontId="1" fillId="0" borderId="160" xfId="7" applyFont="1" applyBorder="1" applyAlignment="1" applyProtection="1">
      <alignment horizontal="left" vertical="top" wrapText="1"/>
      <protection locked="0"/>
    </xf>
    <xf numFmtId="0" fontId="1" fillId="0" borderId="68" xfId="7" applyFont="1" applyBorder="1" applyAlignment="1" applyProtection="1">
      <alignment horizontal="left" vertical="top" wrapText="1"/>
      <protection locked="0"/>
    </xf>
    <xf numFmtId="0" fontId="4" fillId="8" borderId="0" xfId="3" applyFont="1" applyFill="1" applyAlignment="1">
      <alignment horizontal="left" vertical="top"/>
    </xf>
    <xf numFmtId="0" fontId="1" fillId="13" borderId="33" xfId="7" applyFont="1" applyFill="1" applyBorder="1" applyAlignment="1" applyProtection="1">
      <alignment horizontal="left" vertical="top" wrapText="1"/>
      <protection locked="0"/>
    </xf>
    <xf numFmtId="0" fontId="46" fillId="0" borderId="60" xfId="7" applyFont="1" applyBorder="1" applyAlignment="1">
      <alignment horizontal="left" vertical="top" wrapText="1"/>
    </xf>
    <xf numFmtId="0" fontId="4" fillId="0" borderId="157" xfId="7" applyFont="1" applyBorder="1" applyAlignment="1">
      <alignment horizontal="left" vertical="top" wrapText="1"/>
    </xf>
    <xf numFmtId="0" fontId="4" fillId="0" borderId="158" xfId="7" applyFont="1" applyBorder="1" applyAlignment="1">
      <alignment horizontal="left" vertical="top" wrapText="1"/>
    </xf>
    <xf numFmtId="0" fontId="1" fillId="0" borderId="157" xfId="7" applyFont="1" applyBorder="1" applyAlignment="1">
      <alignment horizontal="left" vertical="top" wrapText="1"/>
    </xf>
    <xf numFmtId="0" fontId="4" fillId="8" borderId="0" xfId="3" applyFont="1" applyFill="1"/>
    <xf numFmtId="0" fontId="1" fillId="8" borderId="0" xfId="7" applyFont="1" applyFill="1"/>
    <xf numFmtId="0" fontId="45" fillId="8" borderId="0" xfId="7" applyFont="1" applyFill="1" applyAlignment="1">
      <alignment vertical="center" wrapText="1"/>
    </xf>
    <xf numFmtId="0" fontId="45" fillId="8" borderId="0" xfId="7" applyFont="1" applyFill="1" applyAlignment="1">
      <alignment vertical="top" wrapText="1"/>
    </xf>
    <xf numFmtId="0" fontId="9" fillId="8" borderId="0" xfId="7" applyFont="1" applyFill="1" applyAlignment="1">
      <alignment vertical="top" wrapText="1"/>
    </xf>
    <xf numFmtId="0" fontId="45" fillId="8" borderId="0" xfId="7" applyFont="1" applyFill="1" applyAlignment="1" applyProtection="1">
      <alignment horizontal="left" vertical="top" wrapText="1"/>
      <protection locked="0"/>
    </xf>
    <xf numFmtId="0" fontId="9" fillId="8" borderId="68" xfId="7" applyFont="1" applyFill="1" applyBorder="1" applyAlignment="1">
      <alignment vertical="top" wrapText="1"/>
    </xf>
    <xf numFmtId="0" fontId="26" fillId="8" borderId="0" xfId="7" applyFont="1" applyFill="1"/>
    <xf numFmtId="0" fontId="10" fillId="8" borderId="0" xfId="7" applyFont="1" applyFill="1"/>
    <xf numFmtId="0" fontId="37" fillId="8" borderId="0" xfId="5" applyFont="1" applyFill="1" applyAlignment="1">
      <alignment horizontal="left" vertical="center"/>
    </xf>
    <xf numFmtId="0" fontId="49" fillId="8" borderId="0" xfId="0" applyFont="1" applyFill="1" applyAlignment="1">
      <alignment horizontal="left" vertical="top"/>
    </xf>
    <xf numFmtId="0" fontId="37" fillId="8" borderId="0" xfId="5" applyFont="1" applyFill="1" applyAlignment="1">
      <alignment vertical="center"/>
    </xf>
    <xf numFmtId="0" fontId="31" fillId="8" borderId="0" xfId="0" applyFont="1" applyFill="1" applyAlignment="1">
      <alignment horizontal="left" vertical="center"/>
    </xf>
    <xf numFmtId="0" fontId="100" fillId="8" borderId="0" xfId="0" applyFont="1" applyFill="1" applyAlignment="1">
      <alignment horizontal="left" vertical="center"/>
    </xf>
    <xf numFmtId="0" fontId="31" fillId="8" borderId="0" xfId="0" applyFont="1" applyFill="1" applyAlignment="1" applyProtection="1">
      <alignment horizontal="left" vertical="center"/>
      <protection locked="0"/>
    </xf>
    <xf numFmtId="0" fontId="37" fillId="8" borderId="0" xfId="5" applyFont="1" applyFill="1" applyAlignment="1" applyProtection="1">
      <alignment horizontal="left" vertical="center"/>
      <protection locked="0"/>
    </xf>
    <xf numFmtId="0" fontId="101" fillId="8" borderId="0" xfId="0" applyFont="1" applyFill="1" applyAlignment="1">
      <alignment horizontal="left" vertical="center"/>
    </xf>
    <xf numFmtId="0" fontId="100" fillId="3" borderId="0" xfId="0" applyFont="1" applyFill="1" applyAlignment="1">
      <alignment horizontal="left" vertical="center"/>
    </xf>
    <xf numFmtId="0" fontId="0" fillId="0" borderId="0" xfId="0" applyBorder="1" applyAlignment="1">
      <alignment horizontal="center" vertical="center"/>
    </xf>
    <xf numFmtId="3" fontId="32" fillId="13" borderId="75" xfId="0" applyNumberFormat="1" applyFont="1" applyFill="1" applyBorder="1" applyAlignment="1" applyProtection="1">
      <alignment horizontal="right" vertical="center"/>
      <protection locked="0"/>
    </xf>
    <xf numFmtId="3" fontId="32" fillId="13" borderId="76" xfId="0" applyNumberFormat="1" applyFont="1" applyFill="1" applyBorder="1" applyAlignment="1" applyProtection="1">
      <alignment horizontal="right" vertical="center"/>
      <protection locked="0"/>
    </xf>
    <xf numFmtId="3" fontId="32" fillId="13" borderId="24" xfId="0" applyNumberFormat="1" applyFont="1" applyFill="1" applyBorder="1" applyAlignment="1" applyProtection="1">
      <alignment horizontal="right" vertical="center"/>
      <protection locked="0"/>
    </xf>
    <xf numFmtId="3" fontId="32" fillId="12" borderId="24" xfId="0" applyNumberFormat="1" applyFont="1" applyFill="1" applyBorder="1" applyAlignment="1" applyProtection="1">
      <alignment horizontal="right" vertical="center"/>
      <protection locked="0"/>
    </xf>
    <xf numFmtId="3" fontId="32" fillId="12" borderId="76" xfId="0" applyNumberFormat="1" applyFont="1" applyFill="1" applyBorder="1" applyAlignment="1" applyProtection="1">
      <alignment horizontal="right" vertical="center"/>
      <protection locked="0"/>
    </xf>
    <xf numFmtId="0" fontId="0" fillId="0" borderId="0" xfId="0" applyFill="1"/>
    <xf numFmtId="3" fontId="32" fillId="29" borderId="21" xfId="0" applyNumberFormat="1" applyFont="1" applyFill="1" applyBorder="1" applyAlignment="1" applyProtection="1">
      <alignment horizontal="right" vertical="center"/>
      <protection locked="0"/>
    </xf>
    <xf numFmtId="3" fontId="32" fillId="16" borderId="21" xfId="0" applyNumberFormat="1" applyFont="1" applyFill="1" applyBorder="1" applyAlignment="1" applyProtection="1">
      <alignment horizontal="right" vertical="center"/>
    </xf>
    <xf numFmtId="3" fontId="32" fillId="29" borderId="126" xfId="0" applyNumberFormat="1" applyFont="1" applyFill="1" applyBorder="1" applyAlignment="1" applyProtection="1">
      <alignment horizontal="right" vertical="center"/>
      <protection locked="0"/>
    </xf>
    <xf numFmtId="3" fontId="32" fillId="29" borderId="243" xfId="0" applyNumberFormat="1" applyFont="1" applyFill="1" applyBorder="1" applyAlignment="1" applyProtection="1">
      <alignment horizontal="right" vertical="center"/>
      <protection locked="0"/>
    </xf>
    <xf numFmtId="0" fontId="32" fillId="12" borderId="18" xfId="10" applyFill="1" applyBorder="1"/>
    <xf numFmtId="0" fontId="1" fillId="0" borderId="160" xfId="7" applyFont="1" applyBorder="1" applyAlignment="1" applyProtection="1">
      <alignment horizontal="left" vertical="top" wrapText="1"/>
      <protection locked="0"/>
    </xf>
    <xf numFmtId="0" fontId="7" fillId="2" borderId="0" xfId="1" applyFill="1" applyAlignment="1" applyProtection="1">
      <alignment horizontal="left" vertical="center"/>
    </xf>
    <xf numFmtId="0" fontId="1" fillId="2" borderId="0" xfId="5" applyFill="1" applyAlignment="1">
      <alignment horizontal="left" vertical="center"/>
    </xf>
    <xf numFmtId="0" fontId="45" fillId="16" borderId="92" xfId="0" applyFont="1" applyFill="1" applyBorder="1" applyAlignment="1">
      <alignment horizontal="left" vertical="center" wrapText="1"/>
    </xf>
    <xf numFmtId="0" fontId="45" fillId="16" borderId="167" xfId="0" applyFont="1" applyFill="1" applyBorder="1" applyAlignment="1">
      <alignment horizontal="left" vertical="center" wrapText="1"/>
    </xf>
    <xf numFmtId="0" fontId="1" fillId="0" borderId="0" xfId="0" applyFont="1" applyFill="1" applyAlignment="1">
      <alignment horizontal="left" vertical="top"/>
    </xf>
    <xf numFmtId="0" fontId="8" fillId="0" borderId="0" xfId="0" applyFont="1" applyFill="1" applyAlignment="1">
      <alignment vertical="center" wrapText="1"/>
    </xf>
    <xf numFmtId="0" fontId="58" fillId="0" borderId="0" xfId="0" applyFont="1" applyFill="1" applyAlignment="1">
      <alignment horizontal="justify" vertical="center"/>
    </xf>
    <xf numFmtId="0" fontId="1" fillId="0" borderId="160" xfId="7" applyFont="1" applyBorder="1" applyAlignment="1" applyProtection="1">
      <alignment horizontal="left" vertical="top" wrapText="1"/>
      <protection locked="0"/>
    </xf>
    <xf numFmtId="3" fontId="11" fillId="11" borderId="118" xfId="0" applyNumberFormat="1" applyFont="1" applyFill="1" applyBorder="1" applyAlignment="1">
      <alignment horizontal="center" vertical="center"/>
    </xf>
    <xf numFmtId="0" fontId="7" fillId="0" borderId="0" xfId="1" applyFill="1" applyAlignment="1" applyProtection="1">
      <alignment horizontal="left" vertical="center"/>
    </xf>
    <xf numFmtId="0" fontId="1" fillId="0" borderId="0" xfId="6" applyFill="1"/>
    <xf numFmtId="0" fontId="32" fillId="9" borderId="13" xfId="0" applyFont="1" applyFill="1" applyBorder="1" applyAlignment="1">
      <alignment horizontal="center" vertical="center" wrapText="1"/>
    </xf>
    <xf numFmtId="0" fontId="1" fillId="0" borderId="0" xfId="5" applyFill="1" applyAlignment="1">
      <alignment horizontal="left" vertical="center"/>
    </xf>
    <xf numFmtId="0" fontId="0" fillId="0" borderId="0" xfId="0" applyFill="1" applyAlignment="1">
      <alignment wrapText="1"/>
    </xf>
    <xf numFmtId="0" fontId="5" fillId="0" borderId="18"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11" fillId="0" borderId="0" xfId="0" applyFont="1" applyFill="1" applyAlignment="1">
      <alignment horizontal="center" vertical="center"/>
    </xf>
    <xf numFmtId="0" fontId="4" fillId="0" borderId="157" xfId="7" applyFont="1" applyFill="1" applyBorder="1" applyAlignment="1">
      <alignment horizontal="left" vertical="top" wrapText="1"/>
    </xf>
    <xf numFmtId="0" fontId="4" fillId="0" borderId="158" xfId="7" applyFont="1" applyFill="1" applyBorder="1" applyAlignment="1">
      <alignment horizontal="left" vertical="top" wrapText="1"/>
    </xf>
    <xf numFmtId="0" fontId="1" fillId="0" borderId="157" xfId="7" applyFont="1" applyFill="1" applyBorder="1" applyAlignment="1">
      <alignment horizontal="left" vertical="top" wrapText="1"/>
    </xf>
    <xf numFmtId="0" fontId="1" fillId="2" borderId="0" xfId="5" applyFill="1" applyAlignment="1">
      <alignment horizontal="left" vertical="center"/>
    </xf>
    <xf numFmtId="0" fontId="32" fillId="2" borderId="0" xfId="5" applyFont="1" applyFill="1" applyAlignment="1">
      <alignment horizontal="left" vertical="top" wrapText="1"/>
    </xf>
    <xf numFmtId="0" fontId="4" fillId="2" borderId="0" xfId="5" applyFont="1" applyFill="1" applyAlignment="1">
      <alignment horizontal="right" vertical="top"/>
    </xf>
    <xf numFmtId="0" fontId="4" fillId="2" borderId="61" xfId="5" applyFont="1" applyFill="1" applyBorder="1" applyAlignment="1">
      <alignment horizontal="right" vertical="top"/>
    </xf>
    <xf numFmtId="0" fontId="1" fillId="17" borderId="118" xfId="5" applyFill="1" applyBorder="1" applyAlignment="1" applyProtection="1">
      <alignment horizontal="left" vertical="top" wrapText="1"/>
      <protection locked="0"/>
    </xf>
    <xf numFmtId="0" fontId="1" fillId="17" borderId="28" xfId="5" applyFill="1" applyBorder="1" applyAlignment="1" applyProtection="1">
      <alignment horizontal="left" vertical="top" wrapText="1"/>
      <protection locked="0"/>
    </xf>
    <xf numFmtId="0" fontId="1" fillId="17" borderId="29" xfId="5" applyFill="1" applyBorder="1" applyAlignment="1" applyProtection="1">
      <alignment horizontal="left" vertical="top" wrapText="1"/>
      <protection locked="0"/>
    </xf>
    <xf numFmtId="0" fontId="6" fillId="0" borderId="0" xfId="5" applyFont="1" applyFill="1" applyAlignment="1">
      <alignment horizontal="left" vertical="center"/>
    </xf>
    <xf numFmtId="0" fontId="7" fillId="2" borderId="0" xfId="1" applyFill="1" applyAlignment="1" applyProtection="1">
      <alignment horizontal="left" vertical="center"/>
    </xf>
    <xf numFmtId="0" fontId="1" fillId="2" borderId="25" xfId="5" applyFill="1" applyBorder="1" applyAlignment="1">
      <alignment horizontal="left" vertical="center"/>
    </xf>
    <xf numFmtId="49" fontId="1" fillId="2" borderId="0" xfId="5" applyNumberFormat="1" applyFill="1" applyAlignment="1">
      <alignment horizontal="left"/>
    </xf>
    <xf numFmtId="49" fontId="32" fillId="17" borderId="118" xfId="4" applyNumberFormat="1" applyFont="1" applyFill="1" applyBorder="1" applyAlignment="1" applyProtection="1">
      <alignment horizontal="left" vertical="center"/>
      <protection locked="0"/>
    </xf>
    <xf numFmtId="49" fontId="1" fillId="17" borderId="28" xfId="4" applyNumberFormat="1" applyFont="1" applyFill="1" applyBorder="1" applyAlignment="1" applyProtection="1">
      <alignment horizontal="left" vertical="center"/>
      <protection locked="0"/>
    </xf>
    <xf numFmtId="49" fontId="1" fillId="17" borderId="29" xfId="4" applyNumberFormat="1" applyFont="1" applyFill="1" applyBorder="1" applyAlignment="1" applyProtection="1">
      <alignment horizontal="left" vertical="center"/>
      <protection locked="0"/>
    </xf>
    <xf numFmtId="0" fontId="32" fillId="2" borderId="0" xfId="4" applyFont="1" applyFill="1" applyAlignment="1">
      <alignment horizontal="right" vertical="center"/>
    </xf>
    <xf numFmtId="0" fontId="32" fillId="2" borderId="61" xfId="4" applyFont="1" applyFill="1" applyBorder="1" applyAlignment="1">
      <alignment horizontal="right" vertical="center"/>
    </xf>
    <xf numFmtId="0" fontId="46" fillId="0" borderId="0" xfId="4" applyFont="1" applyAlignment="1">
      <alignment horizontal="left" vertical="center"/>
    </xf>
    <xf numFmtId="0" fontId="32" fillId="0" borderId="0" xfId="4" applyFont="1" applyFill="1" applyAlignment="1">
      <alignment horizontal="right" vertical="center"/>
    </xf>
    <xf numFmtId="0" fontId="32" fillId="0" borderId="61" xfId="4" applyFont="1" applyFill="1" applyBorder="1" applyAlignment="1">
      <alignment horizontal="right" vertical="center"/>
    </xf>
    <xf numFmtId="49" fontId="32" fillId="17" borderId="118" xfId="4" applyNumberFormat="1" applyFont="1" applyFill="1" applyBorder="1" applyAlignment="1" applyProtection="1">
      <alignment horizontal="left" vertical="top"/>
      <protection locked="0"/>
    </xf>
    <xf numFmtId="49" fontId="1" fillId="17" borderId="28" xfId="4" applyNumberFormat="1" applyFont="1" applyFill="1" applyBorder="1" applyAlignment="1" applyProtection="1">
      <alignment horizontal="left" vertical="top"/>
      <protection locked="0"/>
    </xf>
    <xf numFmtId="49" fontId="1" fillId="17" borderId="29" xfId="4" applyNumberFormat="1" applyFont="1" applyFill="1" applyBorder="1" applyAlignment="1" applyProtection="1">
      <alignment horizontal="left" vertical="top"/>
      <protection locked="0"/>
    </xf>
    <xf numFmtId="0" fontId="32" fillId="0" borderId="0" xfId="4" applyFont="1" applyFill="1" applyAlignment="1">
      <alignment horizontal="left" vertical="center" wrapText="1"/>
    </xf>
    <xf numFmtId="3" fontId="32" fillId="17" borderId="118" xfId="4" applyNumberFormat="1" applyFont="1" applyFill="1" applyBorder="1" applyAlignment="1" applyProtection="1">
      <alignment horizontal="left" vertical="center"/>
      <protection locked="0"/>
    </xf>
    <xf numFmtId="3" fontId="1" fillId="17" borderId="28" xfId="4" applyNumberFormat="1" applyFont="1" applyFill="1" applyBorder="1" applyAlignment="1" applyProtection="1">
      <alignment horizontal="left" vertical="center"/>
      <protection locked="0"/>
    </xf>
    <xf numFmtId="3" fontId="1" fillId="17" borderId="29" xfId="4" applyNumberFormat="1" applyFont="1" applyFill="1" applyBorder="1" applyAlignment="1" applyProtection="1">
      <alignment horizontal="left" vertical="center"/>
      <protection locked="0"/>
    </xf>
    <xf numFmtId="2" fontId="3" fillId="3" borderId="158" xfId="4" applyNumberFormat="1" applyFont="1" applyFill="1" applyBorder="1" applyAlignment="1">
      <alignment horizontal="center" vertical="center"/>
    </xf>
    <xf numFmtId="2" fontId="3" fillId="3" borderId="25" xfId="4" applyNumberFormat="1" applyFont="1" applyFill="1" applyBorder="1" applyAlignment="1">
      <alignment horizontal="center" vertical="center"/>
    </xf>
    <xf numFmtId="2" fontId="3" fillId="3" borderId="60" xfId="4" applyNumberFormat="1" applyFont="1" applyFill="1" applyBorder="1" applyAlignment="1">
      <alignment horizontal="center" vertical="center"/>
    </xf>
    <xf numFmtId="165" fontId="29" fillId="2" borderId="0" xfId="4" applyNumberFormat="1" applyFont="1" applyFill="1" applyAlignment="1">
      <alignment horizontal="center" vertical="center"/>
    </xf>
    <xf numFmtId="165" fontId="32" fillId="2" borderId="0" xfId="4" applyNumberFormat="1" applyFont="1" applyFill="1" applyAlignment="1">
      <alignment horizontal="left" vertical="center" wrapText="1"/>
    </xf>
    <xf numFmtId="165" fontId="32" fillId="0" borderId="0" xfId="4" applyNumberFormat="1" applyFont="1" applyFill="1" applyAlignment="1">
      <alignment horizontal="left" vertical="center" wrapText="1"/>
    </xf>
    <xf numFmtId="0" fontId="32" fillId="2" borderId="0" xfId="5" applyFont="1" applyFill="1" applyAlignment="1">
      <alignment horizontal="left" vertical="top"/>
    </xf>
    <xf numFmtId="0" fontId="0" fillId="0" borderId="61" xfId="0" applyFill="1" applyBorder="1" applyAlignment="1">
      <alignment horizontal="right" vertical="center"/>
    </xf>
    <xf numFmtId="0" fontId="7" fillId="0" borderId="0" xfId="1" applyFill="1" applyAlignment="1" applyProtection="1">
      <alignment horizontal="left" vertical="center"/>
    </xf>
    <xf numFmtId="0" fontId="90" fillId="0" borderId="0" xfId="0" applyFont="1" applyAlignment="1"/>
    <xf numFmtId="0" fontId="0" fillId="0" borderId="0" xfId="0" applyAlignment="1"/>
    <xf numFmtId="0" fontId="32" fillId="12" borderId="158" xfId="0" applyFont="1" applyFill="1" applyBorder="1" applyAlignment="1">
      <alignment horizontal="center" vertical="center" wrapText="1"/>
    </xf>
    <xf numFmtId="0" fontId="32" fillId="12" borderId="60" xfId="0" applyFont="1" applyFill="1" applyBorder="1" applyAlignment="1">
      <alignment horizontal="center" vertical="center" wrapText="1"/>
    </xf>
    <xf numFmtId="0" fontId="32" fillId="12" borderId="68" xfId="0" applyFont="1" applyFill="1" applyBorder="1" applyAlignment="1">
      <alignment horizontal="center" vertical="center" wrapText="1"/>
    </xf>
    <xf numFmtId="0" fontId="32" fillId="12" borderId="61" xfId="0" applyFont="1" applyFill="1" applyBorder="1" applyAlignment="1">
      <alignment horizontal="center" vertical="center" wrapText="1"/>
    </xf>
    <xf numFmtId="0" fontId="32" fillId="12" borderId="30" xfId="0" applyFont="1" applyFill="1" applyBorder="1" applyAlignment="1">
      <alignment horizontal="center" vertical="center" wrapText="1"/>
    </xf>
    <xf numFmtId="0" fontId="32" fillId="12" borderId="62" xfId="0" applyFont="1" applyFill="1" applyBorder="1" applyAlignment="1">
      <alignment horizontal="center" vertical="center" wrapText="1"/>
    </xf>
    <xf numFmtId="0" fontId="37" fillId="0" borderId="0" xfId="0" applyFont="1" applyAlignment="1">
      <alignment vertical="center" wrapText="1"/>
    </xf>
    <xf numFmtId="0" fontId="6" fillId="22" borderId="0" xfId="1" applyFont="1" applyFill="1" applyAlignment="1" applyProtection="1">
      <alignment horizontal="center"/>
    </xf>
    <xf numFmtId="0" fontId="0" fillId="0" borderId="0" xfId="0" applyAlignment="1">
      <alignment horizontal="center" vertical="center"/>
    </xf>
    <xf numFmtId="0" fontId="6" fillId="21" borderId="0" xfId="1" applyFont="1" applyFill="1" applyAlignment="1" applyProtection="1">
      <alignment horizontal="center"/>
    </xf>
    <xf numFmtId="0" fontId="6" fillId="9" borderId="0" xfId="1" applyFont="1" applyFill="1" applyAlignment="1" applyProtection="1">
      <alignment horizontal="center"/>
    </xf>
    <xf numFmtId="0" fontId="0" fillId="0" borderId="0" xfId="0" applyAlignment="1">
      <alignment horizontal="center" vertical="top" textRotation="90"/>
    </xf>
    <xf numFmtId="0" fontId="0" fillId="0" borderId="0" xfId="0" applyAlignment="1">
      <alignment horizontal="center" vertical="top" textRotation="90" wrapText="1"/>
    </xf>
    <xf numFmtId="0" fontId="32" fillId="22" borderId="157" xfId="0" applyFont="1" applyFill="1" applyBorder="1" applyAlignment="1">
      <alignment horizontal="center" vertical="center" wrapText="1"/>
    </xf>
    <xf numFmtId="0" fontId="32" fillId="22" borderId="160" xfId="0" applyFont="1" applyFill="1" applyBorder="1" applyAlignment="1">
      <alignment horizontal="center" vertical="center" wrapText="1"/>
    </xf>
    <xf numFmtId="0" fontId="32" fillId="22" borderId="177" xfId="0" applyFont="1" applyFill="1" applyBorder="1" applyAlignment="1">
      <alignment horizontal="center" vertical="center" wrapText="1"/>
    </xf>
    <xf numFmtId="0" fontId="32" fillId="22" borderId="157" xfId="0" applyFont="1" applyFill="1" applyBorder="1" applyAlignment="1" applyProtection="1">
      <alignment horizontal="center" vertical="center" wrapText="1"/>
      <protection locked="0"/>
    </xf>
    <xf numFmtId="0" fontId="32" fillId="22" borderId="160" xfId="0" applyFont="1" applyFill="1" applyBorder="1" applyAlignment="1" applyProtection="1">
      <alignment horizontal="center" vertical="center" wrapText="1"/>
      <protection locked="0"/>
    </xf>
    <xf numFmtId="0" fontId="8" fillId="22" borderId="1" xfId="0" applyFont="1" applyFill="1" applyBorder="1" applyAlignment="1">
      <alignment horizontal="center" vertical="center" wrapText="1"/>
    </xf>
    <xf numFmtId="0" fontId="32" fillId="22" borderId="0" xfId="0" applyFont="1" applyFill="1" applyAlignment="1">
      <alignment horizontal="center" vertical="center" wrapText="1"/>
    </xf>
    <xf numFmtId="0" fontId="32" fillId="22" borderId="179" xfId="0" applyFont="1" applyFill="1" applyBorder="1" applyAlignment="1">
      <alignment horizontal="center" vertical="center" wrapText="1"/>
    </xf>
    <xf numFmtId="0" fontId="32" fillId="22" borderId="159" xfId="0" applyFont="1" applyFill="1" applyBorder="1" applyAlignment="1">
      <alignment horizontal="center" vertical="center" wrapText="1"/>
    </xf>
    <xf numFmtId="0" fontId="32" fillId="22" borderId="68" xfId="0" applyFont="1" applyFill="1" applyBorder="1" applyAlignment="1">
      <alignment horizontal="center" vertical="center" wrapText="1"/>
    </xf>
    <xf numFmtId="0" fontId="32" fillId="22" borderId="158" xfId="0" applyFont="1" applyFill="1" applyBorder="1" applyAlignment="1">
      <alignment horizontal="center" vertical="center" wrapText="1"/>
    </xf>
    <xf numFmtId="0" fontId="32" fillId="22" borderId="178" xfId="0" applyFont="1" applyFill="1" applyBorder="1" applyAlignment="1">
      <alignment horizontal="center" vertical="center" wrapText="1"/>
    </xf>
    <xf numFmtId="0" fontId="1" fillId="22" borderId="158" xfId="0" applyFont="1" applyFill="1" applyBorder="1" applyAlignment="1" applyProtection="1">
      <alignment horizontal="center" vertical="center" wrapText="1"/>
      <protection locked="0"/>
    </xf>
    <xf numFmtId="0" fontId="1" fillId="22" borderId="68" xfId="0" applyFont="1" applyFill="1" applyBorder="1" applyAlignment="1" applyProtection="1">
      <alignment horizontal="center" vertical="center" wrapText="1"/>
      <protection locked="0"/>
    </xf>
    <xf numFmtId="0" fontId="1" fillId="0" borderId="157" xfId="0" applyFont="1" applyBorder="1" applyAlignment="1" applyProtection="1">
      <alignment horizontal="center" vertical="center" wrapText="1"/>
      <protection locked="0"/>
    </xf>
    <xf numFmtId="0" fontId="1" fillId="0" borderId="160" xfId="0" applyFont="1" applyBorder="1" applyAlignment="1" applyProtection="1">
      <alignment horizontal="center" vertical="center" wrapText="1"/>
      <protection locked="0"/>
    </xf>
    <xf numFmtId="0" fontId="37" fillId="0" borderId="0" xfId="0" applyFont="1" applyAlignment="1">
      <alignment horizontal="left" wrapText="1"/>
    </xf>
    <xf numFmtId="0" fontId="32" fillId="10" borderId="157" xfId="0" applyFont="1" applyFill="1" applyBorder="1" applyAlignment="1">
      <alignment horizontal="center" vertical="center" wrapText="1"/>
    </xf>
    <xf numFmtId="0" fontId="32" fillId="10" borderId="160" xfId="0" applyFont="1" applyFill="1" applyBorder="1" applyAlignment="1">
      <alignment horizontal="center" vertical="center" wrapText="1"/>
    </xf>
    <xf numFmtId="0" fontId="32" fillId="10" borderId="158" xfId="0" applyFont="1" applyFill="1" applyBorder="1" applyAlignment="1">
      <alignment horizontal="center" vertical="center" wrapText="1"/>
    </xf>
    <xf numFmtId="0" fontId="32" fillId="10" borderId="68" xfId="0" applyFont="1" applyFill="1" applyBorder="1" applyAlignment="1">
      <alignment horizontal="center" vertical="center" wrapText="1"/>
    </xf>
    <xf numFmtId="0" fontId="32" fillId="0" borderId="158"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160" xfId="0" applyFont="1" applyBorder="1" applyAlignment="1">
      <alignment horizontal="center" vertical="center" wrapText="1"/>
    </xf>
    <xf numFmtId="0" fontId="32" fillId="10" borderId="177" xfId="0" applyFont="1" applyFill="1" applyBorder="1" applyAlignment="1">
      <alignment horizontal="center" vertical="center" wrapText="1"/>
    </xf>
    <xf numFmtId="0" fontId="32" fillId="9" borderId="160" xfId="0" applyFont="1" applyFill="1" applyBorder="1" applyAlignment="1">
      <alignment horizontal="center" vertical="center" wrapText="1"/>
    </xf>
    <xf numFmtId="0" fontId="32" fillId="0" borderId="157" xfId="0" applyFont="1" applyBorder="1" applyAlignment="1" applyProtection="1">
      <alignment horizontal="center" vertical="center" wrapText="1"/>
      <protection locked="0"/>
    </xf>
    <xf numFmtId="0" fontId="32" fillId="0" borderId="160" xfId="0" applyFont="1" applyBorder="1" applyAlignment="1" applyProtection="1">
      <alignment horizontal="center" vertical="center" wrapText="1"/>
      <protection locked="0"/>
    </xf>
    <xf numFmtId="0" fontId="1" fillId="0" borderId="158"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32" fillId="12" borderId="137" xfId="0" applyFont="1" applyFill="1" applyBorder="1" applyAlignment="1">
      <alignment horizontal="center" vertical="center" wrapText="1"/>
    </xf>
    <xf numFmtId="0" fontId="1" fillId="21" borderId="158" xfId="0" applyFont="1" applyFill="1" applyBorder="1" applyAlignment="1" applyProtection="1">
      <alignment horizontal="center" vertical="center" wrapText="1"/>
      <protection locked="0"/>
    </xf>
    <xf numFmtId="0" fontId="1" fillId="21" borderId="68" xfId="0" applyFont="1" applyFill="1" applyBorder="1" applyAlignment="1" applyProtection="1">
      <alignment horizontal="center" vertical="center" wrapText="1"/>
      <protection locked="0"/>
    </xf>
    <xf numFmtId="0" fontId="8" fillId="21" borderId="1" xfId="0" applyFont="1" applyFill="1" applyBorder="1" applyAlignment="1">
      <alignment horizontal="center" vertical="center" wrapText="1"/>
    </xf>
    <xf numFmtId="0" fontId="32" fillId="21" borderId="0" xfId="0" applyFont="1" applyFill="1" applyAlignment="1">
      <alignment horizontal="center" vertical="center" wrapText="1"/>
    </xf>
    <xf numFmtId="0" fontId="32" fillId="21" borderId="179" xfId="0" applyFont="1" applyFill="1" applyBorder="1" applyAlignment="1">
      <alignment horizontal="center" vertical="center" wrapText="1"/>
    </xf>
    <xf numFmtId="0" fontId="32" fillId="21" borderId="159" xfId="0" applyFont="1" applyFill="1" applyBorder="1" applyAlignment="1">
      <alignment horizontal="center" vertical="center" wrapText="1"/>
    </xf>
    <xf numFmtId="0" fontId="32" fillId="21" borderId="160" xfId="0" applyFont="1" applyFill="1" applyBorder="1" applyAlignment="1">
      <alignment horizontal="center" vertical="center" wrapText="1"/>
    </xf>
    <xf numFmtId="0" fontId="32" fillId="21" borderId="68" xfId="0" applyFont="1" applyFill="1" applyBorder="1" applyAlignment="1">
      <alignment horizontal="center" vertical="center" wrapText="1"/>
    </xf>
    <xf numFmtId="0" fontId="32" fillId="21" borderId="158" xfId="0" applyFont="1" applyFill="1" applyBorder="1" applyAlignment="1">
      <alignment horizontal="center" vertical="center" wrapText="1"/>
    </xf>
    <xf numFmtId="0" fontId="32" fillId="21" borderId="157" xfId="0" applyFont="1" applyFill="1" applyBorder="1" applyAlignment="1" applyProtection="1">
      <alignment horizontal="center" vertical="center" wrapText="1"/>
      <protection locked="0"/>
    </xf>
    <xf numFmtId="0" fontId="32" fillId="21" borderId="160" xfId="0" applyFont="1" applyFill="1" applyBorder="1" applyAlignment="1" applyProtection="1">
      <alignment horizontal="center" vertical="center" wrapText="1"/>
      <protection locked="0"/>
    </xf>
    <xf numFmtId="0" fontId="32" fillId="21" borderId="157" xfId="0" applyFont="1" applyFill="1" applyBorder="1" applyAlignment="1">
      <alignment horizontal="center" vertical="center" wrapText="1"/>
    </xf>
    <xf numFmtId="0" fontId="32" fillId="21" borderId="178" xfId="0" applyFont="1" applyFill="1" applyBorder="1" applyAlignment="1">
      <alignment horizontal="center" vertical="center" wrapText="1"/>
    </xf>
    <xf numFmtId="3" fontId="23" fillId="12" borderId="118" xfId="0" applyNumberFormat="1" applyFont="1" applyFill="1" applyBorder="1" applyAlignment="1">
      <alignment horizontal="left" vertical="center" wrapText="1"/>
    </xf>
    <xf numFmtId="3" fontId="23" fillId="12" borderId="29" xfId="0" applyNumberFormat="1" applyFont="1" applyFill="1" applyBorder="1" applyAlignment="1">
      <alignment horizontal="left" vertical="center" wrapText="1"/>
    </xf>
    <xf numFmtId="0" fontId="32" fillId="21" borderId="177" xfId="0" applyFont="1" applyFill="1" applyBorder="1" applyAlignment="1">
      <alignment horizontal="center" vertical="center" wrapText="1"/>
    </xf>
    <xf numFmtId="0" fontId="8" fillId="0" borderId="1" xfId="0" applyFont="1" applyBorder="1" applyAlignment="1">
      <alignment horizontal="center" vertical="center" wrapText="1"/>
    </xf>
    <xf numFmtId="0" fontId="32" fillId="0" borderId="0" xfId="0" applyFont="1" applyAlignment="1">
      <alignment horizontal="center" vertical="center" wrapText="1"/>
    </xf>
    <xf numFmtId="0" fontId="32" fillId="5" borderId="179" xfId="0" applyFont="1" applyFill="1" applyBorder="1" applyAlignment="1">
      <alignment horizontal="center" vertical="center" wrapText="1"/>
    </xf>
    <xf numFmtId="0" fontId="32" fillId="5" borderId="159" xfId="0" applyFont="1" applyFill="1" applyBorder="1" applyAlignment="1">
      <alignment horizontal="center" vertical="center" wrapText="1"/>
    </xf>
    <xf numFmtId="0" fontId="32" fillId="9" borderId="68" xfId="0" applyFont="1" applyFill="1" applyBorder="1" applyAlignment="1">
      <alignment horizontal="center" vertical="center" wrapText="1"/>
    </xf>
    <xf numFmtId="0" fontId="32" fillId="9" borderId="158" xfId="0" applyFont="1" applyFill="1" applyBorder="1" applyAlignment="1">
      <alignment horizontal="center" vertical="center" wrapText="1"/>
    </xf>
    <xf numFmtId="0" fontId="32" fillId="10" borderId="178" xfId="0" applyFont="1" applyFill="1" applyBorder="1" applyAlignment="1">
      <alignment horizontal="center" vertical="center" wrapText="1"/>
    </xf>
    <xf numFmtId="0" fontId="32" fillId="0" borderId="179" xfId="0" applyFont="1" applyBorder="1" applyAlignment="1">
      <alignment horizontal="center" vertical="center" wrapText="1"/>
    </xf>
    <xf numFmtId="0" fontId="32" fillId="0" borderId="159" xfId="0" applyFont="1" applyBorder="1" applyAlignment="1">
      <alignment horizontal="center" vertical="center" wrapText="1"/>
    </xf>
    <xf numFmtId="0" fontId="0" fillId="12" borderId="118" xfId="0" applyFill="1" applyBorder="1" applyAlignment="1">
      <alignment horizontal="center"/>
    </xf>
    <xf numFmtId="0" fontId="0" fillId="12" borderId="28" xfId="0" applyFill="1" applyBorder="1" applyAlignment="1">
      <alignment horizontal="center"/>
    </xf>
    <xf numFmtId="0" fontId="0" fillId="12" borderId="29" xfId="0" applyFill="1" applyBorder="1" applyAlignment="1">
      <alignment horizontal="center"/>
    </xf>
    <xf numFmtId="0" fontId="32" fillId="12" borderId="123" xfId="0" applyFont="1" applyFill="1" applyBorder="1" applyAlignment="1">
      <alignment horizontal="center" vertical="center" wrapText="1"/>
    </xf>
    <xf numFmtId="0" fontId="32" fillId="12" borderId="252" xfId="0" applyFont="1" applyFill="1" applyBorder="1" applyAlignment="1">
      <alignment horizontal="center" vertical="center" wrapText="1"/>
    </xf>
    <xf numFmtId="0" fontId="32" fillId="12" borderId="25" xfId="0" applyFont="1" applyFill="1" applyBorder="1" applyAlignment="1">
      <alignment horizontal="center" vertical="center" wrapText="1"/>
    </xf>
    <xf numFmtId="0" fontId="32" fillId="12" borderId="188" xfId="0" applyFont="1" applyFill="1" applyBorder="1" applyAlignment="1">
      <alignment horizontal="center" vertical="center" wrapText="1"/>
    </xf>
    <xf numFmtId="0" fontId="0" fillId="28" borderId="118" xfId="0" applyFill="1" applyBorder="1" applyAlignment="1">
      <alignment horizontal="center"/>
    </xf>
    <xf numFmtId="0" fontId="0" fillId="28" borderId="28" xfId="0" applyFill="1" applyBorder="1" applyAlignment="1">
      <alignment horizontal="center"/>
    </xf>
    <xf numFmtId="0" fontId="0" fillId="28" borderId="29" xfId="0" applyFill="1" applyBorder="1" applyAlignment="1">
      <alignment horizontal="center"/>
    </xf>
    <xf numFmtId="0" fontId="32" fillId="5" borderId="123" xfId="0" applyFont="1" applyFill="1" applyBorder="1" applyAlignment="1">
      <alignment horizontal="center" vertical="center" wrapText="1"/>
    </xf>
    <xf numFmtId="0" fontId="32" fillId="5" borderId="252" xfId="0" applyFont="1" applyFill="1" applyBorder="1" applyAlignment="1">
      <alignment horizontal="center" vertical="center" wrapText="1"/>
    </xf>
    <xf numFmtId="0" fontId="32" fillId="5" borderId="158"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188" xfId="0" applyFont="1" applyFill="1" applyBorder="1" applyAlignment="1">
      <alignment horizontal="center" vertical="center" wrapText="1"/>
    </xf>
    <xf numFmtId="0" fontId="32" fillId="5" borderId="121" xfId="0" applyFont="1" applyFill="1" applyBorder="1" applyAlignment="1">
      <alignment horizontal="center" vertical="center" wrapText="1"/>
    </xf>
    <xf numFmtId="0" fontId="32" fillId="12" borderId="191" xfId="0" applyFont="1" applyFill="1" applyBorder="1" applyAlignment="1">
      <alignment horizontal="center" vertical="center" wrapText="1"/>
    </xf>
    <xf numFmtId="0" fontId="7" fillId="9" borderId="0" xfId="1" applyFill="1" applyAlignment="1" applyProtection="1">
      <alignment horizontal="center"/>
    </xf>
    <xf numFmtId="0" fontId="7" fillId="21" borderId="0" xfId="1" applyFill="1" applyAlignment="1" applyProtection="1">
      <alignment horizontal="center"/>
    </xf>
    <xf numFmtId="0" fontId="7" fillId="22" borderId="0" xfId="1" applyFill="1" applyAlignment="1" applyProtection="1">
      <alignment horizontal="center"/>
    </xf>
    <xf numFmtId="0" fontId="0" fillId="0" borderId="0" xfId="0" applyAlignment="1">
      <alignment horizontal="center" vertical="center" textRotation="90" wrapText="1"/>
    </xf>
    <xf numFmtId="0" fontId="0" fillId="0" borderId="0" xfId="0" applyAlignment="1">
      <alignment horizontal="center" vertical="center" textRotation="90"/>
    </xf>
    <xf numFmtId="0" fontId="32" fillId="5" borderId="157" xfId="0" applyFont="1" applyFill="1" applyBorder="1" applyAlignment="1">
      <alignment horizontal="center" vertical="center" wrapText="1"/>
    </xf>
    <xf numFmtId="0" fontId="32" fillId="5" borderId="177" xfId="0" applyFont="1" applyFill="1" applyBorder="1" applyAlignment="1">
      <alignment horizontal="center" vertical="center" wrapText="1"/>
    </xf>
    <xf numFmtId="0" fontId="32" fillId="5" borderId="60" xfId="0" applyFont="1" applyFill="1" applyBorder="1" applyAlignment="1">
      <alignment horizontal="center" vertical="center" wrapText="1"/>
    </xf>
    <xf numFmtId="3" fontId="54" fillId="16" borderId="155" xfId="0" applyNumberFormat="1" applyFont="1" applyFill="1" applyBorder="1" applyAlignment="1">
      <alignment horizontal="center" vertical="top"/>
    </xf>
    <xf numFmtId="3" fontId="54" fillId="16" borderId="181" xfId="0" applyNumberFormat="1" applyFont="1" applyFill="1" applyBorder="1" applyAlignment="1">
      <alignment horizontal="center" vertical="top"/>
    </xf>
    <xf numFmtId="0" fontId="9" fillId="16" borderId="174" xfId="0" applyFont="1" applyFill="1" applyBorder="1" applyAlignment="1">
      <alignment horizontal="center" vertical="center" wrapText="1"/>
    </xf>
    <xf numFmtId="0" fontId="9" fillId="16" borderId="186" xfId="0" applyFont="1" applyFill="1" applyBorder="1" applyAlignment="1">
      <alignment horizontal="center" vertical="center" wrapText="1"/>
    </xf>
    <xf numFmtId="3" fontId="54" fillId="16" borderId="266" xfId="0" applyNumberFormat="1" applyFont="1" applyFill="1" applyBorder="1" applyAlignment="1">
      <alignment horizontal="center" vertical="top" wrapText="1"/>
    </xf>
    <xf numFmtId="3" fontId="54" fillId="16" borderId="107" xfId="0" applyNumberFormat="1" applyFont="1" applyFill="1" applyBorder="1" applyAlignment="1">
      <alignment horizontal="center" vertical="top" wrapText="1"/>
    </xf>
    <xf numFmtId="3" fontId="54" fillId="16" borderId="175" xfId="0" applyNumberFormat="1" applyFont="1" applyFill="1" applyBorder="1" applyAlignment="1">
      <alignment horizontal="center" vertical="top" wrapText="1"/>
    </xf>
    <xf numFmtId="3" fontId="54" fillId="16" borderId="19" xfId="0" applyNumberFormat="1" applyFont="1" applyFill="1" applyBorder="1" applyAlignment="1">
      <alignment horizontal="center" vertical="top" wrapText="1"/>
    </xf>
    <xf numFmtId="0" fontId="32" fillId="12" borderId="35" xfId="0" applyFont="1" applyFill="1" applyBorder="1" applyAlignment="1">
      <alignment horizontal="center" vertical="center" wrapText="1"/>
    </xf>
    <xf numFmtId="0" fontId="32" fillId="12" borderId="220" xfId="0" applyFont="1" applyFill="1" applyBorder="1" applyAlignment="1">
      <alignment horizontal="center" vertical="center" wrapText="1"/>
    </xf>
    <xf numFmtId="0" fontId="11" fillId="11" borderId="204" xfId="0" applyFont="1" applyFill="1" applyBorder="1" applyAlignment="1">
      <alignment horizontal="center" vertical="center" wrapText="1"/>
    </xf>
    <xf numFmtId="0" fontId="11" fillId="11" borderId="210" xfId="0" applyFont="1" applyFill="1" applyBorder="1" applyAlignment="1">
      <alignment horizontal="center" vertical="center" wrapText="1"/>
    </xf>
    <xf numFmtId="0" fontId="32" fillId="0" borderId="58" xfId="0" applyFont="1" applyBorder="1" applyAlignment="1">
      <alignment horizontal="center" vertical="center" wrapText="1"/>
    </xf>
    <xf numFmtId="0" fontId="32" fillId="0" borderId="207" xfId="0" applyFont="1" applyBorder="1" applyAlignment="1">
      <alignment horizontal="center" vertical="center" wrapText="1"/>
    </xf>
    <xf numFmtId="0" fontId="32" fillId="0" borderId="98" xfId="0" applyFont="1" applyBorder="1" applyAlignment="1">
      <alignment horizontal="center" vertical="center" wrapText="1"/>
    </xf>
    <xf numFmtId="0" fontId="32" fillId="0" borderId="206" xfId="0" applyFont="1" applyBorder="1" applyAlignment="1">
      <alignment horizontal="center" vertical="center" wrapText="1"/>
    </xf>
    <xf numFmtId="0" fontId="32" fillId="0" borderId="97" xfId="0" applyFont="1" applyBorder="1" applyAlignment="1">
      <alignment horizontal="center" vertical="center" wrapText="1"/>
    </xf>
    <xf numFmtId="0" fontId="32" fillId="0" borderId="211" xfId="0" applyFont="1" applyBorder="1" applyAlignment="1">
      <alignment horizontal="center" vertical="center" wrapText="1"/>
    </xf>
    <xf numFmtId="0" fontId="32" fillId="0" borderId="208" xfId="0" applyFont="1" applyBorder="1" applyAlignment="1">
      <alignment horizontal="center" vertical="center" wrapText="1"/>
    </xf>
    <xf numFmtId="0" fontId="11" fillId="11" borderId="209" xfId="0" applyFont="1" applyFill="1" applyBorder="1" applyAlignment="1">
      <alignment horizontal="center" vertical="center" wrapText="1"/>
    </xf>
    <xf numFmtId="0" fontId="46" fillId="9" borderId="89" xfId="0" applyFont="1" applyFill="1" applyBorder="1" applyAlignment="1">
      <alignment horizontal="center" vertical="center" wrapText="1"/>
    </xf>
    <xf numFmtId="0" fontId="5" fillId="0" borderId="1" xfId="0" applyFont="1" applyBorder="1" applyAlignment="1">
      <alignment horizontal="center" vertical="center" wrapText="1"/>
    </xf>
    <xf numFmtId="0" fontId="32" fillId="0" borderId="53" xfId="0" applyFont="1" applyBorder="1" applyAlignment="1">
      <alignment horizontal="center" vertical="center" wrapText="1"/>
    </xf>
    <xf numFmtId="0" fontId="46" fillId="10" borderId="80" xfId="0" applyFont="1" applyFill="1" applyBorder="1" applyAlignment="1">
      <alignment horizontal="center" vertical="center" wrapText="1"/>
    </xf>
    <xf numFmtId="0" fontId="46" fillId="10" borderId="140"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205" xfId="0" applyFont="1" applyBorder="1" applyAlignment="1">
      <alignment horizontal="center" vertical="center" wrapText="1"/>
    </xf>
    <xf numFmtId="0" fontId="46" fillId="10" borderId="54" xfId="0" applyFont="1" applyFill="1" applyBorder="1" applyAlignment="1">
      <alignment horizontal="center" vertical="center" wrapText="1"/>
    </xf>
    <xf numFmtId="0" fontId="46" fillId="9" borderId="179" xfId="0" applyFont="1" applyFill="1" applyBorder="1" applyAlignment="1">
      <alignment horizontal="center" vertical="center" wrapText="1"/>
    </xf>
    <xf numFmtId="0" fontId="46" fillId="9" borderId="60" xfId="0" applyFont="1" applyFill="1" applyBorder="1" applyAlignment="1">
      <alignment horizontal="center" vertical="center" wrapText="1"/>
    </xf>
    <xf numFmtId="0" fontId="46" fillId="9" borderId="158" xfId="0" applyFont="1" applyFill="1" applyBorder="1" applyAlignment="1">
      <alignment horizontal="center" vertical="center" wrapText="1"/>
    </xf>
    <xf numFmtId="0" fontId="46" fillId="9" borderId="90" xfId="0" applyFont="1" applyFill="1" applyBorder="1" applyAlignment="1">
      <alignment horizontal="center" vertical="center" wrapText="1"/>
    </xf>
    <xf numFmtId="0" fontId="46" fillId="9" borderId="81" xfId="0" applyFont="1" applyFill="1" applyBorder="1" applyAlignment="1">
      <alignment horizontal="center" vertical="center" wrapText="1"/>
    </xf>
    <xf numFmtId="0" fontId="46" fillId="9" borderId="140" xfId="0" applyFont="1" applyFill="1" applyBorder="1" applyAlignment="1">
      <alignment horizontal="center" vertical="center" wrapText="1"/>
    </xf>
    <xf numFmtId="0" fontId="32" fillId="12" borderId="0" xfId="0" applyFont="1" applyFill="1" applyAlignment="1">
      <alignment horizontal="center" vertical="center" wrapText="1"/>
    </xf>
    <xf numFmtId="0" fontId="32" fillId="12" borderId="208" xfId="0" applyFont="1" applyFill="1" applyBorder="1" applyAlignment="1">
      <alignment horizontal="center" vertical="center" wrapText="1"/>
    </xf>
    <xf numFmtId="0" fontId="32" fillId="0" borderId="222" xfId="0" applyFont="1" applyBorder="1" applyAlignment="1">
      <alignment horizontal="center" vertical="center" wrapText="1"/>
    </xf>
    <xf numFmtId="0" fontId="46" fillId="9" borderId="54" xfId="0" applyFont="1" applyFill="1" applyBorder="1" applyAlignment="1">
      <alignment horizontal="center" vertical="center" wrapText="1"/>
    </xf>
    <xf numFmtId="0" fontId="46" fillId="9" borderId="80" xfId="0" applyFont="1" applyFill="1" applyBorder="1" applyAlignment="1">
      <alignment horizontal="center" vertical="center" wrapText="1"/>
    </xf>
    <xf numFmtId="0" fontId="11" fillId="11" borderId="212" xfId="0" applyFont="1" applyFill="1" applyBorder="1" applyAlignment="1">
      <alignment horizontal="center" vertical="center" wrapText="1"/>
    </xf>
    <xf numFmtId="0" fontId="11" fillId="12" borderId="204" xfId="0" applyFont="1" applyFill="1" applyBorder="1" applyAlignment="1">
      <alignment horizontal="center" vertical="center" wrapText="1"/>
    </xf>
    <xf numFmtId="0" fontId="11" fillId="12" borderId="210" xfId="0" applyFont="1" applyFill="1" applyBorder="1" applyAlignment="1">
      <alignment horizontal="center" vertical="center" wrapText="1"/>
    </xf>
    <xf numFmtId="0" fontId="46" fillId="0" borderId="80"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140" xfId="0" applyFont="1" applyBorder="1" applyAlignment="1">
      <alignment horizontal="center" vertical="center" wrapText="1"/>
    </xf>
    <xf numFmtId="0" fontId="46" fillId="12" borderId="80" xfId="0" applyFont="1" applyFill="1" applyBorder="1" applyAlignment="1">
      <alignment horizontal="center" vertical="center" wrapText="1"/>
    </xf>
    <xf numFmtId="0" fontId="46" fillId="12" borderId="140" xfId="0" applyFont="1" applyFill="1" applyBorder="1" applyAlignment="1">
      <alignment horizontal="center" vertical="center" wrapText="1"/>
    </xf>
    <xf numFmtId="0" fontId="32" fillId="12" borderId="98" xfId="0" applyFont="1" applyFill="1" applyBorder="1" applyAlignment="1">
      <alignment horizontal="center" vertical="center" wrapText="1"/>
    </xf>
    <xf numFmtId="0" fontId="32" fillId="12" borderId="206" xfId="0" applyFont="1" applyFill="1" applyBorder="1" applyAlignment="1">
      <alignment horizontal="center" vertical="center" wrapText="1"/>
    </xf>
    <xf numFmtId="0" fontId="32" fillId="12" borderId="58" xfId="0" applyFont="1" applyFill="1" applyBorder="1" applyAlignment="1">
      <alignment horizontal="center" vertical="center" wrapText="1"/>
    </xf>
    <xf numFmtId="0" fontId="32" fillId="12" borderId="207" xfId="0" applyFont="1" applyFill="1" applyBorder="1" applyAlignment="1">
      <alignment horizontal="center" vertical="center" wrapText="1"/>
    </xf>
    <xf numFmtId="0" fontId="46" fillId="0" borderId="90" xfId="0" applyFont="1" applyBorder="1" applyAlignment="1">
      <alignment horizontal="center" vertical="center" wrapText="1"/>
    </xf>
    <xf numFmtId="0" fontId="46" fillId="0" borderId="89" xfId="0" applyFont="1" applyBorder="1" applyAlignment="1">
      <alignment horizontal="center" vertical="center" wrapText="1"/>
    </xf>
    <xf numFmtId="0" fontId="46" fillId="12" borderId="81" xfId="0" applyFont="1" applyFill="1" applyBorder="1" applyAlignment="1">
      <alignment horizontal="center" vertical="center" wrapText="1"/>
    </xf>
    <xf numFmtId="0" fontId="32" fillId="12" borderId="193" xfId="0" applyFont="1" applyFill="1" applyBorder="1" applyAlignment="1">
      <alignment horizontal="center" vertical="center" wrapText="1"/>
    </xf>
    <xf numFmtId="0" fontId="32" fillId="12" borderId="221" xfId="0" applyFont="1" applyFill="1" applyBorder="1" applyAlignment="1">
      <alignment horizontal="center" vertical="center" wrapText="1"/>
    </xf>
    <xf numFmtId="0" fontId="46" fillId="0" borderId="179"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158" xfId="0" applyFont="1" applyBorder="1" applyAlignment="1">
      <alignment horizontal="center" vertical="center" wrapText="1"/>
    </xf>
    <xf numFmtId="0" fontId="46" fillId="12" borderId="68" xfId="0" applyFont="1" applyFill="1" applyBorder="1" applyAlignment="1">
      <alignment horizontal="center" vertical="center" wrapText="1"/>
    </xf>
    <xf numFmtId="0" fontId="46" fillId="12" borderId="0" xfId="0" applyFont="1" applyFill="1" applyAlignment="1">
      <alignment horizontal="center" vertical="center" wrapText="1"/>
    </xf>
    <xf numFmtId="0" fontId="46" fillId="0" borderId="81" xfId="0" applyFont="1" applyBorder="1" applyAlignment="1">
      <alignment horizontal="center" vertical="center" wrapText="1"/>
    </xf>
    <xf numFmtId="0" fontId="32" fillId="12" borderId="26" xfId="0" applyFont="1" applyFill="1" applyBorder="1" applyAlignment="1">
      <alignment horizontal="center" vertical="center" wrapText="1"/>
    </xf>
    <xf numFmtId="0" fontId="46" fillId="12" borderId="54" xfId="0" applyFont="1" applyFill="1" applyBorder="1" applyAlignment="1">
      <alignment horizontal="center" vertical="center" wrapText="1"/>
    </xf>
    <xf numFmtId="3" fontId="32" fillId="0" borderId="155" xfId="0" applyNumberFormat="1" applyFont="1" applyBorder="1" applyAlignment="1" applyProtection="1">
      <alignment horizontal="left" vertical="top" wrapText="1"/>
      <protection locked="0"/>
    </xf>
    <xf numFmtId="3" fontId="32" fillId="0" borderId="160" xfId="0" applyNumberFormat="1" applyFont="1" applyBorder="1" applyAlignment="1" applyProtection="1">
      <alignment horizontal="left" vertical="top" wrapText="1"/>
      <protection locked="0"/>
    </xf>
    <xf numFmtId="3" fontId="32" fillId="0" borderId="181" xfId="0" applyNumberFormat="1" applyFont="1" applyBorder="1" applyAlignment="1" applyProtection="1">
      <alignment horizontal="left" vertical="top" wrapText="1"/>
      <protection locked="0"/>
    </xf>
    <xf numFmtId="3" fontId="32" fillId="0" borderId="244" xfId="0" applyNumberFormat="1" applyFont="1" applyBorder="1" applyAlignment="1" applyProtection="1">
      <alignment horizontal="left" vertical="top" wrapText="1"/>
      <protection locked="0"/>
    </xf>
    <xf numFmtId="3" fontId="32" fillId="0" borderId="265" xfId="0" applyNumberFormat="1" applyFont="1" applyBorder="1" applyAlignment="1" applyProtection="1">
      <alignment horizontal="left" vertical="top" wrapText="1"/>
      <protection locked="0"/>
    </xf>
    <xf numFmtId="3" fontId="32" fillId="0" borderId="20" xfId="0" applyNumberFormat="1" applyFont="1" applyBorder="1" applyAlignment="1" applyProtection="1">
      <alignment horizontal="left" vertical="top" wrapText="1"/>
      <protection locked="0"/>
    </xf>
    <xf numFmtId="0" fontId="82" fillId="27" borderId="0" xfId="1" applyFont="1" applyFill="1" applyAlignment="1" applyProtection="1">
      <alignment horizontal="center" vertical="center" wrapText="1"/>
    </xf>
    <xf numFmtId="0" fontId="82" fillId="18" borderId="0" xfId="1" applyFont="1" applyFill="1" applyAlignment="1" applyProtection="1">
      <alignment horizontal="center" vertical="center"/>
    </xf>
    <xf numFmtId="0" fontId="46" fillId="4" borderId="157" xfId="0" applyFont="1" applyFill="1" applyBorder="1" applyAlignment="1">
      <alignment horizontal="center" vertical="center" wrapText="1"/>
    </xf>
    <xf numFmtId="0" fontId="46" fillId="4" borderId="177" xfId="0" applyFont="1" applyFill="1" applyBorder="1" applyAlignment="1">
      <alignment horizontal="center" vertical="center" wrapText="1"/>
    </xf>
    <xf numFmtId="0" fontId="29" fillId="0" borderId="60" xfId="0" applyFont="1" applyFill="1" applyBorder="1" applyAlignment="1">
      <alignment horizontal="center" wrapText="1"/>
    </xf>
    <xf numFmtId="0" fontId="29" fillId="0" borderId="61" xfId="0" applyFont="1" applyFill="1" applyBorder="1" applyAlignment="1">
      <alignment horizontal="center" wrapText="1"/>
    </xf>
    <xf numFmtId="0" fontId="46" fillId="4" borderId="68" xfId="0" applyFont="1" applyFill="1" applyBorder="1" applyAlignment="1">
      <alignment horizontal="center" vertical="center" wrapText="1"/>
    </xf>
    <xf numFmtId="0" fontId="46" fillId="4" borderId="184"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121" xfId="0" applyFont="1" applyFill="1" applyBorder="1" applyAlignment="1">
      <alignment horizontal="center" vertical="center" wrapText="1"/>
    </xf>
    <xf numFmtId="3" fontId="11" fillId="11" borderId="118" xfId="0" applyNumberFormat="1" applyFont="1" applyFill="1" applyBorder="1" applyAlignment="1">
      <alignment horizontal="center" vertical="center"/>
    </xf>
    <xf numFmtId="3" fontId="11" fillId="11" borderId="29" xfId="0" applyNumberFormat="1" applyFont="1" applyFill="1" applyBorder="1" applyAlignment="1">
      <alignment horizontal="center" vertical="center"/>
    </xf>
    <xf numFmtId="0" fontId="46" fillId="4" borderId="158" xfId="0" applyFont="1" applyFill="1" applyBorder="1" applyAlignment="1">
      <alignment horizontal="center" vertical="center" wrapText="1"/>
    </xf>
    <xf numFmtId="3" fontId="11" fillId="26" borderId="187" xfId="0" applyNumberFormat="1" applyFont="1" applyFill="1" applyBorder="1" applyAlignment="1">
      <alignment horizontal="center" vertical="center"/>
    </xf>
    <xf numFmtId="3" fontId="11" fillId="26" borderId="217" xfId="0" applyNumberFormat="1" applyFont="1" applyFill="1" applyBorder="1" applyAlignment="1">
      <alignment horizontal="center" vertical="center"/>
    </xf>
    <xf numFmtId="0" fontId="11" fillId="11" borderId="0" xfId="0" applyFont="1" applyFill="1" applyAlignment="1">
      <alignment horizontal="center" vertical="center" wrapText="1"/>
    </xf>
    <xf numFmtId="0" fontId="11" fillId="11" borderId="53" xfId="0" applyFont="1" applyFill="1" applyBorder="1" applyAlignment="1">
      <alignment horizontal="center" vertical="center" wrapText="1"/>
    </xf>
    <xf numFmtId="0" fontId="46" fillId="0" borderId="157" xfId="0" applyFont="1" applyBorder="1" applyAlignment="1">
      <alignment horizontal="center" vertical="center" wrapText="1"/>
    </xf>
    <xf numFmtId="0" fontId="46" fillId="0" borderId="177" xfId="0" applyFont="1" applyBorder="1" applyAlignment="1">
      <alignment horizontal="center" vertical="center" wrapText="1"/>
    </xf>
    <xf numFmtId="0" fontId="46" fillId="0" borderId="184" xfId="0" applyFont="1" applyBorder="1" applyAlignment="1">
      <alignment horizontal="center" vertical="center" wrapText="1"/>
    </xf>
    <xf numFmtId="0" fontId="0" fillId="0" borderId="0" xfId="0" applyAlignment="1">
      <alignment horizontal="left" vertical="top" wrapText="1"/>
    </xf>
    <xf numFmtId="0" fontId="46" fillId="0" borderId="25" xfId="0" applyFont="1" applyBorder="1" applyAlignment="1">
      <alignment horizontal="center" vertical="center" wrapText="1"/>
    </xf>
    <xf numFmtId="0" fontId="46" fillId="0" borderId="121"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0" xfId="0" applyFont="1" applyAlignment="1">
      <alignment horizontal="center" vertical="center" wrapText="1"/>
    </xf>
    <xf numFmtId="0" fontId="32" fillId="0" borderId="15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74" xfId="0" applyFont="1" applyBorder="1" applyAlignment="1">
      <alignment horizontal="center" vertical="center" wrapText="1"/>
    </xf>
    <xf numFmtId="0" fontId="32" fillId="0" borderId="187" xfId="0" applyFont="1" applyBorder="1" applyAlignment="1">
      <alignment horizontal="center" vertical="center" wrapText="1"/>
    </xf>
    <xf numFmtId="0" fontId="32" fillId="0" borderId="69" xfId="0" applyFont="1" applyBorder="1" applyAlignment="1">
      <alignment horizontal="center" vertical="center" wrapText="1"/>
    </xf>
    <xf numFmtId="0" fontId="32" fillId="0" borderId="186" xfId="0" applyFont="1" applyBorder="1" applyAlignment="1">
      <alignment horizontal="center" vertical="center" wrapText="1"/>
    </xf>
    <xf numFmtId="3" fontId="32" fillId="0" borderId="114" xfId="0" applyNumberFormat="1" applyFont="1" applyBorder="1" applyAlignment="1" applyProtection="1">
      <alignment horizontal="left" vertical="top" wrapText="1"/>
      <protection locked="0"/>
    </xf>
    <xf numFmtId="3" fontId="32" fillId="0" borderId="182" xfId="0" applyNumberFormat="1" applyFont="1" applyBorder="1" applyAlignment="1" applyProtection="1">
      <alignment horizontal="left" vertical="top" wrapText="1"/>
      <protection locked="0"/>
    </xf>
    <xf numFmtId="3" fontId="32" fillId="0" borderId="183" xfId="0" applyNumberFormat="1" applyFont="1" applyBorder="1" applyAlignment="1" applyProtection="1">
      <alignment horizontal="left" vertical="top" wrapText="1"/>
      <protection locked="0"/>
    </xf>
    <xf numFmtId="0" fontId="46" fillId="4" borderId="25" xfId="0" applyFont="1" applyFill="1" applyBorder="1" applyAlignment="1">
      <alignment horizontal="center" vertical="center" wrapText="1"/>
    </xf>
    <xf numFmtId="0" fontId="46" fillId="4" borderId="121" xfId="0" applyFont="1" applyFill="1" applyBorder="1" applyAlignment="1">
      <alignment horizontal="center" vertical="center" wrapText="1"/>
    </xf>
    <xf numFmtId="3" fontId="46" fillId="20" borderId="158" xfId="0" applyNumberFormat="1" applyFont="1" applyFill="1" applyBorder="1" applyAlignment="1">
      <alignment horizontal="center" vertical="center" textRotation="90" wrapText="1"/>
    </xf>
    <xf numFmtId="3" fontId="46" fillId="20" borderId="68" xfId="0" applyNumberFormat="1" applyFont="1" applyFill="1" applyBorder="1" applyAlignment="1">
      <alignment horizontal="center" vertical="center" textRotation="90" wrapText="1"/>
    </xf>
    <xf numFmtId="3" fontId="46" fillId="20" borderId="184" xfId="0" applyNumberFormat="1" applyFont="1" applyFill="1" applyBorder="1" applyAlignment="1">
      <alignment horizontal="center" vertical="center" textRotation="90" wrapText="1"/>
    </xf>
    <xf numFmtId="0" fontId="46" fillId="0" borderId="158"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9" fillId="16" borderId="156" xfId="0" applyFont="1" applyFill="1" applyBorder="1" applyAlignment="1">
      <alignment horizontal="center" vertical="center" wrapText="1"/>
    </xf>
    <xf numFmtId="0" fontId="9" fillId="16" borderId="189" xfId="0" applyFont="1" applyFill="1" applyBorder="1" applyAlignment="1">
      <alignment horizontal="center" vertical="center" wrapText="1"/>
    </xf>
    <xf numFmtId="0" fontId="9" fillId="16" borderId="187" xfId="0" applyFont="1" applyFill="1" applyBorder="1" applyAlignment="1">
      <alignment horizontal="center" vertical="center" wrapText="1"/>
    </xf>
    <xf numFmtId="0" fontId="9" fillId="16" borderId="217" xfId="0" applyFont="1" applyFill="1" applyBorder="1" applyAlignment="1">
      <alignment horizontal="center" vertical="center" wrapText="1"/>
    </xf>
    <xf numFmtId="0" fontId="0" fillId="0" borderId="2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21" xfId="0" applyFill="1" applyBorder="1" applyAlignment="1" applyProtection="1">
      <alignment horizontal="center" vertical="center"/>
      <protection locked="0"/>
    </xf>
    <xf numFmtId="0" fontId="6" fillId="2" borderId="0" xfId="5" applyFont="1" applyFill="1" applyAlignment="1">
      <alignment horizontal="center" vertical="center"/>
    </xf>
    <xf numFmtId="3" fontId="11" fillId="11" borderId="185" xfId="0" applyNumberFormat="1" applyFont="1" applyFill="1" applyBorder="1" applyAlignment="1">
      <alignment horizontal="center" vertical="center"/>
    </xf>
    <xf numFmtId="3" fontId="11" fillId="11" borderId="217" xfId="0" applyNumberFormat="1" applyFont="1" applyFill="1" applyBorder="1" applyAlignment="1">
      <alignment horizontal="center" vertical="center"/>
    </xf>
    <xf numFmtId="3" fontId="11" fillId="11" borderId="187" xfId="0" applyNumberFormat="1" applyFont="1" applyFill="1" applyBorder="1" applyAlignment="1">
      <alignment horizontal="center" vertical="center"/>
    </xf>
    <xf numFmtId="3" fontId="11" fillId="11" borderId="69" xfId="0" applyNumberFormat="1" applyFont="1" applyFill="1" applyBorder="1" applyAlignment="1">
      <alignment horizontal="center" vertical="center"/>
    </xf>
    <xf numFmtId="3" fontId="11" fillId="26" borderId="69" xfId="0" applyNumberFormat="1" applyFont="1" applyFill="1" applyBorder="1" applyAlignment="1">
      <alignment horizontal="center" vertical="center"/>
    </xf>
    <xf numFmtId="0" fontId="46" fillId="0" borderId="157" xfId="0" applyFont="1" applyFill="1" applyBorder="1" applyAlignment="1">
      <alignment horizontal="center" vertical="center" wrapText="1"/>
    </xf>
    <xf numFmtId="0" fontId="46" fillId="0" borderId="177"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6" fillId="0" borderId="159" xfId="0" applyFont="1" applyBorder="1" applyAlignment="1">
      <alignment horizontal="center" vertical="center" wrapText="1"/>
    </xf>
    <xf numFmtId="0" fontId="46" fillId="0" borderId="219" xfId="0" applyFont="1" applyBorder="1" applyAlignment="1">
      <alignment horizontal="center" vertical="center" wrapText="1"/>
    </xf>
    <xf numFmtId="0" fontId="29" fillId="0" borderId="25" xfId="0" applyFont="1" applyFill="1" applyBorder="1" applyAlignment="1">
      <alignment horizontal="center" wrapText="1"/>
    </xf>
    <xf numFmtId="0" fontId="29" fillId="0" borderId="0" xfId="0" applyFont="1" applyFill="1" applyAlignment="1">
      <alignment horizontal="center" wrapText="1"/>
    </xf>
    <xf numFmtId="0" fontId="46" fillId="12" borderId="158" xfId="0" applyFont="1" applyFill="1" applyBorder="1" applyAlignment="1">
      <alignment horizontal="center" vertical="center" wrapText="1"/>
    </xf>
    <xf numFmtId="0" fontId="46" fillId="12" borderId="184" xfId="0" applyFont="1" applyFill="1" applyBorder="1" applyAlignment="1">
      <alignment horizontal="center" vertical="center" wrapText="1"/>
    </xf>
    <xf numFmtId="3" fontId="11" fillId="12" borderId="187" xfId="0" applyNumberFormat="1" applyFont="1" applyFill="1" applyBorder="1" applyAlignment="1">
      <alignment horizontal="center" vertical="center"/>
    </xf>
    <xf numFmtId="3" fontId="11" fillId="12" borderId="217" xfId="0" applyNumberFormat="1" applyFont="1" applyFill="1" applyBorder="1" applyAlignment="1">
      <alignment horizontal="center" vertical="center"/>
    </xf>
    <xf numFmtId="3" fontId="11" fillId="20" borderId="69" xfId="0" applyNumberFormat="1" applyFont="1" applyFill="1" applyBorder="1" applyAlignment="1">
      <alignment horizontal="center" vertical="center"/>
    </xf>
    <xf numFmtId="3" fontId="11" fillId="20" borderId="217" xfId="0" applyNumberFormat="1" applyFont="1" applyFill="1" applyBorder="1" applyAlignment="1">
      <alignment horizontal="center" vertical="center"/>
    </xf>
    <xf numFmtId="3" fontId="11" fillId="20" borderId="187" xfId="0" applyNumberFormat="1" applyFont="1" applyFill="1" applyBorder="1" applyAlignment="1">
      <alignment horizontal="center" vertical="center"/>
    </xf>
    <xf numFmtId="0" fontId="46" fillId="12" borderId="157" xfId="0" applyFont="1" applyFill="1" applyBorder="1" applyAlignment="1">
      <alignment horizontal="center" vertical="center" wrapText="1"/>
    </xf>
    <xf numFmtId="0" fontId="46" fillId="12" borderId="177" xfId="0" applyFont="1" applyFill="1" applyBorder="1" applyAlignment="1">
      <alignment horizontal="center" vertical="center" wrapText="1"/>
    </xf>
    <xf numFmtId="0" fontId="46" fillId="0" borderId="184" xfId="0" applyFont="1" applyFill="1" applyBorder="1" applyAlignment="1">
      <alignment horizontal="center" vertical="center" wrapText="1"/>
    </xf>
    <xf numFmtId="0" fontId="29" fillId="0" borderId="156" xfId="0" applyFont="1" applyBorder="1" applyAlignment="1">
      <alignment horizontal="center" vertical="center"/>
    </xf>
    <xf numFmtId="0" fontId="29" fillId="0" borderId="1" xfId="0" applyFont="1" applyBorder="1" applyAlignment="1">
      <alignment horizontal="center" vertical="center"/>
    </xf>
    <xf numFmtId="0" fontId="29" fillId="0" borderId="174" xfId="0" applyFont="1" applyBorder="1" applyAlignment="1">
      <alignment horizontal="center" vertical="center"/>
    </xf>
    <xf numFmtId="0" fontId="4" fillId="0" borderId="157" xfId="0" applyFont="1" applyFill="1" applyBorder="1" applyAlignment="1">
      <alignment horizontal="center" vertical="center" wrapText="1"/>
    </xf>
    <xf numFmtId="0" fontId="4" fillId="0" borderId="177" xfId="0" applyFont="1" applyFill="1" applyBorder="1" applyAlignment="1">
      <alignment horizontal="center" vertical="center" wrapText="1"/>
    </xf>
    <xf numFmtId="0" fontId="0" fillId="0" borderId="0" xfId="0" applyAlignment="1">
      <alignment horizontal="left" vertical="center" wrapText="1"/>
    </xf>
    <xf numFmtId="3" fontId="32" fillId="0" borderId="180" xfId="0" applyNumberFormat="1" applyFont="1" applyBorder="1" applyAlignment="1" applyProtection="1">
      <alignment horizontal="left" vertical="top" wrapText="1"/>
      <protection locked="0"/>
    </xf>
    <xf numFmtId="3" fontId="32" fillId="0" borderId="178" xfId="0" applyNumberFormat="1" applyFont="1" applyBorder="1" applyAlignment="1" applyProtection="1">
      <alignment horizontal="left" vertical="top" wrapText="1"/>
      <protection locked="0"/>
    </xf>
    <xf numFmtId="3" fontId="32" fillId="0" borderId="4" xfId="0" applyNumberFormat="1" applyFont="1" applyBorder="1" applyAlignment="1" applyProtection="1">
      <alignment horizontal="left" vertical="top" wrapText="1"/>
      <protection locked="0"/>
    </xf>
    <xf numFmtId="0" fontId="14" fillId="0" borderId="1" xfId="0" applyFont="1" applyBorder="1" applyAlignment="1">
      <alignment horizontal="left" vertical="center" wrapText="1"/>
    </xf>
    <xf numFmtId="3" fontId="11" fillId="11" borderId="18" xfId="0" applyNumberFormat="1" applyFont="1" applyFill="1" applyBorder="1" applyAlignment="1">
      <alignment horizontal="center" vertical="center" wrapText="1"/>
    </xf>
    <xf numFmtId="3" fontId="11" fillId="11" borderId="18" xfId="0" applyNumberFormat="1" applyFont="1" applyFill="1" applyBorder="1" applyAlignment="1">
      <alignment horizontal="center" vertical="center"/>
    </xf>
    <xf numFmtId="3" fontId="11" fillId="12" borderId="69" xfId="0" applyNumberFormat="1" applyFont="1" applyFill="1" applyBorder="1" applyAlignment="1">
      <alignment horizontal="center" vertical="center"/>
    </xf>
    <xf numFmtId="0" fontId="45" fillId="16" borderId="168" xfId="0" applyFont="1" applyFill="1" applyBorder="1" applyAlignment="1">
      <alignment horizontal="center"/>
    </xf>
    <xf numFmtId="0" fontId="45" fillId="16" borderId="166" xfId="0" applyFont="1" applyFill="1" applyBorder="1" applyAlignment="1">
      <alignment horizontal="center"/>
    </xf>
    <xf numFmtId="3" fontId="32" fillId="0" borderId="175" xfId="0" applyNumberFormat="1" applyFont="1" applyBorder="1" applyAlignment="1" applyProtection="1">
      <alignment horizontal="left" vertical="top" wrapText="1"/>
      <protection locked="0"/>
    </xf>
    <xf numFmtId="3" fontId="32" fillId="0" borderId="149" xfId="0" applyNumberFormat="1" applyFont="1" applyBorder="1" applyAlignment="1" applyProtection="1">
      <alignment horizontal="left" vertical="top" wrapText="1"/>
      <protection locked="0"/>
    </xf>
    <xf numFmtId="3" fontId="32" fillId="0" borderId="19" xfId="0" applyNumberFormat="1" applyFont="1" applyBorder="1" applyAlignment="1" applyProtection="1">
      <alignment horizontal="left" vertical="top" wrapText="1"/>
      <protection locked="0"/>
    </xf>
    <xf numFmtId="0" fontId="46" fillId="12" borderId="25" xfId="0" applyFont="1" applyFill="1" applyBorder="1" applyAlignment="1">
      <alignment horizontal="center" vertical="center" wrapText="1"/>
    </xf>
    <xf numFmtId="0" fontId="46" fillId="12" borderId="121" xfId="0" applyFont="1" applyFill="1" applyBorder="1" applyAlignment="1">
      <alignment horizontal="center" vertical="center" wrapText="1"/>
    </xf>
    <xf numFmtId="0" fontId="0" fillId="12" borderId="25" xfId="0" applyFill="1" applyBorder="1" applyAlignment="1" applyProtection="1">
      <alignment horizontal="center" vertical="center"/>
      <protection locked="0"/>
    </xf>
    <xf numFmtId="0" fontId="0" fillId="12" borderId="121" xfId="0" applyFill="1" applyBorder="1" applyAlignment="1" applyProtection="1">
      <alignment horizontal="center" vertical="center"/>
      <protection locked="0"/>
    </xf>
    <xf numFmtId="0" fontId="0" fillId="12" borderId="25" xfId="0" applyFill="1" applyBorder="1" applyAlignment="1" applyProtection="1">
      <alignment horizontal="center" vertical="center" wrapText="1"/>
      <protection locked="0"/>
    </xf>
    <xf numFmtId="0" fontId="0" fillId="12" borderId="0" xfId="0" applyFill="1" applyAlignment="1" applyProtection="1">
      <alignment horizontal="center" vertical="center"/>
      <protection locked="0"/>
    </xf>
    <xf numFmtId="0" fontId="46" fillId="4" borderId="0" xfId="0" applyFont="1" applyFill="1" applyAlignment="1">
      <alignment horizontal="center" vertical="center" wrapText="1"/>
    </xf>
    <xf numFmtId="3" fontId="46" fillId="20" borderId="25" xfId="0" applyNumberFormat="1" applyFont="1" applyFill="1" applyBorder="1" applyAlignment="1">
      <alignment horizontal="center" vertical="center" textRotation="90" wrapText="1"/>
    </xf>
    <xf numFmtId="3" fontId="46" fillId="20" borderId="0" xfId="0" applyNumberFormat="1" applyFont="1" applyFill="1" applyAlignment="1">
      <alignment horizontal="center" vertical="center" textRotation="90"/>
    </xf>
    <xf numFmtId="3" fontId="11" fillId="11" borderId="212" xfId="0" applyNumberFormat="1" applyFont="1" applyFill="1" applyBorder="1" applyAlignment="1">
      <alignment horizontal="center" vertical="center"/>
    </xf>
    <xf numFmtId="3" fontId="11" fillId="11" borderId="210" xfId="0" applyNumberFormat="1" applyFont="1" applyFill="1" applyBorder="1" applyAlignment="1">
      <alignment horizontal="center" vertical="center"/>
    </xf>
    <xf numFmtId="3" fontId="11" fillId="11" borderId="209" xfId="0" applyNumberFormat="1" applyFont="1" applyFill="1" applyBorder="1" applyAlignment="1">
      <alignment horizontal="center" vertical="center"/>
    </xf>
    <xf numFmtId="0" fontId="11" fillId="11" borderId="28" xfId="0" applyFont="1" applyFill="1" applyBorder="1" applyAlignment="1">
      <alignment horizontal="center" vertical="center" wrapText="1"/>
    </xf>
    <xf numFmtId="0" fontId="11" fillId="11" borderId="116" xfId="0" applyFont="1" applyFill="1" applyBorder="1" applyAlignment="1">
      <alignment horizontal="center" vertical="center" wrapText="1"/>
    </xf>
    <xf numFmtId="0" fontId="46" fillId="0" borderId="25" xfId="0" applyFont="1" applyBorder="1" applyAlignment="1">
      <alignment horizontal="left" vertical="center" wrapText="1"/>
    </xf>
    <xf numFmtId="0" fontId="46" fillId="0" borderId="12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3" fontId="32" fillId="0" borderId="155" xfId="0" applyNumberFormat="1" applyFont="1" applyBorder="1" applyAlignment="1" applyProtection="1">
      <alignment horizontal="left" vertical="top"/>
      <protection locked="0"/>
    </xf>
    <xf numFmtId="3" fontId="32" fillId="0" borderId="160" xfId="0" applyNumberFormat="1" applyFont="1" applyBorder="1" applyAlignment="1" applyProtection="1">
      <alignment horizontal="left" vertical="top"/>
      <protection locked="0"/>
    </xf>
    <xf numFmtId="3" fontId="32" fillId="0" borderId="181" xfId="0" applyNumberFormat="1" applyFont="1" applyBorder="1" applyAlignment="1" applyProtection="1">
      <alignment horizontal="left" vertical="top"/>
      <protection locked="0"/>
    </xf>
    <xf numFmtId="0" fontId="46" fillId="0" borderId="0" xfId="0" applyFont="1" applyAlignment="1">
      <alignment horizontal="left" vertical="center" wrapText="1"/>
    </xf>
    <xf numFmtId="0" fontId="46" fillId="0" borderId="69" xfId="0" applyFont="1" applyBorder="1" applyAlignment="1">
      <alignment horizontal="left" vertical="center" wrapText="1"/>
    </xf>
    <xf numFmtId="0" fontId="45" fillId="0" borderId="168" xfId="0" applyFont="1" applyBorder="1" applyAlignment="1">
      <alignment horizontal="center"/>
    </xf>
    <xf numFmtId="0" fontId="45" fillId="0" borderId="166" xfId="0" applyFont="1" applyBorder="1" applyAlignment="1">
      <alignment horizontal="center"/>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32" fillId="0" borderId="69" xfId="0" applyFont="1" applyBorder="1" applyAlignment="1">
      <alignment horizontal="left" vertical="center" wrapText="1"/>
    </xf>
    <xf numFmtId="3" fontId="32" fillId="0" borderId="114" xfId="0" applyNumberFormat="1" applyFont="1" applyBorder="1" applyAlignment="1" applyProtection="1">
      <alignment horizontal="left" vertical="top"/>
      <protection locked="0"/>
    </xf>
    <xf numFmtId="3" fontId="32" fillId="0" borderId="182" xfId="0" applyNumberFormat="1" applyFont="1" applyBorder="1" applyAlignment="1" applyProtection="1">
      <alignment horizontal="left" vertical="top"/>
      <protection locked="0"/>
    </xf>
    <xf numFmtId="3" fontId="32" fillId="0" borderId="183" xfId="0" applyNumberFormat="1" applyFont="1" applyBorder="1" applyAlignment="1" applyProtection="1">
      <alignment horizontal="left" vertical="top"/>
      <protection locked="0"/>
    </xf>
    <xf numFmtId="3" fontId="32" fillId="0" borderId="180" xfId="0" applyNumberFormat="1" applyFont="1" applyBorder="1" applyAlignment="1" applyProtection="1">
      <alignment horizontal="left" vertical="top"/>
      <protection locked="0"/>
    </xf>
    <xf numFmtId="3" fontId="32" fillId="0" borderId="178" xfId="0" applyNumberFormat="1" applyFont="1" applyBorder="1" applyAlignment="1" applyProtection="1">
      <alignment horizontal="left" vertical="top"/>
      <protection locked="0"/>
    </xf>
    <xf numFmtId="3" fontId="32" fillId="0" borderId="4" xfId="0" applyNumberFormat="1" applyFont="1" applyBorder="1" applyAlignment="1" applyProtection="1">
      <alignment horizontal="left" vertical="top"/>
      <protection locked="0"/>
    </xf>
    <xf numFmtId="3" fontId="32" fillId="0" borderId="175" xfId="0" applyNumberFormat="1" applyFont="1" applyBorder="1" applyAlignment="1" applyProtection="1">
      <alignment horizontal="left" vertical="top"/>
      <protection locked="0"/>
    </xf>
    <xf numFmtId="3" fontId="32" fillId="0" borderId="149" xfId="0" applyNumberFormat="1" applyFont="1" applyBorder="1" applyAlignment="1" applyProtection="1">
      <alignment horizontal="left" vertical="top"/>
      <protection locked="0"/>
    </xf>
    <xf numFmtId="3" fontId="32" fillId="0" borderId="19" xfId="0" applyNumberFormat="1" applyFont="1" applyBorder="1" applyAlignment="1" applyProtection="1">
      <alignment horizontal="left" vertical="top"/>
      <protection locked="0"/>
    </xf>
    <xf numFmtId="0" fontId="46" fillId="0" borderId="118" xfId="10" applyFont="1" applyBorder="1" applyAlignment="1">
      <alignment horizontal="center" vertical="center"/>
    </xf>
    <xf numFmtId="0" fontId="46" fillId="0" borderId="29" xfId="10" applyFont="1" applyBorder="1" applyAlignment="1">
      <alignment horizontal="center" vertical="center"/>
    </xf>
    <xf numFmtId="0" fontId="46" fillId="0" borderId="18" xfId="10" applyFont="1" applyBorder="1" applyAlignment="1">
      <alignment horizontal="center" vertical="center"/>
    </xf>
    <xf numFmtId="0" fontId="23" fillId="0" borderId="0" xfId="10" applyFont="1" applyAlignment="1">
      <alignment horizontal="left" vertical="center" wrapText="1"/>
    </xf>
    <xf numFmtId="0" fontId="6" fillId="21" borderId="0" xfId="1" applyFont="1" applyFill="1" applyAlignment="1" applyProtection="1">
      <alignment horizontal="center" vertical="center"/>
    </xf>
    <xf numFmtId="0" fontId="6" fillId="22" borderId="0" xfId="1" applyFont="1" applyFill="1" applyAlignment="1" applyProtection="1">
      <alignment horizontal="center" vertical="center"/>
    </xf>
    <xf numFmtId="0" fontId="6" fillId="9" borderId="0" xfId="1" applyFont="1" applyFill="1" applyAlignment="1" applyProtection="1">
      <alignment horizontal="center" vertical="center"/>
    </xf>
    <xf numFmtId="0" fontId="46" fillId="21" borderId="159" xfId="0" applyFont="1" applyFill="1" applyBorder="1" applyAlignment="1" applyProtection="1">
      <alignment horizontal="center" vertical="center" wrapText="1"/>
      <protection locked="0"/>
    </xf>
    <xf numFmtId="0" fontId="46" fillId="21" borderId="185" xfId="0" applyFont="1" applyFill="1" applyBorder="1" applyAlignment="1" applyProtection="1">
      <alignment horizontal="center" vertical="center" wrapText="1"/>
      <protection locked="0"/>
    </xf>
    <xf numFmtId="0" fontId="46" fillId="21" borderId="0" xfId="0" applyFont="1" applyFill="1" applyAlignment="1" applyProtection="1">
      <alignment horizontal="center" vertical="center" wrapText="1"/>
      <protection locked="0"/>
    </xf>
    <xf numFmtId="0" fontId="46" fillId="21" borderId="69" xfId="0" applyFont="1" applyFill="1" applyBorder="1" applyAlignment="1" applyProtection="1">
      <alignment horizontal="center" vertical="center" wrapText="1"/>
      <protection locked="0"/>
    </xf>
    <xf numFmtId="0" fontId="46" fillId="21" borderId="158" xfId="0" applyFont="1" applyFill="1" applyBorder="1" applyAlignment="1" applyProtection="1">
      <alignment horizontal="center" vertical="center" wrapText="1"/>
      <protection locked="0"/>
    </xf>
    <xf numFmtId="0" fontId="46" fillId="21" borderId="187" xfId="0" applyFont="1" applyFill="1" applyBorder="1" applyAlignment="1" applyProtection="1">
      <alignment horizontal="center" vertical="center" wrapText="1"/>
      <protection locked="0"/>
    </xf>
    <xf numFmtId="0" fontId="46" fillId="21" borderId="179" xfId="0" applyFont="1" applyFill="1" applyBorder="1" applyAlignment="1">
      <alignment horizontal="center" vertical="center" wrapText="1"/>
    </xf>
    <xf numFmtId="0" fontId="46" fillId="21" borderId="185" xfId="0" applyFont="1" applyFill="1" applyBorder="1" applyAlignment="1">
      <alignment horizontal="center" vertical="center" wrapText="1"/>
    </xf>
    <xf numFmtId="0" fontId="46" fillId="21" borderId="0" xfId="0" applyFont="1" applyFill="1" applyAlignment="1">
      <alignment horizontal="center" vertical="center" wrapText="1"/>
    </xf>
    <xf numFmtId="0" fontId="46" fillId="21" borderId="69" xfId="0" applyFont="1" applyFill="1" applyBorder="1" applyAlignment="1">
      <alignment horizontal="center" vertical="center" wrapText="1"/>
    </xf>
    <xf numFmtId="0" fontId="46" fillId="0" borderId="158" xfId="0" applyFont="1" applyBorder="1" applyAlignment="1" applyProtection="1">
      <alignment horizontal="center" vertical="center" wrapText="1"/>
      <protection locked="0"/>
    </xf>
    <xf numFmtId="0" fontId="46" fillId="0" borderId="60" xfId="0" applyFont="1" applyBorder="1" applyAlignment="1" applyProtection="1">
      <alignment horizontal="center" vertical="center" wrapText="1"/>
      <protection locked="0"/>
    </xf>
    <xf numFmtId="0" fontId="46" fillId="21" borderId="200" xfId="0" applyFont="1" applyFill="1" applyBorder="1" applyAlignment="1" applyProtection="1">
      <alignment horizontal="center" vertical="center" wrapText="1"/>
      <protection locked="0"/>
    </xf>
    <xf numFmtId="0" fontId="46" fillId="21" borderId="28" xfId="0" applyFont="1" applyFill="1" applyBorder="1" applyAlignment="1" applyProtection="1">
      <alignment horizontal="center" vertical="center" wrapText="1"/>
      <protection locked="0"/>
    </xf>
    <xf numFmtId="0" fontId="46" fillId="21" borderId="116" xfId="0" applyFont="1" applyFill="1" applyBorder="1" applyAlignment="1" applyProtection="1">
      <alignment horizontal="center" vertical="center" wrapText="1"/>
      <protection locked="0"/>
    </xf>
    <xf numFmtId="0" fontId="46" fillId="21" borderId="188"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8" fillId="0" borderId="53" xfId="0" applyFont="1" applyBorder="1" applyAlignment="1">
      <alignment horizontal="center" vertical="center" wrapText="1"/>
    </xf>
    <xf numFmtId="0" fontId="8" fillId="0" borderId="186" xfId="0" applyFont="1" applyBorder="1" applyAlignment="1">
      <alignment horizontal="center" vertical="center" wrapText="1"/>
    </xf>
    <xf numFmtId="0" fontId="46" fillId="0" borderId="159" xfId="0" applyFont="1" applyBorder="1" applyAlignment="1" applyProtection="1">
      <alignment horizontal="center" vertical="center" wrapText="1"/>
      <protection locked="0"/>
    </xf>
    <xf numFmtId="0" fontId="46" fillId="0" borderId="185"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69" xfId="0" applyFont="1" applyBorder="1" applyAlignment="1" applyProtection="1">
      <alignment horizontal="center" vertical="center" wrapText="1"/>
      <protection locked="0"/>
    </xf>
    <xf numFmtId="0" fontId="46" fillId="0" borderId="80" xfId="0" applyFont="1" applyBorder="1" applyAlignment="1" applyProtection="1">
      <alignment horizontal="center" vertical="center" wrapText="1"/>
      <protection locked="0"/>
    </xf>
    <xf numFmtId="0" fontId="46" fillId="0" borderId="77" xfId="0" applyFont="1" applyBorder="1" applyAlignment="1" applyProtection="1">
      <alignment horizontal="center" vertical="center" wrapText="1"/>
      <protection locked="0"/>
    </xf>
    <xf numFmtId="0" fontId="46" fillId="21" borderId="60" xfId="0" applyFont="1" applyFill="1" applyBorder="1" applyAlignment="1" applyProtection="1">
      <alignment horizontal="center" vertical="center" wrapText="1"/>
      <protection locked="0"/>
    </xf>
    <xf numFmtId="0" fontId="46" fillId="0" borderId="200"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wrapText="1"/>
      <protection locked="0"/>
    </xf>
    <xf numFmtId="0" fontId="46" fillId="0" borderId="116" xfId="0" applyFont="1" applyBorder="1" applyAlignment="1" applyProtection="1">
      <alignment horizontal="center" vertical="center" wrapText="1"/>
      <protection locked="0"/>
    </xf>
    <xf numFmtId="0" fontId="46" fillId="0" borderId="179" xfId="0" applyFont="1" applyBorder="1" applyAlignment="1" applyProtection="1">
      <alignment horizontal="center" vertical="center" wrapText="1"/>
      <protection locked="0"/>
    </xf>
    <xf numFmtId="0" fontId="46" fillId="0" borderId="187" xfId="0" applyFont="1" applyBorder="1" applyAlignment="1" applyProtection="1">
      <alignment horizontal="center" vertical="center" wrapText="1"/>
      <protection locked="0"/>
    </xf>
    <xf numFmtId="0" fontId="46" fillId="0" borderId="185" xfId="0" applyFont="1" applyBorder="1" applyAlignment="1">
      <alignment horizontal="center" vertical="center" wrapText="1"/>
    </xf>
    <xf numFmtId="0" fontId="46" fillId="21" borderId="179" xfId="0" applyFont="1" applyFill="1" applyBorder="1" applyAlignment="1" applyProtection="1">
      <alignment horizontal="center" vertical="center" wrapText="1"/>
      <protection locked="0"/>
    </xf>
    <xf numFmtId="0" fontId="46" fillId="21" borderId="159" xfId="0" applyFont="1" applyFill="1" applyBorder="1" applyAlignment="1">
      <alignment horizontal="center" vertical="center" wrapText="1"/>
    </xf>
    <xf numFmtId="0" fontId="46" fillId="21" borderId="53" xfId="0" applyFont="1" applyFill="1" applyBorder="1" applyAlignment="1" applyProtection="1">
      <alignment horizontal="center" vertical="center" wrapText="1"/>
      <protection locked="0"/>
    </xf>
    <xf numFmtId="0" fontId="46" fillId="21" borderId="25" xfId="0" applyFont="1" applyFill="1" applyBorder="1" applyAlignment="1" applyProtection="1">
      <alignment horizontal="center" vertical="center" wrapText="1"/>
      <protection locked="0"/>
    </xf>
    <xf numFmtId="0" fontId="46" fillId="21" borderId="81" xfId="0" applyFont="1" applyFill="1" applyBorder="1" applyAlignment="1" applyProtection="1">
      <alignment horizontal="center" vertical="center" wrapText="1"/>
      <protection locked="0"/>
    </xf>
    <xf numFmtId="0" fontId="46" fillId="21" borderId="140" xfId="0" applyFont="1" applyFill="1" applyBorder="1" applyAlignment="1" applyProtection="1">
      <alignment horizontal="center" vertical="center" wrapText="1"/>
      <protection locked="0"/>
    </xf>
    <xf numFmtId="0" fontId="46" fillId="22" borderId="53" xfId="0" applyFont="1" applyFill="1" applyBorder="1" applyAlignment="1" applyProtection="1">
      <alignment horizontal="center" vertical="center" wrapText="1"/>
      <protection locked="0"/>
    </xf>
    <xf numFmtId="0" fontId="46" fillId="22" borderId="197" xfId="0" applyFont="1" applyFill="1" applyBorder="1" applyAlignment="1" applyProtection="1">
      <alignment horizontal="center" vertical="center" wrapText="1"/>
      <protection locked="0"/>
    </xf>
    <xf numFmtId="0" fontId="46" fillId="22" borderId="0" xfId="0" applyFont="1" applyFill="1" applyAlignment="1" applyProtection="1">
      <alignment horizontal="center" vertical="center" wrapText="1"/>
      <protection locked="0"/>
    </xf>
    <xf numFmtId="0" fontId="46" fillId="22" borderId="69" xfId="0" applyFont="1" applyFill="1" applyBorder="1" applyAlignment="1" applyProtection="1">
      <alignment horizontal="center" vertical="center" wrapText="1"/>
      <protection locked="0"/>
    </xf>
    <xf numFmtId="0" fontId="46" fillId="22" borderId="159" xfId="0" applyFont="1" applyFill="1" applyBorder="1" applyAlignment="1" applyProtection="1">
      <alignment horizontal="center" vertical="center" wrapText="1"/>
      <protection locked="0"/>
    </xf>
    <xf numFmtId="0" fontId="46" fillId="22" borderId="185" xfId="0" applyFont="1" applyFill="1" applyBorder="1" applyAlignment="1" applyProtection="1">
      <alignment horizontal="center" vertical="center" wrapText="1"/>
      <protection locked="0"/>
    </xf>
    <xf numFmtId="0" fontId="46" fillId="22" borderId="159" xfId="0" applyFont="1" applyFill="1" applyBorder="1" applyAlignment="1">
      <alignment horizontal="center" vertical="center" wrapText="1"/>
    </xf>
    <xf numFmtId="0" fontId="46" fillId="22" borderId="185" xfId="0" applyFont="1" applyFill="1" applyBorder="1" applyAlignment="1">
      <alignment horizontal="center" vertical="center" wrapText="1"/>
    </xf>
    <xf numFmtId="0" fontId="46" fillId="22" borderId="0" xfId="0" applyFont="1" applyFill="1" applyAlignment="1">
      <alignment horizontal="center" vertical="center" wrapText="1"/>
    </xf>
    <xf numFmtId="0" fontId="46" fillId="22" borderId="69" xfId="0" applyFont="1" applyFill="1" applyBorder="1" applyAlignment="1">
      <alignment horizontal="center" vertical="center" wrapText="1"/>
    </xf>
    <xf numFmtId="0" fontId="46" fillId="22" borderId="179" xfId="0" applyFont="1" applyFill="1" applyBorder="1" applyAlignment="1">
      <alignment horizontal="center" vertical="center" wrapText="1"/>
    </xf>
    <xf numFmtId="0" fontId="46" fillId="22" borderId="200" xfId="0" applyFont="1" applyFill="1" applyBorder="1" applyAlignment="1" applyProtection="1">
      <alignment horizontal="center" vertical="center" wrapText="1"/>
      <protection locked="0"/>
    </xf>
    <xf numFmtId="0" fontId="46" fillId="22" borderId="28" xfId="0" applyFont="1" applyFill="1" applyBorder="1" applyAlignment="1" applyProtection="1">
      <alignment horizontal="center" vertical="center" wrapText="1"/>
      <protection locked="0"/>
    </xf>
    <xf numFmtId="0" fontId="46" fillId="22" borderId="116" xfId="0" applyFont="1" applyFill="1" applyBorder="1" applyAlignment="1" applyProtection="1">
      <alignment horizontal="center" vertical="center" wrapText="1"/>
      <protection locked="0"/>
    </xf>
    <xf numFmtId="0" fontId="46" fillId="22" borderId="81" xfId="0" applyFont="1" applyFill="1" applyBorder="1" applyAlignment="1" applyProtection="1">
      <alignment horizontal="center" vertical="center" wrapText="1"/>
      <protection locked="0"/>
    </xf>
    <xf numFmtId="0" fontId="46" fillId="22" borderId="140" xfId="0" applyFont="1" applyFill="1" applyBorder="1" applyAlignment="1" applyProtection="1">
      <alignment horizontal="center" vertical="center" wrapText="1"/>
      <protection locked="0"/>
    </xf>
    <xf numFmtId="0" fontId="46" fillId="22" borderId="158" xfId="0" applyFont="1" applyFill="1" applyBorder="1" applyAlignment="1" applyProtection="1">
      <alignment horizontal="center" vertical="center" wrapText="1"/>
      <protection locked="0"/>
    </xf>
    <xf numFmtId="0" fontId="46" fillId="22" borderId="60" xfId="0" applyFont="1" applyFill="1" applyBorder="1" applyAlignment="1" applyProtection="1">
      <alignment horizontal="center" vertical="center" wrapText="1"/>
      <protection locked="0"/>
    </xf>
    <xf numFmtId="0" fontId="46" fillId="22" borderId="188" xfId="0" applyFont="1" applyFill="1" applyBorder="1" applyAlignment="1" applyProtection="1">
      <alignment horizontal="center" vertical="center" wrapText="1"/>
      <protection locked="0"/>
    </xf>
    <xf numFmtId="0" fontId="1" fillId="0" borderId="0" xfId="0" quotePrefix="1" applyFont="1" applyAlignment="1">
      <alignment horizontal="left" vertical="top" wrapText="1"/>
    </xf>
    <xf numFmtId="0" fontId="46" fillId="22" borderId="179" xfId="0" applyFont="1" applyFill="1" applyBorder="1" applyAlignment="1" applyProtection="1">
      <alignment horizontal="center" vertical="center" wrapText="1"/>
      <protection locked="0"/>
    </xf>
    <xf numFmtId="0" fontId="46" fillId="22" borderId="184" xfId="0" applyFont="1" applyFill="1" applyBorder="1" applyAlignment="1" applyProtection="1">
      <alignment horizontal="center" vertical="center" wrapText="1"/>
      <protection locked="0"/>
    </xf>
    <xf numFmtId="0" fontId="10" fillId="0" borderId="0" xfId="0" applyFont="1" applyAlignment="1">
      <alignment horizontal="center"/>
    </xf>
    <xf numFmtId="0" fontId="8" fillId="0" borderId="0" xfId="0" applyFont="1" applyAlignment="1">
      <alignment horizontal="left" vertical="top" wrapText="1"/>
    </xf>
    <xf numFmtId="0" fontId="33" fillId="0" borderId="200"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33" fillId="0" borderId="118" xfId="0" applyFont="1" applyBorder="1" applyAlignment="1" applyProtection="1">
      <alignment horizontal="center" vertical="center" wrapText="1"/>
      <protection locked="0"/>
    </xf>
    <xf numFmtId="0" fontId="89" fillId="0" borderId="118" xfId="0" applyFont="1" applyBorder="1" applyAlignment="1" applyProtection="1">
      <alignment horizontal="center" vertical="center" wrapText="1"/>
      <protection locked="0"/>
    </xf>
    <xf numFmtId="0" fontId="89" fillId="0" borderId="28" xfId="0" applyFont="1" applyBorder="1" applyAlignment="1" applyProtection="1">
      <alignment horizontal="center" vertical="center" wrapText="1"/>
      <protection locked="0"/>
    </xf>
    <xf numFmtId="0" fontId="89" fillId="0" borderId="29" xfId="0" applyFont="1" applyBorder="1" applyAlignment="1" applyProtection="1">
      <alignment horizontal="center" vertical="center" wrapText="1"/>
      <protection locked="0"/>
    </xf>
    <xf numFmtId="0" fontId="89" fillId="4" borderId="118" xfId="0" applyFont="1" applyFill="1" applyBorder="1" applyAlignment="1" applyProtection="1">
      <alignment horizontal="center" vertical="center" wrapText="1"/>
      <protection locked="0"/>
    </xf>
    <xf numFmtId="0" fontId="89" fillId="4" borderId="28" xfId="0" applyFont="1" applyFill="1" applyBorder="1" applyAlignment="1" applyProtection="1">
      <alignment horizontal="center" vertical="center" wrapText="1"/>
      <protection locked="0"/>
    </xf>
    <xf numFmtId="0" fontId="89" fillId="4" borderId="29" xfId="0" applyFont="1" applyFill="1" applyBorder="1" applyAlignment="1" applyProtection="1">
      <alignment horizontal="center" vertical="center" wrapText="1"/>
      <protection locked="0"/>
    </xf>
    <xf numFmtId="0" fontId="89" fillId="4" borderId="116" xfId="0" applyFont="1" applyFill="1" applyBorder="1" applyAlignment="1" applyProtection="1">
      <alignment horizontal="center" vertical="center" wrapText="1"/>
      <protection locked="0"/>
    </xf>
    <xf numFmtId="3" fontId="32" fillId="4" borderId="262" xfId="0" applyNumberFormat="1" applyFont="1" applyFill="1" applyBorder="1" applyAlignment="1" applyProtection="1">
      <alignment horizontal="center" vertical="center" wrapText="1"/>
      <protection locked="0"/>
    </xf>
    <xf numFmtId="3" fontId="32" fillId="4" borderId="168" xfId="0" applyNumberFormat="1" applyFont="1" applyFill="1" applyBorder="1" applyAlignment="1" applyProtection="1">
      <alignment horizontal="center" vertical="center" wrapText="1"/>
      <protection locked="0"/>
    </xf>
    <xf numFmtId="0" fontId="25" fillId="4" borderId="64" xfId="0" quotePrefix="1" applyFont="1" applyFill="1" applyBorder="1" applyAlignment="1">
      <alignment horizontal="center" vertical="center" wrapText="1"/>
    </xf>
    <xf numFmtId="0" fontId="25" fillId="4" borderId="42" xfId="0" quotePrefix="1" applyFont="1" applyFill="1" applyBorder="1" applyAlignment="1">
      <alignment horizontal="center" vertical="center" wrapText="1"/>
    </xf>
    <xf numFmtId="0" fontId="9" fillId="0" borderId="25" xfId="0" applyFont="1" applyBorder="1" applyAlignment="1">
      <alignment horizontal="center" vertical="center" wrapText="1"/>
    </xf>
    <xf numFmtId="0" fontId="33" fillId="0" borderId="116" xfId="0" applyFont="1" applyBorder="1" applyAlignment="1" applyProtection="1">
      <alignment horizontal="center" vertical="center" wrapText="1"/>
      <protection locked="0"/>
    </xf>
    <xf numFmtId="0" fontId="46" fillId="25" borderId="200" xfId="0" applyFont="1" applyFill="1" applyBorder="1" applyAlignment="1">
      <alignment horizontal="center" vertical="center" wrapText="1"/>
    </xf>
    <xf numFmtId="0" fontId="46" fillId="25" borderId="116" xfId="0" applyFont="1" applyFill="1" applyBorder="1" applyAlignment="1">
      <alignment horizontal="center" vertical="center" wrapText="1"/>
    </xf>
    <xf numFmtId="0" fontId="32" fillId="4" borderId="118" xfId="0" applyFont="1" applyFill="1" applyBorder="1" applyAlignment="1">
      <alignment horizontal="center" vertical="top" wrapText="1"/>
    </xf>
    <xf numFmtId="0" fontId="32" fillId="4" borderId="116" xfId="0" applyFont="1" applyFill="1" applyBorder="1" applyAlignment="1">
      <alignment horizontal="center" vertical="top" wrapText="1"/>
    </xf>
    <xf numFmtId="0" fontId="46" fillId="25" borderId="123" xfId="0" applyFont="1" applyFill="1" applyBorder="1" applyAlignment="1">
      <alignment horizontal="center" vertical="center" wrapText="1"/>
    </xf>
    <xf numFmtId="0" fontId="46" fillId="25" borderId="183" xfId="0" applyFont="1" applyFill="1" applyBorder="1" applyAlignment="1">
      <alignment horizontal="center" vertical="center" wrapText="1"/>
    </xf>
    <xf numFmtId="0" fontId="4" fillId="4" borderId="242" xfId="0" quotePrefix="1" applyFont="1" applyFill="1" applyBorder="1" applyAlignment="1">
      <alignment horizontal="center" vertical="center" wrapText="1"/>
    </xf>
    <xf numFmtId="0" fontId="4" fillId="4" borderId="92" xfId="0" quotePrefix="1" applyFont="1" applyFill="1" applyBorder="1" applyAlignment="1">
      <alignment horizontal="center" vertical="center" wrapText="1"/>
    </xf>
    <xf numFmtId="3" fontId="32" fillId="4" borderId="170" xfId="0" applyNumberFormat="1" applyFont="1" applyFill="1" applyBorder="1" applyAlignment="1" applyProtection="1">
      <alignment horizontal="center" vertical="center" wrapText="1"/>
      <protection locked="0"/>
    </xf>
    <xf numFmtId="3" fontId="32" fillId="0" borderId="118" xfId="0" applyNumberFormat="1" applyFont="1" applyBorder="1" applyAlignment="1" applyProtection="1">
      <alignment horizontal="left" vertical="top" wrapText="1"/>
      <protection locked="0"/>
    </xf>
    <xf numFmtId="3" fontId="32" fillId="0" borderId="116" xfId="0" applyNumberFormat="1" applyFont="1" applyBorder="1" applyAlignment="1" applyProtection="1">
      <alignment horizontal="left" vertical="top" wrapText="1"/>
      <protection locked="0"/>
    </xf>
    <xf numFmtId="3" fontId="32" fillId="0" borderId="158" xfId="0" applyNumberFormat="1" applyFont="1" applyBorder="1" applyAlignment="1" applyProtection="1">
      <alignment horizontal="left" vertical="top" wrapText="1"/>
      <protection locked="0"/>
    </xf>
    <xf numFmtId="3" fontId="32" fillId="0" borderId="188" xfId="0" applyNumberFormat="1" applyFont="1" applyBorder="1" applyAlignment="1" applyProtection="1">
      <alignment horizontal="left" vertical="top" wrapText="1"/>
      <protection locked="0"/>
    </xf>
    <xf numFmtId="3" fontId="32" fillId="0" borderId="156" xfId="0" applyNumberFormat="1" applyFont="1" applyBorder="1" applyAlignment="1" applyProtection="1">
      <alignment horizontal="center" vertical="top" wrapText="1"/>
      <protection locked="0"/>
    </xf>
    <xf numFmtId="3" fontId="32" fillId="0" borderId="174" xfId="0" applyNumberFormat="1" applyFont="1" applyBorder="1" applyAlignment="1" applyProtection="1">
      <alignment horizontal="center" vertical="top" wrapText="1"/>
      <protection locked="0"/>
    </xf>
    <xf numFmtId="3" fontId="32" fillId="0" borderId="187" xfId="0" applyNumberFormat="1" applyFont="1" applyBorder="1" applyAlignment="1" applyProtection="1">
      <alignment horizontal="center" vertical="top" wrapText="1"/>
      <protection locked="0"/>
    </xf>
    <xf numFmtId="3" fontId="32" fillId="0" borderId="186" xfId="0" applyNumberFormat="1" applyFont="1" applyBorder="1" applyAlignment="1" applyProtection="1">
      <alignment horizontal="center" vertical="top" wrapText="1"/>
      <protection locked="0"/>
    </xf>
    <xf numFmtId="3" fontId="11" fillId="4" borderId="184" xfId="0" applyNumberFormat="1" applyFont="1" applyFill="1" applyBorder="1" applyAlignment="1" applyProtection="1">
      <alignment horizontal="left" vertical="top"/>
      <protection locked="0"/>
    </xf>
    <xf numFmtId="3" fontId="11" fillId="4" borderId="197" xfId="0" applyNumberFormat="1" applyFont="1" applyFill="1" applyBorder="1" applyAlignment="1" applyProtection="1">
      <alignment horizontal="left" vertical="top"/>
      <protection locked="0"/>
    </xf>
    <xf numFmtId="3" fontId="32" fillId="0" borderId="38" xfId="0" applyNumberFormat="1" applyFont="1" applyBorder="1" applyAlignment="1" applyProtection="1">
      <alignment horizontal="left" vertical="top" wrapText="1"/>
      <protection locked="0"/>
    </xf>
    <xf numFmtId="3" fontId="32" fillId="0" borderId="45" xfId="0" applyNumberFormat="1" applyFont="1" applyBorder="1" applyAlignment="1" applyProtection="1">
      <alignment horizontal="left" vertical="top" wrapText="1"/>
      <protection locked="0"/>
    </xf>
    <xf numFmtId="0" fontId="4" fillId="4" borderId="70" xfId="0" quotePrefix="1" applyFont="1" applyFill="1" applyBorder="1" applyAlignment="1">
      <alignment horizontal="center" vertical="center" wrapText="1"/>
    </xf>
    <xf numFmtId="0" fontId="4" fillId="4" borderId="41" xfId="0" quotePrefix="1" applyFont="1" applyFill="1" applyBorder="1" applyAlignment="1">
      <alignment horizontal="center" vertical="center" wrapText="1"/>
    </xf>
    <xf numFmtId="3" fontId="32" fillId="0" borderId="118" xfId="0" applyNumberFormat="1" applyFont="1" applyBorder="1" applyAlignment="1" applyProtection="1">
      <alignment horizontal="center" vertical="top" wrapText="1"/>
      <protection locked="0"/>
    </xf>
    <xf numFmtId="3" fontId="32" fillId="0" borderId="116" xfId="0" applyNumberFormat="1" applyFont="1" applyBorder="1" applyAlignment="1" applyProtection="1">
      <alignment horizontal="center" vertical="top" wrapText="1"/>
      <protection locked="0"/>
    </xf>
    <xf numFmtId="3" fontId="32" fillId="4" borderId="166" xfId="0" applyNumberFormat="1" applyFont="1" applyFill="1" applyBorder="1" applyAlignment="1" applyProtection="1">
      <alignment horizontal="center" vertical="center" wrapText="1"/>
      <protection locked="0"/>
    </xf>
    <xf numFmtId="3" fontId="11" fillId="4" borderId="36" xfId="0" applyNumberFormat="1" applyFont="1" applyFill="1" applyBorder="1" applyAlignment="1" applyProtection="1">
      <alignment horizontal="left" vertical="top"/>
      <protection locked="0"/>
    </xf>
    <xf numFmtId="3" fontId="11" fillId="4" borderId="44" xfId="0" applyNumberFormat="1" applyFont="1" applyFill="1" applyBorder="1" applyAlignment="1" applyProtection="1">
      <alignment horizontal="left" vertical="top"/>
      <protection locked="0"/>
    </xf>
    <xf numFmtId="0" fontId="46" fillId="25" borderId="179" xfId="0" applyFont="1" applyFill="1" applyBorder="1" applyAlignment="1">
      <alignment horizontal="center" vertical="center" wrapText="1"/>
    </xf>
    <xf numFmtId="0" fontId="46" fillId="25" borderId="188" xfId="0" applyFont="1" applyFill="1" applyBorder="1" applyAlignment="1">
      <alignment horizontal="center" vertical="center" wrapText="1"/>
    </xf>
    <xf numFmtId="0" fontId="46" fillId="25" borderId="219" xfId="0" applyFont="1" applyFill="1" applyBorder="1" applyAlignment="1">
      <alignment horizontal="center" vertical="center" wrapText="1"/>
    </xf>
    <xf numFmtId="0" fontId="46" fillId="25" borderId="197" xfId="0" applyFont="1" applyFill="1" applyBorder="1" applyAlignment="1">
      <alignment horizontal="center" vertical="center" wrapText="1"/>
    </xf>
    <xf numFmtId="0" fontId="46" fillId="9" borderId="118" xfId="0" applyFont="1" applyFill="1" applyBorder="1" applyAlignment="1">
      <alignment horizontal="center" vertical="center" wrapText="1"/>
    </xf>
    <xf numFmtId="0" fontId="46" fillId="9" borderId="28" xfId="0" applyFont="1" applyFill="1" applyBorder="1" applyAlignment="1">
      <alignment horizontal="center" vertical="center" wrapText="1"/>
    </xf>
    <xf numFmtId="0" fontId="46" fillId="9" borderId="29" xfId="0" applyFont="1" applyFill="1" applyBorder="1" applyAlignment="1">
      <alignment horizontal="center" vertical="center" wrapText="1"/>
    </xf>
    <xf numFmtId="0" fontId="32" fillId="7" borderId="118" xfId="0" applyFont="1" applyFill="1" applyBorder="1" applyAlignment="1">
      <alignment horizontal="center" vertical="top" wrapText="1"/>
    </xf>
    <xf numFmtId="0" fontId="32" fillId="7" borderId="116" xfId="0" applyFont="1" applyFill="1" applyBorder="1" applyAlignment="1">
      <alignment horizontal="center" vertical="top" wrapText="1"/>
    </xf>
    <xf numFmtId="0" fontId="25" fillId="16" borderId="83" xfId="0" quotePrefix="1" applyFont="1" applyFill="1" applyBorder="1" applyAlignment="1">
      <alignment horizontal="center" vertical="center" wrapText="1"/>
    </xf>
    <xf numFmtId="0" fontId="25" fillId="16" borderId="92" xfId="0" quotePrefix="1" applyFont="1" applyFill="1" applyBorder="1" applyAlignment="1">
      <alignment horizontal="center" vertical="center" wrapText="1"/>
    </xf>
    <xf numFmtId="0" fontId="25" fillId="16" borderId="64" xfId="0" quotePrefix="1" applyFont="1" applyFill="1" applyBorder="1" applyAlignment="1">
      <alignment horizontal="center" vertical="center" wrapText="1"/>
    </xf>
    <xf numFmtId="0" fontId="25" fillId="16" borderId="42" xfId="0" quotePrefix="1" applyFont="1" applyFill="1" applyBorder="1" applyAlignment="1">
      <alignment horizontal="center" vertical="center" wrapText="1"/>
    </xf>
    <xf numFmtId="0" fontId="9" fillId="0" borderId="28" xfId="0" applyFont="1" applyBorder="1" applyAlignment="1">
      <alignment horizontal="center" vertical="center" wrapText="1"/>
    </xf>
    <xf numFmtId="0" fontId="46" fillId="25" borderId="159" xfId="0" applyFont="1" applyFill="1" applyBorder="1" applyAlignment="1">
      <alignment horizontal="center" vertical="center" wrapText="1"/>
    </xf>
    <xf numFmtId="0" fontId="46" fillId="25" borderId="53" xfId="0" applyFont="1" applyFill="1" applyBorder="1" applyAlignment="1">
      <alignment horizontal="center" vertical="center" wrapText="1"/>
    </xf>
    <xf numFmtId="0" fontId="32" fillId="4" borderId="36" xfId="0" applyFont="1" applyFill="1" applyBorder="1" applyAlignment="1">
      <alignment horizontal="center" vertical="top" wrapText="1"/>
    </xf>
    <xf numFmtId="0" fontId="32" fillId="4" borderId="44" xfId="0" applyFont="1" applyFill="1" applyBorder="1" applyAlignment="1">
      <alignment horizontal="center" vertical="top" wrapText="1"/>
    </xf>
    <xf numFmtId="0" fontId="77" fillId="8" borderId="0" xfId="5" applyFont="1" applyFill="1" applyAlignment="1">
      <alignment horizontal="left" vertical="top" wrapText="1"/>
    </xf>
    <xf numFmtId="0" fontId="1" fillId="4" borderId="18" xfId="5" applyFill="1" applyBorder="1" applyAlignment="1" applyProtection="1">
      <alignment horizontal="center" vertical="center"/>
      <protection locked="0"/>
    </xf>
    <xf numFmtId="0" fontId="1" fillId="4" borderId="118" xfId="5" applyFill="1" applyBorder="1" applyAlignment="1" applyProtection="1">
      <alignment horizontal="left" vertical="center" wrapText="1"/>
      <protection locked="0"/>
    </xf>
    <xf numFmtId="0" fontId="1" fillId="4" borderId="28" xfId="5" applyFill="1" applyBorder="1" applyAlignment="1" applyProtection="1">
      <alignment horizontal="left" vertical="center" wrapText="1"/>
      <protection locked="0"/>
    </xf>
    <xf numFmtId="0" fontId="1" fillId="4" borderId="29" xfId="5" applyFill="1" applyBorder="1" applyAlignment="1" applyProtection="1">
      <alignment horizontal="left" vertical="center" wrapText="1"/>
      <protection locked="0"/>
    </xf>
    <xf numFmtId="0" fontId="1" fillId="4" borderId="118" xfId="5" applyFill="1" applyBorder="1" applyAlignment="1" applyProtection="1">
      <alignment horizontal="center" vertical="center"/>
      <protection locked="0"/>
    </xf>
    <xf numFmtId="0" fontId="1" fillId="4" borderId="28" xfId="5" applyFill="1" applyBorder="1" applyAlignment="1" applyProtection="1">
      <alignment horizontal="center" vertical="center"/>
      <protection locked="0"/>
    </xf>
    <xf numFmtId="0" fontId="1" fillId="4" borderId="29" xfId="5" applyFill="1" applyBorder="1" applyAlignment="1" applyProtection="1">
      <alignment horizontal="center" vertical="center"/>
      <protection locked="0"/>
    </xf>
    <xf numFmtId="0" fontId="77" fillId="8" borderId="158" xfId="5" applyFont="1" applyFill="1" applyBorder="1" applyAlignment="1">
      <alignment horizontal="left" vertical="center" wrapText="1"/>
    </xf>
    <xf numFmtId="0" fontId="77" fillId="8" borderId="25" xfId="5" applyFont="1" applyFill="1" applyBorder="1" applyAlignment="1">
      <alignment horizontal="left" vertical="center" wrapText="1"/>
    </xf>
    <xf numFmtId="0" fontId="9" fillId="4" borderId="18" xfId="5" applyFont="1" applyFill="1" applyBorder="1" applyAlignment="1" applyProtection="1">
      <alignment horizontal="center" vertical="center"/>
      <protection locked="0"/>
    </xf>
    <xf numFmtId="0" fontId="46" fillId="0" borderId="118" xfId="0" applyFont="1" applyBorder="1" applyAlignment="1" applyProtection="1">
      <alignment horizontal="center" vertical="center" wrapText="1"/>
      <protection locked="0"/>
    </xf>
    <xf numFmtId="0" fontId="46" fillId="0" borderId="29" xfId="0" applyFont="1" applyBorder="1" applyAlignment="1" applyProtection="1">
      <alignment horizontal="center" vertical="center" wrapText="1"/>
      <protection locked="0"/>
    </xf>
    <xf numFmtId="0" fontId="46" fillId="10" borderId="118" xfId="0" applyFont="1" applyFill="1" applyBorder="1" applyAlignment="1">
      <alignment horizontal="center" vertical="center" wrapText="1"/>
    </xf>
    <xf numFmtId="0" fontId="46" fillId="10" borderId="28" xfId="0" applyFont="1" applyFill="1" applyBorder="1" applyAlignment="1">
      <alignment horizontal="center" vertical="center" wrapText="1"/>
    </xf>
    <xf numFmtId="0" fontId="46" fillId="10" borderId="29" xfId="0" applyFont="1" applyFill="1" applyBorder="1" applyAlignment="1">
      <alignment horizontal="center" vertical="center" wrapText="1"/>
    </xf>
    <xf numFmtId="0" fontId="25" fillId="4" borderId="169" xfId="0" quotePrefix="1" applyFont="1" applyFill="1" applyBorder="1" applyAlignment="1">
      <alignment horizontal="center" vertical="center" wrapText="1"/>
    </xf>
    <xf numFmtId="0" fontId="25" fillId="4" borderId="53" xfId="0" quotePrefix="1" applyFont="1" applyFill="1" applyBorder="1" applyAlignment="1">
      <alignment horizontal="center" vertical="center" wrapText="1"/>
    </xf>
    <xf numFmtId="0" fontId="25" fillId="4" borderId="63" xfId="0" quotePrefix="1" applyFont="1" applyFill="1" applyBorder="1" applyAlignment="1">
      <alignment horizontal="center" vertical="center" wrapText="1"/>
    </xf>
    <xf numFmtId="0" fontId="25" fillId="4" borderId="41" xfId="0" quotePrefix="1" applyFont="1" applyFill="1" applyBorder="1" applyAlignment="1">
      <alignment horizontal="center" vertical="center" wrapText="1"/>
    </xf>
    <xf numFmtId="0" fontId="25" fillId="16" borderId="169" xfId="0" quotePrefix="1" applyFont="1" applyFill="1" applyBorder="1" applyAlignment="1">
      <alignment horizontal="center" vertical="center" wrapText="1"/>
    </xf>
    <xf numFmtId="0" fontId="25" fillId="16" borderId="53" xfId="0" quotePrefix="1" applyFont="1" applyFill="1" applyBorder="1" applyAlignment="1">
      <alignment horizontal="center" vertical="center" wrapText="1"/>
    </xf>
    <xf numFmtId="0" fontId="25" fillId="16" borderId="63" xfId="0" quotePrefix="1" applyFont="1" applyFill="1" applyBorder="1" applyAlignment="1">
      <alignment horizontal="center" vertical="center" wrapText="1"/>
    </xf>
    <xf numFmtId="0" fontId="25" fillId="16" borderId="41" xfId="0" quotePrefix="1" applyFont="1" applyFill="1" applyBorder="1" applyAlignment="1">
      <alignment horizontal="center" vertical="center" wrapText="1"/>
    </xf>
    <xf numFmtId="0" fontId="46" fillId="13" borderId="118" xfId="0" applyFont="1" applyFill="1" applyBorder="1" applyAlignment="1">
      <alignment horizontal="center" vertical="center" wrapText="1"/>
    </xf>
    <xf numFmtId="0" fontId="46" fillId="13" borderId="28" xfId="0" applyFont="1" applyFill="1" applyBorder="1" applyAlignment="1">
      <alignment horizontal="center" vertical="center" wrapText="1"/>
    </xf>
    <xf numFmtId="0" fontId="46" fillId="13" borderId="29" xfId="0" applyFont="1" applyFill="1" applyBorder="1" applyAlignment="1">
      <alignment horizontal="center" vertical="center" wrapText="1"/>
    </xf>
    <xf numFmtId="0" fontId="46" fillId="14" borderId="118"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2" borderId="118" xfId="0" applyFont="1" applyFill="1" applyBorder="1" applyAlignment="1">
      <alignment horizontal="center" vertical="center" wrapText="1"/>
    </xf>
    <xf numFmtId="0" fontId="46" fillId="12" borderId="28" xfId="0" applyFont="1" applyFill="1" applyBorder="1" applyAlignment="1">
      <alignment horizontal="center" vertical="center" wrapText="1"/>
    </xf>
    <xf numFmtId="0" fontId="46" fillId="12" borderId="29" xfId="0" applyFont="1" applyFill="1" applyBorder="1" applyAlignment="1">
      <alignment horizontal="center" vertical="center" wrapText="1"/>
    </xf>
    <xf numFmtId="0" fontId="4" fillId="4" borderId="89" xfId="3" applyFont="1" applyFill="1" applyBorder="1" applyAlignment="1">
      <alignment horizontal="left" vertical="center" wrapText="1"/>
    </xf>
    <xf numFmtId="0" fontId="45" fillId="0" borderId="18" xfId="7" applyFont="1" applyBorder="1" applyAlignment="1" applyProtection="1">
      <alignment horizontal="left" vertical="top" wrapText="1"/>
      <protection locked="0"/>
    </xf>
    <xf numFmtId="0" fontId="4" fillId="4" borderId="115" xfId="3" applyFont="1" applyFill="1" applyBorder="1" applyAlignment="1">
      <alignment horizontal="left" vertical="center" wrapText="1"/>
    </xf>
    <xf numFmtId="0" fontId="45" fillId="0" borderId="184" xfId="7" applyFont="1" applyBorder="1" applyAlignment="1" applyProtection="1">
      <alignment horizontal="left" vertical="top" wrapText="1"/>
      <protection locked="0"/>
    </xf>
    <xf numFmtId="0" fontId="45" fillId="0" borderId="191" xfId="7" applyFont="1" applyBorder="1" applyAlignment="1" applyProtection="1">
      <alignment horizontal="left" vertical="top" wrapText="1"/>
      <protection locked="0"/>
    </xf>
    <xf numFmtId="0" fontId="45" fillId="0" borderId="35" xfId="0" applyFont="1" applyBorder="1" applyAlignment="1" applyProtection="1">
      <alignment horizontal="left" vertical="top"/>
      <protection locked="0"/>
    </xf>
    <xf numFmtId="0" fontId="45" fillId="0" borderId="177" xfId="0" applyFont="1" applyBorder="1" applyAlignment="1" applyProtection="1">
      <alignment horizontal="left" vertical="top"/>
      <protection locked="0"/>
    </xf>
    <xf numFmtId="0" fontId="4" fillId="0" borderId="194" xfId="7" applyFont="1" applyBorder="1" applyAlignment="1">
      <alignment horizontal="left" vertical="top" wrapText="1"/>
    </xf>
    <xf numFmtId="0" fontId="4" fillId="0" borderId="195" xfId="7" applyFont="1" applyBorder="1" applyAlignment="1">
      <alignment horizontal="left" vertical="top" wrapText="1"/>
    </xf>
    <xf numFmtId="0" fontId="4" fillId="0" borderId="196" xfId="7" applyFont="1" applyBorder="1" applyAlignment="1">
      <alignment horizontal="left" vertical="top" wrapText="1"/>
    </xf>
    <xf numFmtId="0" fontId="4" fillId="8" borderId="0" xfId="3" applyFont="1" applyFill="1" applyAlignment="1">
      <alignment horizontal="center" vertical="center"/>
    </xf>
    <xf numFmtId="0" fontId="1" fillId="0" borderId="140" xfId="7" applyFont="1" applyFill="1" applyBorder="1" applyAlignment="1">
      <alignment horizontal="left" vertical="center" wrapText="1"/>
    </xf>
    <xf numFmtId="0" fontId="1" fillId="0" borderId="133" xfId="7" applyFont="1" applyFill="1" applyBorder="1" applyAlignment="1">
      <alignment horizontal="left" vertical="center" wrapText="1"/>
    </xf>
    <xf numFmtId="0" fontId="45" fillId="0" borderId="46" xfId="0" applyFont="1" applyBorder="1" applyAlignment="1" applyProtection="1">
      <alignment horizontal="left" vertical="top" wrapText="1"/>
      <protection locked="0"/>
    </xf>
    <xf numFmtId="0" fontId="45" fillId="0" borderId="22" xfId="0" applyFont="1" applyBorder="1" applyAlignment="1" applyProtection="1">
      <alignment horizontal="left" vertical="top" wrapText="1"/>
      <protection locked="0"/>
    </xf>
    <xf numFmtId="0" fontId="1" fillId="0" borderId="133" xfId="7" applyFont="1" applyBorder="1" applyAlignment="1">
      <alignment horizontal="left" vertical="center" wrapText="1"/>
    </xf>
    <xf numFmtId="0" fontId="45" fillId="0" borderId="196" xfId="0" applyFont="1" applyBorder="1" applyAlignment="1" applyProtection="1">
      <alignment horizontal="left" vertical="top" wrapText="1"/>
      <protection locked="0"/>
    </xf>
    <xf numFmtId="0" fontId="45" fillId="0" borderId="149" xfId="0" applyFont="1" applyBorder="1" applyAlignment="1" applyProtection="1">
      <alignment horizontal="left" vertical="top" wrapText="1"/>
      <protection locked="0"/>
    </xf>
    <xf numFmtId="0" fontId="45" fillId="0" borderId="139" xfId="0" applyFont="1" applyBorder="1" applyAlignment="1" applyProtection="1">
      <alignment horizontal="left" vertical="top" wrapText="1"/>
      <protection locked="0"/>
    </xf>
    <xf numFmtId="0" fontId="37" fillId="4" borderId="34" xfId="3" applyFont="1" applyFill="1" applyBorder="1" applyAlignment="1" applyProtection="1">
      <alignment horizontal="center" vertical="center" textRotation="90" wrapText="1"/>
      <protection locked="0"/>
    </xf>
    <xf numFmtId="0" fontId="0" fillId="0" borderId="68" xfId="0" applyBorder="1" applyAlignment="1">
      <alignment horizontal="center" vertical="center" textRotation="90" wrapText="1"/>
    </xf>
    <xf numFmtId="0" fontId="0" fillId="0" borderId="184" xfId="0" applyBorder="1" applyAlignment="1">
      <alignment horizontal="center" vertical="center" textRotation="90" wrapText="1"/>
    </xf>
    <xf numFmtId="0" fontId="45" fillId="0" borderId="33" xfId="0" applyFont="1" applyBorder="1" applyAlignment="1" applyProtection="1">
      <alignment horizontal="left" vertical="top"/>
      <protection locked="0"/>
    </xf>
    <xf numFmtId="0" fontId="1" fillId="0" borderId="193" xfId="7" applyFont="1" applyBorder="1" applyAlignment="1">
      <alignment horizontal="left" vertical="center" wrapText="1"/>
    </xf>
    <xf numFmtId="0" fontId="1" fillId="0" borderId="61" xfId="7" applyFont="1" applyBorder="1" applyAlignment="1">
      <alignment horizontal="left" vertical="center" wrapText="1"/>
    </xf>
    <xf numFmtId="0" fontId="1" fillId="0" borderId="191" xfId="7" applyFont="1" applyBorder="1" applyAlignment="1">
      <alignment horizontal="left" vertical="center" wrapText="1"/>
    </xf>
    <xf numFmtId="0" fontId="37" fillId="4" borderId="158" xfId="3" applyFont="1" applyFill="1" applyBorder="1" applyAlignment="1" applyProtection="1">
      <alignment horizontal="center" vertical="center" textRotation="90" wrapText="1"/>
      <protection locked="0"/>
    </xf>
    <xf numFmtId="0" fontId="0" fillId="0" borderId="30" xfId="0" applyBorder="1" applyAlignment="1">
      <alignment horizontal="center" vertical="center" textRotation="90" wrapText="1"/>
    </xf>
    <xf numFmtId="0" fontId="45" fillId="0" borderId="31" xfId="0" applyFont="1"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32" fillId="0" borderId="140" xfId="7" applyFont="1" applyBorder="1" applyAlignment="1" applyProtection="1">
      <alignment horizontal="left" vertical="top"/>
      <protection locked="0"/>
    </xf>
    <xf numFmtId="0" fontId="32" fillId="0" borderId="133" xfId="7" applyFont="1" applyBorder="1" applyAlignment="1" applyProtection="1">
      <alignment horizontal="left" vertical="top"/>
      <protection locked="0"/>
    </xf>
    <xf numFmtId="0" fontId="1" fillId="0" borderId="89" xfId="7" applyFont="1" applyBorder="1" applyAlignment="1" applyProtection="1">
      <alignment horizontal="left" vertical="top" wrapText="1"/>
      <protection locked="0"/>
    </xf>
    <xf numFmtId="0" fontId="1" fillId="0" borderId="33" xfId="7" applyFont="1" applyBorder="1" applyAlignment="1" applyProtection="1">
      <alignment horizontal="left" vertical="top" wrapText="1"/>
      <protection locked="0"/>
    </xf>
    <xf numFmtId="0" fontId="1" fillId="0" borderId="80" xfId="7" applyFont="1" applyBorder="1" applyAlignment="1" applyProtection="1">
      <alignment horizontal="left" vertical="top" wrapText="1"/>
      <protection locked="0"/>
    </xf>
    <xf numFmtId="0" fontId="1" fillId="0" borderId="32" xfId="7" applyFont="1" applyBorder="1" applyAlignment="1" applyProtection="1">
      <alignment horizontal="left" vertical="top" wrapText="1"/>
      <protection locked="0"/>
    </xf>
    <xf numFmtId="0" fontId="1" fillId="0" borderId="34" xfId="7" applyFont="1" applyBorder="1" applyAlignment="1" applyProtection="1">
      <alignment horizontal="left" vertical="top" wrapText="1"/>
      <protection locked="0"/>
    </xf>
    <xf numFmtId="0" fontId="9" fillId="0" borderId="35" xfId="0" applyFont="1" applyBorder="1" applyAlignment="1" applyProtection="1">
      <alignment horizontal="left" vertical="top"/>
      <protection locked="0"/>
    </xf>
    <xf numFmtId="0" fontId="9" fillId="0" borderId="177" xfId="0" applyFont="1" applyBorder="1" applyAlignment="1" applyProtection="1">
      <alignment horizontal="left" vertical="top"/>
      <protection locked="0"/>
    </xf>
    <xf numFmtId="0" fontId="1" fillId="0" borderId="35" xfId="7" applyFont="1" applyBorder="1" applyAlignment="1" applyProtection="1">
      <alignment horizontal="left" vertical="top" wrapText="1"/>
      <protection locked="0"/>
    </xf>
    <xf numFmtId="0" fontId="32" fillId="0" borderId="193" xfId="7" applyFont="1" applyBorder="1" applyAlignment="1" applyProtection="1">
      <alignment horizontal="left" vertical="top"/>
      <protection locked="0"/>
    </xf>
    <xf numFmtId="0" fontId="37" fillId="4" borderId="158" xfId="3" applyFont="1" applyFill="1" applyBorder="1" applyAlignment="1">
      <alignment horizontal="center" vertical="center" textRotation="90" wrapText="1"/>
    </xf>
    <xf numFmtId="0" fontId="37" fillId="4" borderId="68" xfId="3" applyFont="1" applyFill="1" applyBorder="1" applyAlignment="1">
      <alignment horizontal="center" vertical="center" textRotation="90" wrapText="1"/>
    </xf>
    <xf numFmtId="0" fontId="1" fillId="4" borderId="60" xfId="3" applyFill="1" applyBorder="1" applyAlignment="1">
      <alignment horizontal="left" vertical="center"/>
    </xf>
    <xf numFmtId="0" fontId="0" fillId="0" borderId="61" xfId="0" applyBorder="1" applyAlignment="1">
      <alignment horizontal="left" vertical="center"/>
    </xf>
    <xf numFmtId="0" fontId="0" fillId="0" borderId="191" xfId="0" applyBorder="1" applyAlignment="1">
      <alignment horizontal="left" vertical="center"/>
    </xf>
    <xf numFmtId="0" fontId="1" fillId="0" borderId="60" xfId="3" applyFont="1" applyFill="1" applyBorder="1" applyAlignment="1">
      <alignment horizontal="left" vertical="center"/>
    </xf>
    <xf numFmtId="0" fontId="2" fillId="0" borderId="61" xfId="0" applyFont="1" applyFill="1" applyBorder="1" applyAlignment="1">
      <alignment horizontal="left" vertical="center"/>
    </xf>
    <xf numFmtId="0" fontId="2" fillId="0" borderId="191" xfId="0" applyFont="1" applyFill="1" applyBorder="1" applyAlignment="1">
      <alignment horizontal="left" vertical="center"/>
    </xf>
    <xf numFmtId="0" fontId="1" fillId="0" borderId="160" xfId="7" applyFont="1" applyBorder="1" applyAlignment="1" applyProtection="1">
      <alignment horizontal="left" vertical="top" wrapText="1"/>
      <protection locked="0"/>
    </xf>
    <xf numFmtId="0" fontId="1" fillId="0" borderId="31" xfId="7" applyFont="1" applyBorder="1" applyAlignment="1" applyProtection="1">
      <alignment horizontal="left" vertical="top" wrapText="1"/>
      <protection locked="0"/>
    </xf>
    <xf numFmtId="0" fontId="32" fillId="0" borderId="35" xfId="7" applyFont="1" applyBorder="1" applyAlignment="1" applyProtection="1">
      <alignment horizontal="left" vertical="top"/>
      <protection locked="0"/>
    </xf>
    <xf numFmtId="0" fontId="32" fillId="0" borderId="160" xfId="7" applyFont="1" applyBorder="1" applyAlignment="1" applyProtection="1">
      <alignment horizontal="left" vertical="top"/>
      <protection locked="0"/>
    </xf>
    <xf numFmtId="0" fontId="32" fillId="0" borderId="31" xfId="7"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32" fillId="0" borderId="177" xfId="7" applyFont="1" applyBorder="1" applyAlignment="1" applyProtection="1">
      <alignment horizontal="left" vertical="top"/>
      <protection locked="0"/>
    </xf>
    <xf numFmtId="0" fontId="37" fillId="4" borderId="184" xfId="3" applyFont="1" applyFill="1" applyBorder="1" applyAlignment="1">
      <alignment horizontal="center" vertical="center" textRotation="90" wrapText="1"/>
    </xf>
    <xf numFmtId="0" fontId="1" fillId="0" borderId="177" xfId="7" applyFont="1" applyBorder="1" applyAlignment="1" applyProtection="1">
      <alignment horizontal="left" vertical="top" wrapText="1"/>
      <protection locked="0"/>
    </xf>
    <xf numFmtId="0" fontId="1" fillId="0" borderId="157" xfId="7" applyFont="1" applyBorder="1" applyAlignment="1" applyProtection="1">
      <alignment horizontal="left" vertical="top" wrapText="1"/>
      <protection locked="0"/>
    </xf>
    <xf numFmtId="0" fontId="24" fillId="4" borderId="80" xfId="3" applyFont="1" applyFill="1" applyBorder="1" applyAlignment="1">
      <alignment horizontal="center" vertical="center" textRotation="90"/>
    </xf>
    <xf numFmtId="0" fontId="24" fillId="4" borderId="32" xfId="3" applyFont="1" applyFill="1" applyBorder="1" applyAlignment="1">
      <alignment horizontal="center" vertical="center" textRotation="90"/>
    </xf>
    <xf numFmtId="0" fontId="24" fillId="4" borderId="76" xfId="3" applyFont="1" applyFill="1" applyBorder="1" applyAlignment="1">
      <alignment horizontal="center" vertical="center" textRotation="90"/>
    </xf>
    <xf numFmtId="0" fontId="9" fillId="4" borderId="140" xfId="3" applyFont="1" applyFill="1" applyBorder="1" applyAlignment="1" applyProtection="1">
      <alignment horizontal="left" vertical="center" wrapText="1"/>
      <protection locked="0"/>
    </xf>
    <xf numFmtId="0" fontId="9" fillId="4" borderId="133" xfId="3" applyFont="1" applyFill="1" applyBorder="1" applyAlignment="1" applyProtection="1">
      <alignment horizontal="left" vertical="center" wrapText="1"/>
      <protection locked="0"/>
    </xf>
    <xf numFmtId="0" fontId="45" fillId="0" borderId="89" xfId="0" applyFont="1" applyBorder="1" applyAlignment="1" applyProtection="1">
      <alignment horizontal="left" vertical="top" wrapText="1"/>
      <protection locked="0"/>
    </xf>
    <xf numFmtId="0" fontId="45" fillId="0" borderId="33" xfId="0" applyFont="1" applyBorder="1" applyAlignment="1" applyProtection="1">
      <alignment horizontal="left" vertical="top" wrapText="1"/>
      <protection locked="0"/>
    </xf>
    <xf numFmtId="0" fontId="9" fillId="4" borderId="141" xfId="3" applyFont="1" applyFill="1" applyBorder="1" applyAlignment="1" applyProtection="1">
      <alignment horizontal="left" vertical="center" wrapText="1"/>
      <protection locked="0"/>
    </xf>
    <xf numFmtId="0" fontId="45" fillId="0" borderId="122" xfId="0" applyFont="1" applyBorder="1" applyAlignment="1" applyProtection="1">
      <alignment horizontal="left" vertical="top" wrapText="1"/>
      <protection locked="0"/>
    </xf>
    <xf numFmtId="0" fontId="45" fillId="0" borderId="58" xfId="0" applyFont="1" applyBorder="1" applyAlignment="1" applyProtection="1">
      <alignment horizontal="left" vertical="top" wrapText="1"/>
      <protection locked="0"/>
    </xf>
    <xf numFmtId="0" fontId="45" fillId="0" borderId="19" xfId="0" applyFont="1" applyBorder="1" applyAlignment="1" applyProtection="1">
      <alignment horizontal="left" vertical="top" wrapText="1"/>
      <protection locked="0"/>
    </xf>
    <xf numFmtId="0" fontId="9" fillId="0" borderId="122" xfId="0" applyFont="1" applyBorder="1" applyAlignment="1" applyProtection="1">
      <alignment horizontal="left" vertical="top"/>
      <protection locked="0"/>
    </xf>
    <xf numFmtId="0" fontId="1" fillId="8" borderId="157" xfId="7" applyFont="1" applyFill="1" applyBorder="1" applyAlignment="1">
      <alignment horizontal="center" vertical="top" wrapText="1"/>
    </xf>
    <xf numFmtId="0" fontId="1" fillId="8" borderId="160" xfId="7" applyFont="1" applyFill="1" applyBorder="1" applyAlignment="1">
      <alignment horizontal="center" vertical="top" wrapText="1"/>
    </xf>
    <xf numFmtId="0" fontId="1" fillId="8" borderId="31" xfId="7" applyFont="1" applyFill="1" applyBorder="1" applyAlignment="1">
      <alignment horizontal="center" vertical="top" wrapText="1"/>
    </xf>
    <xf numFmtId="0" fontId="45" fillId="0" borderId="122" xfId="0" applyFont="1" applyBorder="1" applyAlignment="1" applyProtection="1">
      <alignment horizontal="left" vertical="top"/>
      <protection locked="0"/>
    </xf>
    <xf numFmtId="0" fontId="1" fillId="8" borderId="35" xfId="7" applyFont="1" applyFill="1" applyBorder="1" applyAlignment="1">
      <alignment horizontal="center" vertical="top" wrapText="1"/>
    </xf>
    <xf numFmtId="0" fontId="1" fillId="8" borderId="181" xfId="7" applyFont="1" applyFill="1" applyBorder="1" applyAlignment="1">
      <alignment horizontal="center" vertical="top" wrapText="1"/>
    </xf>
    <xf numFmtId="0" fontId="1" fillId="0" borderId="76" xfId="7" applyFont="1" applyBorder="1" applyAlignment="1" applyProtection="1">
      <alignment horizontal="left" vertical="top" wrapText="1"/>
      <protection locked="0"/>
    </xf>
    <xf numFmtId="0" fontId="1" fillId="0" borderId="122" xfId="7" applyFont="1" applyBorder="1" applyAlignment="1" applyProtection="1">
      <alignment horizontal="left" vertical="top" wrapText="1"/>
      <protection locked="0"/>
    </xf>
    <xf numFmtId="0" fontId="32" fillId="0" borderId="157" xfId="7" applyFont="1" applyBorder="1" applyAlignment="1" applyProtection="1">
      <alignment horizontal="left" vertical="top"/>
      <protection locked="0"/>
    </xf>
    <xf numFmtId="0" fontId="1" fillId="0" borderId="133" xfId="7" applyFont="1" applyBorder="1" applyAlignment="1" applyProtection="1">
      <alignment horizontal="left" vertical="top" wrapText="1"/>
      <protection locked="0"/>
    </xf>
    <xf numFmtId="0" fontId="1" fillId="0" borderId="141" xfId="7" applyFont="1" applyBorder="1" applyAlignment="1" applyProtection="1">
      <alignment horizontal="left" vertical="top" wrapText="1"/>
      <protection locked="0"/>
    </xf>
    <xf numFmtId="0" fontId="45" fillId="0" borderId="21" xfId="0" applyFont="1" applyBorder="1" applyAlignment="1" applyProtection="1">
      <alignment horizontal="left" vertical="top" wrapText="1"/>
      <protection locked="0"/>
    </xf>
    <xf numFmtId="0" fontId="1" fillId="0" borderId="193" xfId="7" applyFont="1" applyFill="1" applyBorder="1" applyAlignment="1">
      <alignment horizontal="left" vertical="center" wrapText="1"/>
    </xf>
    <xf numFmtId="0" fontId="1" fillId="0" borderId="60" xfId="7" applyFont="1" applyBorder="1" applyAlignment="1">
      <alignment horizontal="left" vertical="center" wrapText="1"/>
    </xf>
    <xf numFmtId="0" fontId="1" fillId="0" borderId="62" xfId="7" applyFont="1" applyBorder="1" applyAlignment="1">
      <alignment horizontal="left" vertical="center" wrapText="1"/>
    </xf>
    <xf numFmtId="0" fontId="29" fillId="20" borderId="157" xfId="0" applyFont="1" applyFill="1" applyBorder="1" applyAlignment="1">
      <alignment horizontal="right" vertical="center" wrapText="1"/>
    </xf>
    <xf numFmtId="0" fontId="29" fillId="20" borderId="177" xfId="0" applyFont="1" applyFill="1" applyBorder="1" applyAlignment="1">
      <alignment horizontal="right" vertical="center" wrapText="1"/>
    </xf>
    <xf numFmtId="0" fontId="29" fillId="20" borderId="157" xfId="0" applyFont="1" applyFill="1" applyBorder="1" applyAlignment="1">
      <alignment horizontal="center" vertical="center" wrapText="1"/>
    </xf>
    <xf numFmtId="0" fontId="29" fillId="20" borderId="177" xfId="0" applyFont="1" applyFill="1" applyBorder="1" applyAlignment="1">
      <alignment horizontal="center" vertical="center" wrapText="1"/>
    </xf>
    <xf numFmtId="0" fontId="57" fillId="24" borderId="236" xfId="0" applyFont="1" applyFill="1" applyBorder="1" applyAlignment="1">
      <alignment horizontal="left" vertical="center" wrapText="1"/>
    </xf>
    <xf numFmtId="0" fontId="57" fillId="24" borderId="231" xfId="0" applyFont="1" applyFill="1" applyBorder="1" applyAlignment="1">
      <alignment horizontal="left" vertical="center" wrapText="1"/>
    </xf>
    <xf numFmtId="0" fontId="64" fillId="0" borderId="235" xfId="0" applyFont="1" applyBorder="1" applyAlignment="1">
      <alignment horizontal="center" vertical="center" wrapText="1"/>
    </xf>
    <xf numFmtId="0" fontId="64" fillId="0" borderId="228" xfId="0" applyFont="1" applyBorder="1" applyAlignment="1">
      <alignment horizontal="center" vertical="center" wrapText="1"/>
    </xf>
    <xf numFmtId="0" fontId="57" fillId="0" borderId="236" xfId="0" applyFont="1" applyBorder="1" applyAlignment="1">
      <alignment horizontal="left" vertical="center" wrapText="1"/>
    </xf>
    <xf numFmtId="0" fontId="57" fillId="0" borderId="231" xfId="0" applyFont="1" applyBorder="1" applyAlignment="1">
      <alignment horizontal="left" vertical="center" wrapText="1"/>
    </xf>
    <xf numFmtId="0" fontId="64" fillId="24" borderId="235" xfId="0" applyFont="1" applyFill="1" applyBorder="1" applyAlignment="1">
      <alignment horizontal="center" vertical="center" wrapText="1"/>
    </xf>
    <xf numFmtId="0" fontId="64" fillId="24" borderId="228" xfId="0" applyFont="1" applyFill="1" applyBorder="1" applyAlignment="1">
      <alignment horizontal="center" vertical="center" wrapText="1"/>
    </xf>
    <xf numFmtId="0" fontId="65" fillId="24" borderId="237" xfId="0" applyFont="1" applyFill="1" applyBorder="1" applyAlignment="1">
      <alignment horizontal="center" vertical="center" wrapText="1"/>
    </xf>
    <xf numFmtId="0" fontId="65" fillId="24" borderId="230" xfId="0" applyFont="1" applyFill="1" applyBorder="1" applyAlignment="1">
      <alignment horizontal="center" vertical="center" wrapText="1"/>
    </xf>
    <xf numFmtId="0" fontId="65" fillId="24" borderId="234" xfId="0" applyFont="1" applyFill="1" applyBorder="1" applyAlignment="1">
      <alignment horizontal="center" vertical="center" wrapText="1"/>
    </xf>
    <xf numFmtId="0" fontId="65" fillId="0" borderId="237" xfId="0" applyFont="1" applyBorder="1" applyAlignment="1">
      <alignment horizontal="center" vertical="center" wrapText="1"/>
    </xf>
    <xf numFmtId="0" fontId="65" fillId="0" borderId="230" xfId="0" applyFont="1" applyBorder="1" applyAlignment="1">
      <alignment horizontal="center" vertical="center" wrapText="1"/>
    </xf>
    <xf numFmtId="0" fontId="64" fillId="24" borderId="233" xfId="0" applyFont="1" applyFill="1" applyBorder="1" applyAlignment="1">
      <alignment horizontal="center" vertical="center" wrapText="1"/>
    </xf>
    <xf numFmtId="0" fontId="86" fillId="24" borderId="237" xfId="0" applyFont="1" applyFill="1" applyBorder="1" applyAlignment="1">
      <alignment horizontal="center" vertical="center" wrapText="1"/>
    </xf>
    <xf numFmtId="0" fontId="86" fillId="24" borderId="230" xfId="0" applyFont="1" applyFill="1" applyBorder="1" applyAlignment="1">
      <alignment horizontal="center" vertical="center" wrapText="1"/>
    </xf>
    <xf numFmtId="0" fontId="64" fillId="24" borderId="229" xfId="0" applyFont="1" applyFill="1" applyBorder="1" applyAlignment="1">
      <alignment horizontal="center" vertical="center" wrapText="1"/>
    </xf>
    <xf numFmtId="0" fontId="65" fillId="24" borderId="0" xfId="0" applyFont="1" applyFill="1" applyAlignment="1">
      <alignment horizontal="center" vertical="center" wrapText="1"/>
    </xf>
    <xf numFmtId="0" fontId="64" fillId="0" borderId="229" xfId="0" applyFont="1" applyBorder="1" applyAlignment="1">
      <alignment horizontal="center" vertical="center" wrapText="1"/>
    </xf>
    <xf numFmtId="0" fontId="65" fillId="0" borderId="0" xfId="0" applyFont="1" applyAlignment="1">
      <alignment horizontal="center" vertical="center" wrapText="1"/>
    </xf>
    <xf numFmtId="0" fontId="58" fillId="24" borderId="237" xfId="0" applyFont="1" applyFill="1" applyBorder="1" applyAlignment="1">
      <alignment horizontal="center" vertical="center" wrapText="1"/>
    </xf>
    <xf numFmtId="0" fontId="58" fillId="24" borderId="230" xfId="0" applyFont="1" applyFill="1" applyBorder="1" applyAlignment="1">
      <alignment horizontal="center" vertical="center" wrapText="1"/>
    </xf>
    <xf numFmtId="0" fontId="60" fillId="24" borderId="235" xfId="0" applyFont="1" applyFill="1" applyBorder="1" applyAlignment="1">
      <alignment horizontal="center" vertical="center" wrapText="1"/>
    </xf>
    <xf numFmtId="0" fontId="60" fillId="24" borderId="229" xfId="0" applyFont="1" applyFill="1" applyBorder="1" applyAlignment="1">
      <alignment horizontal="center" vertical="center" wrapText="1"/>
    </xf>
    <xf numFmtId="0" fontId="60" fillId="24" borderId="228" xfId="0" applyFont="1" applyFill="1" applyBorder="1" applyAlignment="1">
      <alignment horizontal="center" vertical="center" wrapText="1"/>
    </xf>
    <xf numFmtId="0" fontId="58" fillId="24" borderId="0" xfId="0" applyFont="1" applyFill="1" applyAlignment="1">
      <alignment horizontal="center" vertical="center" wrapText="1"/>
    </xf>
    <xf numFmtId="0" fontId="60" fillId="0" borderId="235" xfId="0" applyFont="1" applyBorder="1" applyAlignment="1">
      <alignment horizontal="center" vertical="center" wrapText="1"/>
    </xf>
    <xf numFmtId="0" fontId="60" fillId="0" borderId="229" xfId="0" applyFont="1" applyBorder="1" applyAlignment="1">
      <alignment horizontal="center" vertical="center" wrapText="1"/>
    </xf>
    <xf numFmtId="0" fontId="60" fillId="0" borderId="228" xfId="0" applyFont="1" applyBorder="1" applyAlignment="1">
      <alignment horizontal="center" vertical="center" wrapText="1"/>
    </xf>
    <xf numFmtId="0" fontId="58" fillId="0" borderId="237" xfId="0" applyFont="1" applyBorder="1" applyAlignment="1">
      <alignment horizontal="center" vertical="center" wrapText="1"/>
    </xf>
    <xf numFmtId="0" fontId="58" fillId="0" borderId="0" xfId="0" applyFont="1" applyAlignment="1">
      <alignment horizontal="center" vertical="center" wrapText="1"/>
    </xf>
    <xf numFmtId="0" fontId="58" fillId="0" borderId="230" xfId="0" applyFont="1" applyBorder="1" applyAlignment="1">
      <alignment horizontal="center" vertical="center" wrapText="1"/>
    </xf>
    <xf numFmtId="0" fontId="57" fillId="0" borderId="232" xfId="0" applyFont="1" applyBorder="1" applyAlignment="1">
      <alignment horizontal="left" vertical="center" wrapText="1"/>
    </xf>
    <xf numFmtId="0" fontId="60" fillId="24" borderId="233" xfId="0" applyFont="1" applyFill="1" applyBorder="1" applyAlignment="1">
      <alignment horizontal="center" vertical="center" wrapText="1"/>
    </xf>
    <xf numFmtId="0" fontId="60" fillId="24" borderId="0" xfId="0" applyFont="1" applyFill="1" applyAlignment="1">
      <alignment horizontal="center" vertical="center" wrapText="1"/>
    </xf>
    <xf numFmtId="0" fontId="58" fillId="24" borderId="234" xfId="0" applyFont="1" applyFill="1" applyBorder="1" applyAlignment="1">
      <alignment horizontal="center" vertical="center" wrapText="1"/>
    </xf>
    <xf numFmtId="0" fontId="61" fillId="0" borderId="237" xfId="0" applyFont="1" applyBorder="1" applyAlignment="1">
      <alignment horizontal="center" vertical="center" wrapText="1"/>
    </xf>
    <xf numFmtId="0" fontId="61" fillId="0" borderId="0" xfId="0" applyFont="1" applyAlignment="1">
      <alignment horizontal="center" vertical="center" wrapText="1"/>
    </xf>
    <xf numFmtId="0" fontId="61" fillId="24" borderId="237" xfId="0" applyFont="1" applyFill="1" applyBorder="1" applyAlignment="1">
      <alignment horizontal="center" vertical="center" wrapText="1"/>
    </xf>
    <xf numFmtId="0" fontId="61" fillId="24" borderId="230" xfId="0" applyFont="1" applyFill="1" applyBorder="1" applyAlignment="1">
      <alignment horizontal="center" vertical="center" wrapText="1"/>
    </xf>
  </cellXfs>
  <cellStyles count="16">
    <cellStyle name="Comma" xfId="14" builtinId="3"/>
    <cellStyle name="Hyperlink" xfId="1" builtinId="8"/>
    <cellStyle name="Hyperlink 2" xfId="2" xr:uid="{00000000-0005-0000-0000-000002000000}"/>
    <cellStyle name="Normal" xfId="0" builtinId="0"/>
    <cellStyle name="Normal 2" xfId="3" xr:uid="{00000000-0005-0000-0000-000004000000}"/>
    <cellStyle name="Normal 2 2" xfId="4" xr:uid="{00000000-0005-0000-0000-000005000000}"/>
    <cellStyle name="Normal 2 2 2" xfId="5" xr:uid="{00000000-0005-0000-0000-000006000000}"/>
    <cellStyle name="Normal 3" xfId="6" xr:uid="{00000000-0005-0000-0000-000007000000}"/>
    <cellStyle name="Normal 3 2" xfId="7" xr:uid="{00000000-0005-0000-0000-000008000000}"/>
    <cellStyle name="Normal 3 2 2" xfId="12" xr:uid="{00000000-0005-0000-0000-000009000000}"/>
    <cellStyle name="Normal 3 2 3" xfId="13" xr:uid="{00000000-0005-0000-0000-00000A000000}"/>
    <cellStyle name="Normal 3 2 4 2" xfId="11" xr:uid="{00000000-0005-0000-0000-00000B000000}"/>
    <cellStyle name="Normal 4" xfId="10" xr:uid="{00000000-0005-0000-0000-00000C000000}"/>
    <cellStyle name="Percent" xfId="8" builtinId="5"/>
    <cellStyle name="Percent 2" xfId="9" xr:uid="{00000000-0005-0000-0000-00000E000000}"/>
    <cellStyle name="XLConnect.Numeric" xfId="15" xr:uid="{00000000-0005-0000-0000-00000F00000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ECFD"/>
      <color rgb="FFCCFFCC"/>
      <color rgb="FFFFFF99"/>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sb.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Economic_Function_3"/><Relationship Id="rId7" Type="http://schemas.openxmlformats.org/officeDocument/2006/relationships/hyperlink" Target="#Not_SB"/><Relationship Id="rId2" Type="http://schemas.openxmlformats.org/officeDocument/2006/relationships/hyperlink" Target="#Economic_Function_2"/><Relationship Id="rId1" Type="http://schemas.openxmlformats.org/officeDocument/2006/relationships/hyperlink" Target="#Economic_Function_1"/><Relationship Id="rId6" Type="http://schemas.openxmlformats.org/officeDocument/2006/relationships/hyperlink" Target="#Residual_SB"/><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3.xml.rels><?xml version="1.0" encoding="UTF-8" standalone="yes"?>
<Relationships xmlns="http://schemas.openxmlformats.org/package/2006/relationships"><Relationship Id="rId3" Type="http://schemas.openxmlformats.org/officeDocument/2006/relationships/hyperlink" Target="#'5 risk metrics'!B94:B100"/><Relationship Id="rId2" Type="http://schemas.openxmlformats.org/officeDocument/2006/relationships/hyperlink" Target="#'5 risk metrics'!B54:B60"/><Relationship Id="rId1" Type="http://schemas.openxmlformats.org/officeDocument/2006/relationships/hyperlink" Target="#'5 risk metrics'!B10:B16"/><Relationship Id="rId5" Type="http://schemas.openxmlformats.org/officeDocument/2006/relationships/hyperlink" Target="#'5 risk metrics'!B176:B182"/><Relationship Id="rId4" Type="http://schemas.openxmlformats.org/officeDocument/2006/relationships/hyperlink" Target="#'5 risk metrics'!B137:B144"/></Relationships>
</file>

<file path=xl/drawings/_rels/drawing4.xml.rels><?xml version="1.0" encoding="UTF-8" standalone="yes"?>
<Relationships xmlns="http://schemas.openxmlformats.org/package/2006/relationships"><Relationship Id="rId3" Type="http://schemas.openxmlformats.org/officeDocument/2006/relationships/hyperlink" Target="#'5 risk metrics'!Economic_Function_3_new"/><Relationship Id="rId2" Type="http://schemas.openxmlformats.org/officeDocument/2006/relationships/hyperlink" Target="#'5 risk metrics'!Economic_Function_2_new"/><Relationship Id="rId1" Type="http://schemas.openxmlformats.org/officeDocument/2006/relationships/hyperlink" Target="#'5 risk metrics'!Economic_Function_1_new"/><Relationship Id="rId5" Type="http://schemas.openxmlformats.org/officeDocument/2006/relationships/hyperlink" Target="#'5 risk metrics'!Economic_Function_5_new"/><Relationship Id="rId4" Type="http://schemas.openxmlformats.org/officeDocument/2006/relationships/hyperlink" Target="#'5 risk metrics'!Economic_Function_4_new"/></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2</xdr:col>
      <xdr:colOff>981075</xdr:colOff>
      <xdr:row>4</xdr:row>
      <xdr:rowOff>133350</xdr:rowOff>
    </xdr:to>
    <xdr:pic>
      <xdr:nvPicPr>
        <xdr:cNvPr id="85014" name="Picture 2">
          <a:hlinkClick xmlns:r="http://schemas.openxmlformats.org/officeDocument/2006/relationships" r:id="rId1"/>
          <a:extLst>
            <a:ext uri="{FF2B5EF4-FFF2-40B4-BE49-F238E27FC236}">
              <a16:creationId xmlns:a16="http://schemas.microsoft.com/office/drawing/2014/main" id="{00000000-0008-0000-0000-0000164C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1809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62753</xdr:colOff>
      <xdr:row>4</xdr:row>
      <xdr:rowOff>152400</xdr:rowOff>
    </xdr:from>
    <xdr:to>
      <xdr:col>1</xdr:col>
      <xdr:colOff>1501589</xdr:colOff>
      <xdr:row>5</xdr:row>
      <xdr:rowOff>282069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338978" y="857250"/>
          <a:ext cx="1438836"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1</xdr:col>
      <xdr:colOff>1703295</xdr:colOff>
      <xdr:row>5</xdr:row>
      <xdr:rowOff>0</xdr:rowOff>
    </xdr:from>
    <xdr:to>
      <xdr:col>2</xdr:col>
      <xdr:colOff>351866</xdr:colOff>
      <xdr:row>5</xdr:row>
      <xdr:rowOff>286551</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979520" y="857250"/>
          <a:ext cx="1439396" cy="286551"/>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2</xdr:col>
      <xdr:colOff>544605</xdr:colOff>
      <xdr:row>5</xdr:row>
      <xdr:rowOff>6724</xdr:rowOff>
    </xdr:from>
    <xdr:to>
      <xdr:col>3</xdr:col>
      <xdr:colOff>795618</xdr:colOff>
      <xdr:row>5</xdr:row>
      <xdr:rowOff>293275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3611655" y="863974"/>
          <a:ext cx="1441638" cy="286551"/>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3</xdr:col>
      <xdr:colOff>997324</xdr:colOff>
      <xdr:row>5</xdr:row>
      <xdr:rowOff>11206</xdr:rowOff>
    </xdr:from>
    <xdr:to>
      <xdr:col>5</xdr:col>
      <xdr:colOff>60513</xdr:colOff>
      <xdr:row>5</xdr:row>
      <xdr:rowOff>297757</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E00-000005000000}"/>
            </a:ext>
          </a:extLst>
        </xdr:cNvPr>
        <xdr:cNvSpPr/>
      </xdr:nvSpPr>
      <xdr:spPr>
        <a:xfrm>
          <a:off x="5254999" y="868456"/>
          <a:ext cx="1444439" cy="286551"/>
        </a:xfrm>
        <a:prstGeom prst="roundRect">
          <a:avLst/>
        </a:prstGeom>
        <a:solidFill>
          <a:schemeClr val="accent6">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5</xdr:col>
      <xdr:colOff>235325</xdr:colOff>
      <xdr:row>5</xdr:row>
      <xdr:rowOff>11205</xdr:rowOff>
    </xdr:from>
    <xdr:to>
      <xdr:col>6</xdr:col>
      <xdr:colOff>486337</xdr:colOff>
      <xdr:row>5</xdr:row>
      <xdr:rowOff>297756</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0E00-000006000000}"/>
            </a:ext>
          </a:extLst>
        </xdr:cNvPr>
        <xdr:cNvSpPr/>
      </xdr:nvSpPr>
      <xdr:spPr>
        <a:xfrm>
          <a:off x="6874250" y="868455"/>
          <a:ext cx="1441637" cy="286551"/>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6</xdr:col>
      <xdr:colOff>679075</xdr:colOff>
      <xdr:row>5</xdr:row>
      <xdr:rowOff>17929</xdr:rowOff>
    </xdr:from>
    <xdr:to>
      <xdr:col>8</xdr:col>
      <xdr:colOff>268941</xdr:colOff>
      <xdr:row>6</xdr:row>
      <xdr:rowOff>1921</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0E00-000007000000}"/>
            </a:ext>
          </a:extLst>
        </xdr:cNvPr>
        <xdr:cNvSpPr/>
      </xdr:nvSpPr>
      <xdr:spPr>
        <a:xfrm>
          <a:off x="8500781" y="880782"/>
          <a:ext cx="1965513" cy="286551"/>
        </a:xfrm>
        <a:prstGeom prst="roundRect">
          <a:avLst/>
        </a:prstGeom>
        <a:solidFill>
          <a:schemeClr val="accent4">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Unallocated</a:t>
          </a:r>
        </a:p>
      </xdr:txBody>
    </xdr:sp>
    <xdr:clientData/>
  </xdr:twoCellAnchor>
  <xdr:twoCellAnchor>
    <xdr:from>
      <xdr:col>8</xdr:col>
      <xdr:colOff>437029</xdr:colOff>
      <xdr:row>5</xdr:row>
      <xdr:rowOff>22411</xdr:rowOff>
    </xdr:from>
    <xdr:to>
      <xdr:col>9</xdr:col>
      <xdr:colOff>1019735</xdr:colOff>
      <xdr:row>6</xdr:row>
      <xdr:rowOff>6403</xdr:rowOff>
    </xdr:to>
    <xdr:sp macro="" textlink="">
      <xdr:nvSpPr>
        <xdr:cNvPr id="8" name="Rounded Rectangle 7">
          <a:hlinkClick xmlns:r="http://schemas.openxmlformats.org/officeDocument/2006/relationships" r:id="rId7"/>
          <a:extLst>
            <a:ext uri="{FF2B5EF4-FFF2-40B4-BE49-F238E27FC236}">
              <a16:creationId xmlns:a16="http://schemas.microsoft.com/office/drawing/2014/main" id="{00000000-0008-0000-0E00-000008000000}"/>
            </a:ext>
          </a:extLst>
        </xdr:cNvPr>
        <xdr:cNvSpPr/>
      </xdr:nvSpPr>
      <xdr:spPr>
        <a:xfrm>
          <a:off x="10634382" y="885264"/>
          <a:ext cx="1770529" cy="286551"/>
        </a:xfrm>
        <a:prstGeom prst="roundRect">
          <a:avLst/>
        </a:prstGeom>
        <a:solidFill>
          <a:schemeClr val="bg2">
            <a:lumMod val="9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rPr>
            <a:t>Outside narrow</a:t>
          </a:r>
          <a:r>
            <a:rPr lang="en-GB" sz="1100" b="1" baseline="0">
              <a:solidFill>
                <a:sysClr val="windowText" lastClr="000000"/>
              </a:solidFill>
            </a:rPr>
            <a:t> measure</a:t>
          </a:r>
          <a:endParaRPr lang="en-GB"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5</xdr:row>
      <xdr:rowOff>51548</xdr:rowOff>
    </xdr:from>
    <xdr:to>
      <xdr:col>2</xdr:col>
      <xdr:colOff>1245018</xdr:colOff>
      <xdr:row>6</xdr:row>
      <xdr:rowOff>181217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28625" y="1762873"/>
          <a:ext cx="1438693" cy="558294"/>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1400735</xdr:colOff>
      <xdr:row>5</xdr:row>
      <xdr:rowOff>56029</xdr:rowOff>
    </xdr:from>
    <xdr:to>
      <xdr:col>4</xdr:col>
      <xdr:colOff>90714</xdr:colOff>
      <xdr:row>6</xdr:row>
      <xdr:rowOff>185698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2016685" y="1770529"/>
          <a:ext cx="1537954" cy="555119"/>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4</xdr:col>
      <xdr:colOff>191248</xdr:colOff>
      <xdr:row>5</xdr:row>
      <xdr:rowOff>67236</xdr:rowOff>
    </xdr:from>
    <xdr:to>
      <xdr:col>6</xdr:col>
      <xdr:colOff>425823</xdr:colOff>
      <xdr:row>6</xdr:row>
      <xdr:rowOff>196905</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3658348" y="1778561"/>
          <a:ext cx="1571250" cy="564644"/>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6</xdr:col>
      <xdr:colOff>527422</xdr:colOff>
      <xdr:row>5</xdr:row>
      <xdr:rowOff>67236</xdr:rowOff>
    </xdr:from>
    <xdr:to>
      <xdr:col>8</xdr:col>
      <xdr:colOff>634999</xdr:colOff>
      <xdr:row>6</xdr:row>
      <xdr:rowOff>196905</xdr:rowOff>
    </xdr:to>
    <xdr:sp macro="" textlink="">
      <xdr:nvSpPr>
        <xdr:cNvPr id="5" name="Rounded Rectangle 5">
          <a:hlinkClick xmlns:r="http://schemas.openxmlformats.org/officeDocument/2006/relationships" r:id="rId4"/>
          <a:extLst>
            <a:ext uri="{FF2B5EF4-FFF2-40B4-BE49-F238E27FC236}">
              <a16:creationId xmlns:a16="http://schemas.microsoft.com/office/drawing/2014/main" id="{00000000-0008-0000-0F00-000005000000}"/>
            </a:ext>
          </a:extLst>
        </xdr:cNvPr>
        <xdr:cNvSpPr/>
      </xdr:nvSpPr>
      <xdr:spPr>
        <a:xfrm>
          <a:off x="5324847" y="1778561"/>
          <a:ext cx="1447427" cy="564644"/>
        </a:xfrm>
        <a:prstGeom prst="roundRect">
          <a:avLst/>
        </a:prstGeom>
        <a:solidFill>
          <a:schemeClr val="accent6">
            <a:lumMod val="40000"/>
            <a:lumOff val="6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9</xdr:col>
      <xdr:colOff>221876</xdr:colOff>
      <xdr:row>5</xdr:row>
      <xdr:rowOff>73586</xdr:rowOff>
    </xdr:from>
    <xdr:to>
      <xdr:col>11</xdr:col>
      <xdr:colOff>342900</xdr:colOff>
      <xdr:row>6</xdr:row>
      <xdr:rowOff>203255</xdr:rowOff>
    </xdr:to>
    <xdr:sp macro="" textlink="">
      <xdr:nvSpPr>
        <xdr:cNvPr id="6" name="Rounded Rectangle 6">
          <a:hlinkClick xmlns:r="http://schemas.openxmlformats.org/officeDocument/2006/relationships" r:id="rId5"/>
          <a:extLst>
            <a:ext uri="{FF2B5EF4-FFF2-40B4-BE49-F238E27FC236}">
              <a16:creationId xmlns:a16="http://schemas.microsoft.com/office/drawing/2014/main" id="{00000000-0008-0000-0F00-000006000000}"/>
            </a:ext>
          </a:extLst>
        </xdr:cNvPr>
        <xdr:cNvSpPr/>
      </xdr:nvSpPr>
      <xdr:spPr>
        <a:xfrm>
          <a:off x="7019551" y="1788086"/>
          <a:ext cx="1457699" cy="555119"/>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23</xdr:col>
      <xdr:colOff>63500</xdr:colOff>
      <xdr:row>178</xdr:row>
      <xdr:rowOff>462643</xdr:rowOff>
    </xdr:from>
    <xdr:to>
      <xdr:col>23</xdr:col>
      <xdr:colOff>827743</xdr:colOff>
      <xdr:row>191</xdr:row>
      <xdr:rowOff>353786</xdr:rowOff>
    </xdr:to>
    <xdr:sp macro="" textlink="">
      <xdr:nvSpPr>
        <xdr:cNvPr id="7" name="Right Arrow 14">
          <a:extLst>
            <a:ext uri="{FF2B5EF4-FFF2-40B4-BE49-F238E27FC236}">
              <a16:creationId xmlns:a16="http://schemas.microsoft.com/office/drawing/2014/main" id="{00000000-0008-0000-0F00-000007000000}"/>
            </a:ext>
          </a:extLst>
        </xdr:cNvPr>
        <xdr:cNvSpPr/>
      </xdr:nvSpPr>
      <xdr:spPr>
        <a:xfrm>
          <a:off x="16202025" y="70760318"/>
          <a:ext cx="602318" cy="5066393"/>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20</xdr:col>
      <xdr:colOff>0</xdr:colOff>
      <xdr:row>213</xdr:row>
      <xdr:rowOff>344715</xdr:rowOff>
    </xdr:from>
    <xdr:to>
      <xdr:col>20</xdr:col>
      <xdr:colOff>0</xdr:colOff>
      <xdr:row>225</xdr:row>
      <xdr:rowOff>0</xdr:rowOff>
    </xdr:to>
    <xdr:sp macro="" textlink="">
      <xdr:nvSpPr>
        <xdr:cNvPr id="8" name="Right Arrow 15">
          <a:extLst>
            <a:ext uri="{FF2B5EF4-FFF2-40B4-BE49-F238E27FC236}">
              <a16:creationId xmlns:a16="http://schemas.microsoft.com/office/drawing/2014/main" id="{00000000-0008-0000-0F00-000008000000}"/>
            </a:ext>
          </a:extLst>
        </xdr:cNvPr>
        <xdr:cNvSpPr/>
      </xdr:nvSpPr>
      <xdr:spPr>
        <a:xfrm>
          <a:off x="14135100" y="83126490"/>
          <a:ext cx="0" cy="4227285"/>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5</xdr:row>
      <xdr:rowOff>51548</xdr:rowOff>
    </xdr:from>
    <xdr:to>
      <xdr:col>2</xdr:col>
      <xdr:colOff>1245018</xdr:colOff>
      <xdr:row>6</xdr:row>
      <xdr:rowOff>181217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2547" y="981636"/>
          <a:ext cx="1440000" cy="286552"/>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1400735</xdr:colOff>
      <xdr:row>5</xdr:row>
      <xdr:rowOff>56029</xdr:rowOff>
    </xdr:from>
    <xdr:to>
      <xdr:col>3</xdr:col>
      <xdr:colOff>655588</xdr:colOff>
      <xdr:row>6</xdr:row>
      <xdr:rowOff>185698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2028264" y="986117"/>
          <a:ext cx="1440000" cy="286552"/>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46</xdr:col>
      <xdr:colOff>190499</xdr:colOff>
      <xdr:row>15</xdr:row>
      <xdr:rowOff>187698</xdr:rowOff>
    </xdr:from>
    <xdr:to>
      <xdr:col>46</xdr:col>
      <xdr:colOff>1411942</xdr:colOff>
      <xdr:row>29</xdr:row>
      <xdr:rowOff>187698</xdr:rowOff>
    </xdr:to>
    <xdr:sp macro="" textlink="">
      <xdr:nvSpPr>
        <xdr:cNvPr id="7" name="Right Arrow 6">
          <a:extLst>
            <a:ext uri="{FF2B5EF4-FFF2-40B4-BE49-F238E27FC236}">
              <a16:creationId xmlns:a16="http://schemas.microsoft.com/office/drawing/2014/main" id="{00000000-0008-0000-1100-000007000000}"/>
            </a:ext>
          </a:extLst>
        </xdr:cNvPr>
        <xdr:cNvSpPr/>
      </xdr:nvSpPr>
      <xdr:spPr>
        <a:xfrm>
          <a:off x="49967028" y="3930463"/>
          <a:ext cx="1221443" cy="5020235"/>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89</xdr:col>
      <xdr:colOff>190499</xdr:colOff>
      <xdr:row>288</xdr:row>
      <xdr:rowOff>0</xdr:rowOff>
    </xdr:from>
    <xdr:to>
      <xdr:col>89</xdr:col>
      <xdr:colOff>1000124</xdr:colOff>
      <xdr:row>288</xdr:row>
      <xdr:rowOff>0</xdr:rowOff>
    </xdr:to>
    <xdr:sp macro="" textlink="">
      <xdr:nvSpPr>
        <xdr:cNvPr id="11" name="Right Arrow 10">
          <a:extLst>
            <a:ext uri="{FF2B5EF4-FFF2-40B4-BE49-F238E27FC236}">
              <a16:creationId xmlns:a16="http://schemas.microsoft.com/office/drawing/2014/main" id="{00000000-0008-0000-1100-00000B000000}"/>
            </a:ext>
          </a:extLst>
        </xdr:cNvPr>
        <xdr:cNvSpPr/>
      </xdr:nvSpPr>
      <xdr:spPr>
        <a:xfrm>
          <a:off x="11163299" y="48060348"/>
          <a:ext cx="809625" cy="5067300"/>
        </a:xfrm>
        <a:prstGeom prst="rightArrow">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851648</xdr:colOff>
      <xdr:row>5</xdr:row>
      <xdr:rowOff>67236</xdr:rowOff>
    </xdr:from>
    <xdr:to>
      <xdr:col>5</xdr:col>
      <xdr:colOff>28059</xdr:colOff>
      <xdr:row>6</xdr:row>
      <xdr:rowOff>196905</xdr:rowOff>
    </xdr:to>
    <xdr:sp macro="" textlink="">
      <xdr:nvSpPr>
        <xdr:cNvPr id="19" name="Rounded Rectangle 18">
          <a:hlinkClick xmlns:r="http://schemas.openxmlformats.org/officeDocument/2006/relationships" r:id="rId3"/>
          <a:extLst>
            <a:ext uri="{FF2B5EF4-FFF2-40B4-BE49-F238E27FC236}">
              <a16:creationId xmlns:a16="http://schemas.microsoft.com/office/drawing/2014/main" id="{00000000-0008-0000-1100-000013000000}"/>
            </a:ext>
          </a:extLst>
        </xdr:cNvPr>
        <xdr:cNvSpPr/>
      </xdr:nvSpPr>
      <xdr:spPr>
        <a:xfrm>
          <a:off x="3664324" y="997324"/>
          <a:ext cx="1440000" cy="286552"/>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5</xdr:col>
      <xdr:colOff>235323</xdr:colOff>
      <xdr:row>5</xdr:row>
      <xdr:rowOff>67236</xdr:rowOff>
    </xdr:from>
    <xdr:to>
      <xdr:col>6</xdr:col>
      <xdr:colOff>543529</xdr:colOff>
      <xdr:row>6</xdr:row>
      <xdr:rowOff>196905</xdr:rowOff>
    </xdr:to>
    <xdr:sp macro="" textlink="">
      <xdr:nvSpPr>
        <xdr:cNvPr id="20" name="Rounded Rectangle 19">
          <a:hlinkClick xmlns:r="http://schemas.openxmlformats.org/officeDocument/2006/relationships" r:id="rId4"/>
          <a:extLst>
            <a:ext uri="{FF2B5EF4-FFF2-40B4-BE49-F238E27FC236}">
              <a16:creationId xmlns:a16="http://schemas.microsoft.com/office/drawing/2014/main" id="{00000000-0008-0000-1100-000014000000}"/>
            </a:ext>
          </a:extLst>
        </xdr:cNvPr>
        <xdr:cNvSpPr/>
      </xdr:nvSpPr>
      <xdr:spPr>
        <a:xfrm>
          <a:off x="5311588" y="997324"/>
          <a:ext cx="1440000" cy="286552"/>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6</xdr:col>
      <xdr:colOff>717176</xdr:colOff>
      <xdr:row>5</xdr:row>
      <xdr:rowOff>67236</xdr:rowOff>
    </xdr:from>
    <xdr:to>
      <xdr:col>7</xdr:col>
      <xdr:colOff>1025382</xdr:colOff>
      <xdr:row>6</xdr:row>
      <xdr:rowOff>196905</xdr:rowOff>
    </xdr:to>
    <xdr:sp macro="" textlink="">
      <xdr:nvSpPr>
        <xdr:cNvPr id="24" name="Rounded Rectangle 23">
          <a:hlinkClick xmlns:r="http://schemas.openxmlformats.org/officeDocument/2006/relationships" r:id="rId5"/>
          <a:extLst>
            <a:ext uri="{FF2B5EF4-FFF2-40B4-BE49-F238E27FC236}">
              <a16:creationId xmlns:a16="http://schemas.microsoft.com/office/drawing/2014/main" id="{00000000-0008-0000-1100-000018000000}"/>
            </a:ext>
          </a:extLst>
        </xdr:cNvPr>
        <xdr:cNvSpPr/>
      </xdr:nvSpPr>
      <xdr:spPr>
        <a:xfrm>
          <a:off x="6925235" y="997324"/>
          <a:ext cx="1440000" cy="286552"/>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46</xdr:col>
      <xdr:colOff>425824</xdr:colOff>
      <xdr:row>59</xdr:row>
      <xdr:rowOff>201707</xdr:rowOff>
    </xdr:from>
    <xdr:to>
      <xdr:col>46</xdr:col>
      <xdr:colOff>1235449</xdr:colOff>
      <xdr:row>75</xdr:row>
      <xdr:rowOff>44824</xdr:rowOff>
    </xdr:to>
    <xdr:sp macro="" textlink="">
      <xdr:nvSpPr>
        <xdr:cNvPr id="27" name="Right Arrow 26">
          <a:extLst>
            <a:ext uri="{FF2B5EF4-FFF2-40B4-BE49-F238E27FC236}">
              <a16:creationId xmlns:a16="http://schemas.microsoft.com/office/drawing/2014/main" id="{00000000-0008-0000-1100-00001B000000}"/>
            </a:ext>
          </a:extLst>
        </xdr:cNvPr>
        <xdr:cNvSpPr/>
      </xdr:nvSpPr>
      <xdr:spPr>
        <a:xfrm>
          <a:off x="50202353" y="18736236"/>
          <a:ext cx="809625" cy="5580529"/>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46</xdr:col>
      <xdr:colOff>190499</xdr:colOff>
      <xdr:row>98</xdr:row>
      <xdr:rowOff>187698</xdr:rowOff>
    </xdr:from>
    <xdr:to>
      <xdr:col>46</xdr:col>
      <xdr:colOff>1411942</xdr:colOff>
      <xdr:row>112</xdr:row>
      <xdr:rowOff>187698</xdr:rowOff>
    </xdr:to>
    <xdr:sp macro="" textlink="">
      <xdr:nvSpPr>
        <xdr:cNvPr id="30" name="Right Arrow 29">
          <a:extLst>
            <a:ext uri="{FF2B5EF4-FFF2-40B4-BE49-F238E27FC236}">
              <a16:creationId xmlns:a16="http://schemas.microsoft.com/office/drawing/2014/main" id="{00000000-0008-0000-1100-00001E000000}"/>
            </a:ext>
          </a:extLst>
        </xdr:cNvPr>
        <xdr:cNvSpPr/>
      </xdr:nvSpPr>
      <xdr:spPr>
        <a:xfrm>
          <a:off x="49967028" y="3930463"/>
          <a:ext cx="1221443" cy="5020235"/>
        </a:xfrm>
        <a:prstGeom prst="rightArrow">
          <a:avLst/>
        </a:prstGeom>
        <a:solidFill>
          <a:schemeClr val="accent3">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46</xdr:col>
      <xdr:colOff>134471</xdr:colOff>
      <xdr:row>142</xdr:row>
      <xdr:rowOff>134471</xdr:rowOff>
    </xdr:from>
    <xdr:to>
      <xdr:col>46</xdr:col>
      <xdr:colOff>1355914</xdr:colOff>
      <xdr:row>157</xdr:row>
      <xdr:rowOff>44824</xdr:rowOff>
    </xdr:to>
    <xdr:sp macro="" textlink="">
      <xdr:nvSpPr>
        <xdr:cNvPr id="33" name="Right Arrow 32">
          <a:extLst>
            <a:ext uri="{FF2B5EF4-FFF2-40B4-BE49-F238E27FC236}">
              <a16:creationId xmlns:a16="http://schemas.microsoft.com/office/drawing/2014/main" id="{00000000-0008-0000-1100-000021000000}"/>
            </a:ext>
          </a:extLst>
        </xdr:cNvPr>
        <xdr:cNvSpPr/>
      </xdr:nvSpPr>
      <xdr:spPr>
        <a:xfrm>
          <a:off x="49911000" y="47199177"/>
          <a:ext cx="1221443" cy="5289176"/>
        </a:xfrm>
        <a:prstGeom prst="rightArrow">
          <a:avLst/>
        </a:prstGeom>
        <a:solidFill>
          <a:schemeClr val="accent4">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46</xdr:col>
      <xdr:colOff>134471</xdr:colOff>
      <xdr:row>181</xdr:row>
      <xdr:rowOff>134471</xdr:rowOff>
    </xdr:from>
    <xdr:to>
      <xdr:col>46</xdr:col>
      <xdr:colOff>1355914</xdr:colOff>
      <xdr:row>196</xdr:row>
      <xdr:rowOff>44824</xdr:rowOff>
    </xdr:to>
    <xdr:sp macro="" textlink="">
      <xdr:nvSpPr>
        <xdr:cNvPr id="34" name="Right Arrow 33">
          <a:extLst>
            <a:ext uri="{FF2B5EF4-FFF2-40B4-BE49-F238E27FC236}">
              <a16:creationId xmlns:a16="http://schemas.microsoft.com/office/drawing/2014/main" id="{00000000-0008-0000-1100-000022000000}"/>
            </a:ext>
          </a:extLst>
        </xdr:cNvPr>
        <xdr:cNvSpPr/>
      </xdr:nvSpPr>
      <xdr:spPr>
        <a:xfrm>
          <a:off x="49911000" y="47199177"/>
          <a:ext cx="1221443" cy="5289176"/>
        </a:xfrm>
        <a:prstGeom prst="rightArrow">
          <a:avLst/>
        </a:prstGeom>
        <a:solidFill>
          <a:schemeClr val="accent4">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interconnectednes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interconnectedness"/>
      <sheetName val="risk metrics optio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s.org/statistics/xrusd.htm?m=6%7C381%7C675"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unstats.un.org/unsd/nationalaccount/docs/sna200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is.org/statistics/xrusd.htm?m=6%7C381%7C67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autoPageBreaks="0" fitToPage="1"/>
  </sheetPr>
  <dimension ref="A1:M89"/>
  <sheetViews>
    <sheetView showGridLines="0" tabSelected="1" topLeftCell="A37" zoomScale="115" zoomScaleNormal="115" zoomScaleSheetLayoutView="55" workbookViewId="0">
      <selection activeCell="D42" sqref="D42:I42"/>
    </sheetView>
  </sheetViews>
  <sheetFormatPr defaultColWidth="0" defaultRowHeight="12.75" zeroHeight="1" x14ac:dyDescent="0.2"/>
  <cols>
    <col min="1" max="1" width="3.625" style="1" customWidth="1"/>
    <col min="2" max="2" width="9" style="1" customWidth="1"/>
    <col min="3" max="3" width="16.625" style="1" customWidth="1"/>
    <col min="4" max="8" width="9" style="1" customWidth="1"/>
    <col min="9" max="9" width="19.25" style="1" customWidth="1"/>
    <col min="10" max="10" width="17.125" style="1" customWidth="1"/>
    <col min="11" max="13" width="0" style="1" hidden="1" customWidth="1"/>
    <col min="14" max="16384" width="9" style="1" hidden="1"/>
  </cols>
  <sheetData>
    <row r="1" spans="1:12" ht="12.75" customHeight="1" x14ac:dyDescent="0.2">
      <c r="A1" s="221" t="s">
        <v>0</v>
      </c>
      <c r="F1" s="1716"/>
    </row>
    <row r="2" spans="1:12" x14ac:dyDescent="0.2">
      <c r="I2" s="244"/>
    </row>
    <row r="3" spans="1:12" ht="15" x14ac:dyDescent="0.25">
      <c r="I3" s="7"/>
    </row>
    <row r="4" spans="1:12" x14ac:dyDescent="0.2">
      <c r="I4" s="15">
        <v>45107</v>
      </c>
    </row>
    <row r="5" spans="1:12" x14ac:dyDescent="0.2"/>
    <row r="6" spans="1:12" x14ac:dyDescent="0.2"/>
    <row r="7" spans="1:12" ht="35.1" customHeight="1" x14ac:dyDescent="0.2">
      <c r="B7" s="2093" t="s">
        <v>1</v>
      </c>
      <c r="C7" s="2094"/>
      <c r="D7" s="2094"/>
      <c r="E7" s="2094"/>
      <c r="F7" s="2094"/>
      <c r="G7" s="2094"/>
      <c r="H7" s="2094"/>
      <c r="I7" s="2095"/>
      <c r="L7" s="19"/>
    </row>
    <row r="8" spans="1:12" ht="15" x14ac:dyDescent="0.2">
      <c r="B8" s="2096"/>
      <c r="C8" s="2096"/>
      <c r="D8" s="2096"/>
      <c r="E8" s="2096"/>
      <c r="F8" s="2096"/>
      <c r="G8" s="2096"/>
      <c r="H8" s="2096"/>
      <c r="I8" s="2096"/>
    </row>
    <row r="9" spans="1:12" ht="15" x14ac:dyDescent="0.2">
      <c r="C9" s="830" t="s">
        <v>2</v>
      </c>
      <c r="D9" s="2097" t="s">
        <v>2382</v>
      </c>
      <c r="E9" s="2097"/>
      <c r="F9" s="2097"/>
      <c r="G9" s="2097"/>
      <c r="H9" s="2097"/>
      <c r="I9" s="2097"/>
    </row>
    <row r="10" spans="1:12" ht="15" customHeight="1" x14ac:dyDescent="0.2">
      <c r="B10" s="830"/>
      <c r="C10" s="830"/>
      <c r="D10" s="2098" t="s">
        <v>2381</v>
      </c>
      <c r="E10" s="2098"/>
      <c r="F10" s="2098"/>
      <c r="G10" s="2098"/>
      <c r="H10" s="2098"/>
      <c r="I10" s="2098"/>
    </row>
    <row r="11" spans="1:12" ht="15" x14ac:dyDescent="0.2">
      <c r="B11" s="830"/>
      <c r="C11" s="830"/>
      <c r="D11" s="2097"/>
      <c r="E11" s="2097"/>
      <c r="F11" s="2097"/>
      <c r="G11" s="2097"/>
      <c r="H11" s="2097"/>
      <c r="I11" s="2097"/>
    </row>
    <row r="12" spans="1:12" ht="15" x14ac:dyDescent="0.2">
      <c r="B12" s="830"/>
      <c r="C12" s="830"/>
      <c r="D12" s="830"/>
      <c r="E12" s="830"/>
      <c r="F12" s="830"/>
      <c r="G12" s="830"/>
      <c r="H12" s="830"/>
      <c r="I12" s="830"/>
    </row>
    <row r="13" spans="1:12" x14ac:dyDescent="0.2">
      <c r="B13" s="2081" t="s">
        <v>3</v>
      </c>
      <c r="C13" s="2082"/>
      <c r="D13" s="2078" t="s">
        <v>4</v>
      </c>
      <c r="E13" s="2079"/>
      <c r="F13" s="2079"/>
      <c r="G13" s="2079"/>
      <c r="H13" s="2079"/>
      <c r="I13" s="2080"/>
    </row>
    <row r="14" spans="1:12" x14ac:dyDescent="0.2">
      <c r="B14" s="9"/>
      <c r="C14" s="9"/>
      <c r="D14" s="20"/>
      <c r="E14" s="21"/>
      <c r="F14" s="21"/>
      <c r="G14" s="21"/>
      <c r="H14" s="21"/>
      <c r="I14" s="21"/>
    </row>
    <row r="15" spans="1:12" ht="15" customHeight="1" x14ac:dyDescent="0.2">
      <c r="B15" s="9"/>
      <c r="C15" s="2083" t="s">
        <v>5</v>
      </c>
      <c r="D15" s="2083"/>
      <c r="E15" s="2083"/>
      <c r="F15" s="2083"/>
      <c r="G15" s="2083"/>
      <c r="H15" s="2083"/>
      <c r="I15" s="2083"/>
    </row>
    <row r="16" spans="1:12" x14ac:dyDescent="0.2">
      <c r="B16" s="2081" t="s">
        <v>6</v>
      </c>
      <c r="C16" s="2082"/>
      <c r="D16" s="2078" t="s">
        <v>7</v>
      </c>
      <c r="E16" s="2079"/>
      <c r="F16" s="2079"/>
      <c r="G16" s="2079"/>
      <c r="H16" s="2079"/>
      <c r="I16" s="2080"/>
    </row>
    <row r="17" spans="2:9" x14ac:dyDescent="0.2">
      <c r="B17" s="2081" t="s">
        <v>8</v>
      </c>
      <c r="C17" s="2082"/>
      <c r="D17" s="2078" t="s">
        <v>7</v>
      </c>
      <c r="E17" s="2079"/>
      <c r="F17" s="2079"/>
      <c r="G17" s="2079"/>
      <c r="H17" s="2079"/>
      <c r="I17" s="2080"/>
    </row>
    <row r="18" spans="2:9" x14ac:dyDescent="0.2">
      <c r="B18" s="2081" t="s">
        <v>9</v>
      </c>
      <c r="C18" s="2082"/>
      <c r="D18" s="2078" t="s">
        <v>10</v>
      </c>
      <c r="E18" s="2079"/>
      <c r="F18" s="2079"/>
      <c r="G18" s="2079"/>
      <c r="H18" s="2079"/>
      <c r="I18" s="2080"/>
    </row>
    <row r="19" spans="2:9" x14ac:dyDescent="0.2">
      <c r="B19" s="2081" t="s">
        <v>11</v>
      </c>
      <c r="C19" s="2082"/>
      <c r="D19" s="2078" t="s">
        <v>10</v>
      </c>
      <c r="E19" s="2079"/>
      <c r="F19" s="2079"/>
      <c r="G19" s="2079"/>
      <c r="H19" s="2079"/>
      <c r="I19" s="2080"/>
    </row>
    <row r="20" spans="2:9" x14ac:dyDescent="0.2">
      <c r="B20" s="9"/>
      <c r="C20" s="9"/>
      <c r="D20" s="20"/>
      <c r="E20" s="21"/>
      <c r="F20" s="21"/>
      <c r="G20" s="21"/>
      <c r="H20" s="21"/>
      <c r="I20" s="21"/>
    </row>
    <row r="21" spans="2:9" ht="15" customHeight="1" x14ac:dyDescent="0.2">
      <c r="B21" s="9"/>
      <c r="C21" s="2083" t="s">
        <v>12</v>
      </c>
      <c r="D21" s="2083"/>
      <c r="E21" s="2083"/>
      <c r="F21" s="2083"/>
      <c r="G21" s="2083"/>
      <c r="H21" s="2083"/>
      <c r="I21" s="2083"/>
    </row>
    <row r="22" spans="2:9" x14ac:dyDescent="0.2">
      <c r="B22" s="2081" t="s">
        <v>6</v>
      </c>
      <c r="C22" s="2082"/>
      <c r="D22" s="2078" t="s">
        <v>7</v>
      </c>
      <c r="E22" s="2079"/>
      <c r="F22" s="2079"/>
      <c r="G22" s="2079"/>
      <c r="H22" s="2079"/>
      <c r="I22" s="2080"/>
    </row>
    <row r="23" spans="2:9" x14ac:dyDescent="0.2">
      <c r="B23" s="2081" t="s">
        <v>8</v>
      </c>
      <c r="C23" s="2082"/>
      <c r="D23" s="2078" t="s">
        <v>7</v>
      </c>
      <c r="E23" s="2079"/>
      <c r="F23" s="2079"/>
      <c r="G23" s="2079"/>
      <c r="H23" s="2079"/>
      <c r="I23" s="2080"/>
    </row>
    <row r="24" spans="2:9" x14ac:dyDescent="0.2">
      <c r="B24" s="2081" t="s">
        <v>9</v>
      </c>
      <c r="C24" s="2082"/>
      <c r="D24" s="2078" t="s">
        <v>10</v>
      </c>
      <c r="E24" s="2079"/>
      <c r="F24" s="2079"/>
      <c r="G24" s="2079"/>
      <c r="H24" s="2079"/>
      <c r="I24" s="2080"/>
    </row>
    <row r="25" spans="2:9" x14ac:dyDescent="0.2">
      <c r="B25" s="2081" t="s">
        <v>13</v>
      </c>
      <c r="C25" s="2082"/>
      <c r="D25" s="2078" t="s">
        <v>10</v>
      </c>
      <c r="E25" s="2079"/>
      <c r="F25" s="2079"/>
      <c r="G25" s="2079"/>
      <c r="H25" s="2079"/>
      <c r="I25" s="2080"/>
    </row>
    <row r="26" spans="2:9" x14ac:dyDescent="0.2">
      <c r="B26" s="9"/>
      <c r="C26" s="9"/>
      <c r="D26" s="20"/>
      <c r="E26" s="21"/>
      <c r="F26" s="21"/>
      <c r="G26" s="21"/>
      <c r="H26" s="21"/>
      <c r="I26" s="21"/>
    </row>
    <row r="27" spans="2:9" x14ac:dyDescent="0.2">
      <c r="B27" s="9"/>
      <c r="C27" s="2083" t="s">
        <v>12</v>
      </c>
      <c r="D27" s="2083"/>
      <c r="E27" s="2083"/>
      <c r="F27" s="2083"/>
      <c r="G27" s="2083"/>
      <c r="H27" s="2083"/>
      <c r="I27" s="2083"/>
    </row>
    <row r="28" spans="2:9" x14ac:dyDescent="0.2">
      <c r="B28" s="2081" t="s">
        <v>6</v>
      </c>
      <c r="C28" s="2082"/>
      <c r="D28" s="2078"/>
      <c r="E28" s="2079"/>
      <c r="F28" s="2079"/>
      <c r="G28" s="2079"/>
      <c r="H28" s="2079"/>
      <c r="I28" s="2080"/>
    </row>
    <row r="29" spans="2:9" x14ac:dyDescent="0.2">
      <c r="B29" s="2081" t="s">
        <v>8</v>
      </c>
      <c r="C29" s="2082"/>
      <c r="D29" s="2078"/>
      <c r="E29" s="2079"/>
      <c r="F29" s="2079"/>
      <c r="G29" s="2079"/>
      <c r="H29" s="2079"/>
      <c r="I29" s="2080"/>
    </row>
    <row r="30" spans="2:9" x14ac:dyDescent="0.2">
      <c r="B30" s="2081" t="s">
        <v>9</v>
      </c>
      <c r="C30" s="2082"/>
      <c r="D30" s="2078"/>
      <c r="E30" s="2079"/>
      <c r="F30" s="2079"/>
      <c r="G30" s="2079"/>
      <c r="H30" s="2079"/>
      <c r="I30" s="2080"/>
    </row>
    <row r="31" spans="2:9" x14ac:dyDescent="0.2">
      <c r="B31" s="2081" t="s">
        <v>13</v>
      </c>
      <c r="C31" s="2082"/>
      <c r="D31" s="2078"/>
      <c r="E31" s="2079"/>
      <c r="F31" s="2079"/>
      <c r="G31" s="2079"/>
      <c r="H31" s="2079"/>
      <c r="I31" s="2080"/>
    </row>
    <row r="32" spans="2:9" x14ac:dyDescent="0.2">
      <c r="B32" s="9"/>
      <c r="C32" s="9"/>
      <c r="D32" s="446"/>
      <c r="E32" s="447"/>
      <c r="F32" s="447"/>
      <c r="G32" s="447"/>
      <c r="H32" s="447"/>
      <c r="I32" s="447"/>
    </row>
    <row r="33" spans="2:10" ht="15" customHeight="1" x14ac:dyDescent="0.2">
      <c r="B33" s="9"/>
      <c r="C33" s="2083" t="s">
        <v>14</v>
      </c>
      <c r="D33" s="2083"/>
      <c r="E33" s="2083"/>
      <c r="F33" s="2083"/>
      <c r="G33" s="2083"/>
      <c r="H33" s="2083"/>
      <c r="I33" s="2083"/>
    </row>
    <row r="34" spans="2:10" x14ac:dyDescent="0.2">
      <c r="B34" s="2081" t="s">
        <v>15</v>
      </c>
      <c r="C34" s="2082"/>
      <c r="D34" s="2078" t="s">
        <v>74</v>
      </c>
      <c r="E34" s="2079"/>
      <c r="F34" s="2079"/>
      <c r="G34" s="2079"/>
      <c r="H34" s="2079"/>
      <c r="I34" s="2080"/>
      <c r="J34" s="864" t="s">
        <v>17</v>
      </c>
    </row>
    <row r="35" spans="2:10" x14ac:dyDescent="0.2">
      <c r="B35" s="2081" t="s">
        <v>18</v>
      </c>
      <c r="C35" s="2082"/>
      <c r="D35" s="2090">
        <v>1000000</v>
      </c>
      <c r="E35" s="2091"/>
      <c r="F35" s="2091"/>
      <c r="G35" s="2091"/>
      <c r="H35" s="2091"/>
      <c r="I35" s="2092"/>
      <c r="J35" s="864" t="s">
        <v>17</v>
      </c>
    </row>
    <row r="36" spans="2:10" x14ac:dyDescent="0.2">
      <c r="B36" s="9"/>
      <c r="C36" s="9"/>
      <c r="D36" s="20"/>
      <c r="E36" s="21"/>
      <c r="F36" s="21"/>
      <c r="G36" s="21"/>
      <c r="H36" s="21"/>
      <c r="I36" s="21"/>
    </row>
    <row r="37" spans="2:10" ht="15" customHeight="1" x14ac:dyDescent="0.2">
      <c r="B37" s="9"/>
      <c r="C37" s="2083" t="s">
        <v>2157</v>
      </c>
      <c r="D37" s="2083"/>
      <c r="E37" s="2083"/>
      <c r="F37" s="2083"/>
      <c r="G37" s="2083"/>
      <c r="H37" s="2083"/>
      <c r="I37" s="2083"/>
    </row>
    <row r="38" spans="2:10" s="223" customFormat="1" ht="30" customHeight="1" x14ac:dyDescent="0.2">
      <c r="B38" s="224"/>
      <c r="C38" s="2089" t="s">
        <v>2220</v>
      </c>
      <c r="D38" s="2089"/>
      <c r="E38" s="2089"/>
      <c r="F38" s="2089"/>
      <c r="G38" s="2089"/>
      <c r="H38" s="2089"/>
      <c r="I38" s="2089"/>
    </row>
    <row r="39" spans="2:10" x14ac:dyDescent="0.2">
      <c r="B39" s="2084" t="s">
        <v>2221</v>
      </c>
      <c r="C39" s="2085"/>
      <c r="D39" s="2086"/>
      <c r="E39" s="2087"/>
      <c r="F39" s="2087"/>
      <c r="G39" s="2087"/>
      <c r="H39" s="2087"/>
      <c r="I39" s="2088"/>
    </row>
    <row r="40" spans="2:10" ht="14.25" x14ac:dyDescent="0.2">
      <c r="B40" s="2084" t="s">
        <v>2222</v>
      </c>
      <c r="C40" s="2100"/>
      <c r="D40" s="2086"/>
      <c r="E40" s="2087"/>
      <c r="F40" s="2087"/>
      <c r="G40" s="2087"/>
      <c r="H40" s="2087"/>
      <c r="I40" s="2088"/>
    </row>
    <row r="41" spans="2:10" x14ac:dyDescent="0.2">
      <c r="B41" s="9"/>
      <c r="C41" s="9"/>
      <c r="D41" s="20"/>
      <c r="E41" s="21"/>
      <c r="F41" s="21"/>
      <c r="G41" s="21"/>
      <c r="H41" s="21"/>
      <c r="I41" s="21"/>
    </row>
    <row r="42" spans="2:10" ht="131.25" customHeight="1" x14ac:dyDescent="0.2">
      <c r="B42" s="2069" t="s">
        <v>19</v>
      </c>
      <c r="C42" s="2070"/>
      <c r="D42" s="2071"/>
      <c r="E42" s="2072"/>
      <c r="F42" s="2072"/>
      <c r="G42" s="2072"/>
      <c r="H42" s="2072"/>
      <c r="I42" s="2073"/>
    </row>
    <row r="43" spans="2:10" x14ac:dyDescent="0.2">
      <c r="B43" s="2067"/>
      <c r="C43" s="2067"/>
      <c r="D43" s="2076"/>
      <c r="E43" s="2076"/>
      <c r="F43" s="2076"/>
      <c r="G43" s="2076"/>
      <c r="H43" s="2076"/>
      <c r="I43" s="2076"/>
    </row>
    <row r="44" spans="2:10" x14ac:dyDescent="0.2">
      <c r="B44" s="2074" t="s">
        <v>20</v>
      </c>
      <c r="C44" s="2074"/>
      <c r="D44" s="2074"/>
      <c r="E44" s="2074"/>
      <c r="F44" s="2074"/>
      <c r="G44" s="2074"/>
      <c r="H44" s="2074"/>
      <c r="I44" s="2074"/>
    </row>
    <row r="45" spans="2:10" x14ac:dyDescent="0.2">
      <c r="B45" s="10"/>
      <c r="C45" s="2075" t="s">
        <v>21</v>
      </c>
      <c r="D45" s="2075"/>
      <c r="E45" s="2075"/>
      <c r="F45" s="2075"/>
      <c r="G45" s="2075"/>
      <c r="H45" s="2075"/>
      <c r="I45" s="2075"/>
    </row>
    <row r="46" spans="2:10" x14ac:dyDescent="0.2">
      <c r="B46" s="10"/>
      <c r="C46" s="831" t="s">
        <v>22</v>
      </c>
      <c r="D46" s="831"/>
      <c r="E46" s="831"/>
      <c r="F46" s="831"/>
      <c r="G46" s="831"/>
      <c r="H46" s="831"/>
      <c r="I46" s="831"/>
    </row>
    <row r="47" spans="2:10" x14ac:dyDescent="0.2">
      <c r="B47" s="10"/>
      <c r="C47" s="2075" t="s">
        <v>23</v>
      </c>
      <c r="D47" s="2075"/>
      <c r="E47" s="2075"/>
      <c r="F47" s="2075"/>
      <c r="G47" s="2075"/>
      <c r="H47" s="2075"/>
      <c r="I47" s="2075"/>
    </row>
    <row r="48" spans="2:10" x14ac:dyDescent="0.2">
      <c r="B48" s="10"/>
      <c r="C48" s="2075" t="s">
        <v>24</v>
      </c>
      <c r="D48" s="2075"/>
      <c r="E48" s="2075"/>
      <c r="F48" s="2075"/>
      <c r="G48" s="2075"/>
      <c r="H48" s="2075"/>
      <c r="I48" s="2075"/>
    </row>
    <row r="49" spans="1:10" x14ac:dyDescent="0.2">
      <c r="B49" s="10"/>
      <c r="C49" s="2101" t="s">
        <v>2402</v>
      </c>
      <c r="D49" s="2101"/>
      <c r="E49" s="2101"/>
      <c r="F49" s="2101"/>
      <c r="G49" s="2101"/>
      <c r="H49" s="2101"/>
      <c r="I49" s="2101"/>
    </row>
    <row r="50" spans="1:10" x14ac:dyDescent="0.2">
      <c r="B50" s="10"/>
      <c r="C50" s="2054" t="s">
        <v>2324</v>
      </c>
      <c r="D50" s="2054"/>
      <c r="E50" s="2054"/>
      <c r="F50" s="2054"/>
      <c r="G50" s="2054"/>
      <c r="H50" s="2054"/>
      <c r="I50" s="2054"/>
    </row>
    <row r="51" spans="1:10" x14ac:dyDescent="0.2">
      <c r="B51" s="10"/>
      <c r="C51" s="2075" t="s">
        <v>25</v>
      </c>
      <c r="D51" s="2075"/>
      <c r="E51" s="2075"/>
      <c r="F51" s="2075"/>
      <c r="G51" s="2075"/>
      <c r="H51" s="2075"/>
      <c r="I51" s="2075"/>
    </row>
    <row r="52" spans="1:10" x14ac:dyDescent="0.2">
      <c r="B52" s="17"/>
      <c r="C52" s="2075" t="s">
        <v>26</v>
      </c>
      <c r="D52" s="2075"/>
      <c r="E52" s="2075"/>
      <c r="F52" s="2075"/>
      <c r="G52" s="2075"/>
      <c r="H52" s="2075"/>
      <c r="I52" s="2075"/>
    </row>
    <row r="53" spans="1:10" x14ac:dyDescent="0.2">
      <c r="B53" s="17"/>
      <c r="C53" s="2075" t="s">
        <v>27</v>
      </c>
      <c r="D53" s="2075"/>
      <c r="E53" s="2075"/>
      <c r="F53" s="2075"/>
      <c r="G53" s="2075"/>
      <c r="H53" s="2075"/>
      <c r="I53" s="2075"/>
    </row>
    <row r="54" spans="1:10" x14ac:dyDescent="0.2">
      <c r="B54" s="17"/>
      <c r="C54" s="2101" t="s">
        <v>2384</v>
      </c>
      <c r="D54" s="2101"/>
      <c r="E54" s="2101"/>
      <c r="F54" s="2101"/>
      <c r="G54" s="2101"/>
      <c r="H54" s="2101"/>
      <c r="I54" s="2101"/>
    </row>
    <row r="55" spans="1:10" x14ac:dyDescent="0.2">
      <c r="B55" s="2046"/>
      <c r="C55" s="2045" t="s">
        <v>2383</v>
      </c>
      <c r="D55" s="2045"/>
      <c r="E55" s="2045"/>
      <c r="F55" s="2045"/>
      <c r="G55" s="2045"/>
      <c r="H55" s="2045"/>
      <c r="I55" s="2045"/>
    </row>
    <row r="56" spans="1:10" x14ac:dyDescent="0.2">
      <c r="B56" s="17"/>
      <c r="C56" s="831" t="s">
        <v>28</v>
      </c>
      <c r="D56" s="831"/>
      <c r="E56" s="831"/>
      <c r="F56" s="831"/>
      <c r="G56" s="831"/>
      <c r="H56" s="831"/>
      <c r="I56" s="831"/>
    </row>
    <row r="57" spans="1:10" x14ac:dyDescent="0.2">
      <c r="B57" s="17"/>
      <c r="C57" s="831" t="s">
        <v>29</v>
      </c>
      <c r="D57" s="831"/>
      <c r="E57" s="831"/>
      <c r="F57" s="831"/>
      <c r="G57" s="831"/>
      <c r="H57" s="831"/>
      <c r="I57" s="831"/>
    </row>
    <row r="58" spans="1:10" x14ac:dyDescent="0.2">
      <c r="B58" s="17"/>
      <c r="C58" s="831" t="s">
        <v>30</v>
      </c>
      <c r="D58" s="831"/>
      <c r="E58" s="831"/>
      <c r="F58" s="831"/>
      <c r="G58" s="831"/>
      <c r="H58" s="831"/>
      <c r="I58" s="831"/>
    </row>
    <row r="59" spans="1:10" x14ac:dyDescent="0.2">
      <c r="B59" s="17"/>
      <c r="C59" s="17"/>
      <c r="D59" s="17"/>
      <c r="E59" s="17"/>
      <c r="F59" s="17"/>
      <c r="G59" s="17"/>
      <c r="H59" s="17"/>
      <c r="I59" s="17"/>
    </row>
    <row r="60" spans="1:10" x14ac:dyDescent="0.2">
      <c r="B60" s="2067"/>
      <c r="C60" s="2067"/>
      <c r="D60" s="2067"/>
      <c r="E60" s="2067"/>
      <c r="F60" s="2067"/>
      <c r="G60" s="2067"/>
      <c r="H60" s="2067"/>
      <c r="I60" s="2067"/>
    </row>
    <row r="61" spans="1:10" x14ac:dyDescent="0.2">
      <c r="B61" s="1496" t="s">
        <v>2137</v>
      </c>
      <c r="C61" s="17"/>
      <c r="D61" s="17"/>
      <c r="E61" s="17"/>
      <c r="F61" s="17"/>
      <c r="G61" s="17"/>
      <c r="H61" s="17"/>
      <c r="I61" s="17"/>
    </row>
    <row r="62" spans="1:10" ht="36.6" customHeight="1" x14ac:dyDescent="0.2">
      <c r="B62" s="1502"/>
      <c r="C62" s="2099" t="s">
        <v>32</v>
      </c>
      <c r="D62" s="2099"/>
      <c r="E62" s="2099"/>
      <c r="F62" s="2099"/>
      <c r="G62" s="2099"/>
      <c r="H62" s="2099"/>
      <c r="I62" s="2099"/>
      <c r="J62" s="2099"/>
    </row>
    <row r="63" spans="1:10" ht="36.6" customHeight="1" x14ac:dyDescent="0.2">
      <c r="B63" s="1392"/>
      <c r="C63" s="2068" t="s">
        <v>33</v>
      </c>
      <c r="D63" s="2068"/>
      <c r="E63" s="2068"/>
      <c r="F63" s="2068"/>
      <c r="G63" s="2068"/>
      <c r="H63" s="2068"/>
      <c r="I63" s="2068"/>
      <c r="J63" s="2068"/>
    </row>
    <row r="64" spans="1:10" s="2068" customFormat="1" ht="39.75" customHeight="1" x14ac:dyDescent="0.2">
      <c r="A64" s="1"/>
      <c r="B64" s="1500"/>
      <c r="C64" s="2068" t="s">
        <v>2138</v>
      </c>
    </row>
    <row r="65" spans="2:9" ht="30.75" customHeight="1" x14ac:dyDescent="0.2">
      <c r="B65" s="2077"/>
      <c r="C65" s="2077"/>
      <c r="D65" s="2077"/>
      <c r="E65" s="2077"/>
      <c r="F65" s="2077"/>
      <c r="G65" s="2077"/>
      <c r="H65" s="2077"/>
      <c r="I65" s="2077"/>
    </row>
    <row r="66" spans="2:9" ht="12.6" customHeight="1" x14ac:dyDescent="0.2">
      <c r="B66" s="2067" t="s">
        <v>34</v>
      </c>
      <c r="C66" s="2067"/>
      <c r="D66" s="2067"/>
      <c r="E66" s="2067"/>
      <c r="F66" s="2067"/>
      <c r="G66" s="2067"/>
      <c r="H66" s="2067"/>
      <c r="I66" s="2067"/>
    </row>
    <row r="67" spans="2:9" ht="30.75" customHeight="1" x14ac:dyDescent="0.2">
      <c r="B67" s="2068" t="s">
        <v>2407</v>
      </c>
      <c r="C67" s="2068"/>
      <c r="D67" s="2068"/>
      <c r="E67" s="2068"/>
      <c r="F67" s="2068"/>
      <c r="G67" s="2068"/>
      <c r="H67" s="2068"/>
      <c r="I67" s="2068"/>
    </row>
    <row r="68" spans="2:9" ht="14.1" customHeight="1" x14ac:dyDescent="0.2"/>
    <row r="81" spans="2:2" x14ac:dyDescent="0.2"/>
    <row r="82" spans="2:2" x14ac:dyDescent="0.2"/>
    <row r="84" spans="2:2" x14ac:dyDescent="0.2">
      <c r="B84" s="2055"/>
    </row>
    <row r="85" spans="2:2" x14ac:dyDescent="0.2"/>
    <row r="86" spans="2:2" x14ac:dyDescent="0.2"/>
    <row r="87" spans="2:2" x14ac:dyDescent="0.2"/>
    <row r="88" spans="2:2" x14ac:dyDescent="0.2"/>
    <row r="89" spans="2:2" x14ac:dyDescent="0.2"/>
  </sheetData>
  <sheetProtection formatCells="0" formatColumns="0" formatRows="0" insertHyperlinks="0"/>
  <protectedRanges>
    <protectedRange sqref="E38:I38 D39:I41 D13:I37" name="Range1_1"/>
  </protectedRanges>
  <mergeCells count="64">
    <mergeCell ref="C62:J62"/>
    <mergeCell ref="D11:I11"/>
    <mergeCell ref="B22:C22"/>
    <mergeCell ref="D23:I23"/>
    <mergeCell ref="D40:I40"/>
    <mergeCell ref="B40:C40"/>
    <mergeCell ref="C54:I54"/>
    <mergeCell ref="C49:I49"/>
    <mergeCell ref="B17:C17"/>
    <mergeCell ref="D17:I17"/>
    <mergeCell ref="B23:C23"/>
    <mergeCell ref="D18:I18"/>
    <mergeCell ref="B24:C24"/>
    <mergeCell ref="B30:C30"/>
    <mergeCell ref="D30:I30"/>
    <mergeCell ref="B31:C31"/>
    <mergeCell ref="B7:I7"/>
    <mergeCell ref="B8:I8"/>
    <mergeCell ref="B13:C13"/>
    <mergeCell ref="D13:I13"/>
    <mergeCell ref="D16:I16"/>
    <mergeCell ref="C15:I15"/>
    <mergeCell ref="B16:C16"/>
    <mergeCell ref="D9:I9"/>
    <mergeCell ref="D10:I10"/>
    <mergeCell ref="D31:I31"/>
    <mergeCell ref="B39:C39"/>
    <mergeCell ref="D39:I39"/>
    <mergeCell ref="C38:I38"/>
    <mergeCell ref="B35:C35"/>
    <mergeCell ref="B34:C34"/>
    <mergeCell ref="D34:I34"/>
    <mergeCell ref="C33:I33"/>
    <mergeCell ref="D35:I35"/>
    <mergeCell ref="C37:I37"/>
    <mergeCell ref="D25:I25"/>
    <mergeCell ref="B18:C18"/>
    <mergeCell ref="D19:I19"/>
    <mergeCell ref="D24:I24"/>
    <mergeCell ref="B29:C29"/>
    <mergeCell ref="D29:I29"/>
    <mergeCell ref="B19:C19"/>
    <mergeCell ref="C21:I21"/>
    <mergeCell ref="C27:I27"/>
    <mergeCell ref="B28:C28"/>
    <mergeCell ref="D28:I28"/>
    <mergeCell ref="D22:I22"/>
    <mergeCell ref="B25:C25"/>
    <mergeCell ref="B66:I66"/>
    <mergeCell ref="B67:I67"/>
    <mergeCell ref="C63:J63"/>
    <mergeCell ref="C64:XFD64"/>
    <mergeCell ref="B42:C42"/>
    <mergeCell ref="D42:I42"/>
    <mergeCell ref="B60:I60"/>
    <mergeCell ref="B44:I44"/>
    <mergeCell ref="C45:I45"/>
    <mergeCell ref="C47:I47"/>
    <mergeCell ref="C51:I51"/>
    <mergeCell ref="C48:I48"/>
    <mergeCell ref="C52:I52"/>
    <mergeCell ref="B43:I43"/>
    <mergeCell ref="B65:I65"/>
    <mergeCell ref="C53:I53"/>
  </mergeCells>
  <dataValidations count="1">
    <dataValidation type="decimal" operator="greaterThanOrEqual" allowBlank="1" showInputMessage="1" showErrorMessage="1" error="Please enter non-negative number." sqref="B63:B64" xr:uid="{00000000-0002-0000-0000-000000000000}">
      <formula1>0</formula1>
    </dataValidation>
  </dataValidations>
  <hyperlinks>
    <hyperlink ref="C45" location="'1 macro mapping'!A1" display="1 macro-mapping" xr:uid="{00000000-0004-0000-0000-000000000000}"/>
    <hyperlink ref="C47" location="'2a subtemplate consolitation'!Print_Area" display="2 supplementary template on prudential consolidation (a-b)" xr:uid="{00000000-0004-0000-0000-000001000000}"/>
    <hyperlink ref="C47:G47" location="'2 sup_templates'!A1" display="2 supplementary templates" xr:uid="{00000000-0004-0000-0000-000002000000}"/>
    <hyperlink ref="C51:G51" location="'4 classification'!A1" display="4 classification of non-bank entities into and outside of economic functions (a-b)" xr:uid="{00000000-0004-0000-0000-000003000000}"/>
    <hyperlink ref="C52:G52" location="'5 risk metrics'!A1" display="5 risk metrics for classified entites" xr:uid="{00000000-0004-0000-0000-000004000000}"/>
    <hyperlink ref="C48:G48" location="'3 interconnectedness'!A1" display="3 interconnectedness" xr:uid="{00000000-0004-0000-0000-000005000000}"/>
    <hyperlink ref="C45:G45" location="'1 macro-mapping'!A1" display="1 macro-mapping" xr:uid="{00000000-0004-0000-0000-000006000000}"/>
    <hyperlink ref="C56" location="'8b cross-sheet checks'!Print_Area" display="8a summary sheet" xr:uid="{00000000-0004-0000-0000-000008000000}"/>
    <hyperlink ref="C58" location="'9 Definitions'!A1" display="9 definitions" xr:uid="{00000000-0004-0000-0000-000009000000}"/>
    <hyperlink ref="C53:G53" location="'5 risk metrics'!A1" display="5 risk metrics for classified entites" xr:uid="{00000000-0004-0000-0000-00000A000000}"/>
    <hyperlink ref="C53:I53" location="'6 innov &amp; adaptations'!A1" display="6 Innovations and adaptations" xr:uid="{00000000-0004-0000-0000-00000B000000}"/>
    <hyperlink ref="C46" location="'1b fund flows'!A1" display="1b fund flows" xr:uid="{00000000-0004-0000-0000-00000E000000}"/>
    <hyperlink ref="C57" location="'8b cross-sheet checks'!A1" display="8b cross-sheet checks" xr:uid="{00000000-0004-0000-0000-00000F000000}"/>
    <hyperlink ref="C54:I54" location="'7a policy tools MMFs'!A1" display="7a policy tools summary for MMFs" xr:uid="{8DC7AAA5-69B3-42B1-9BF5-C2ADEA992D9F}"/>
    <hyperlink ref="C49:G49" location="'3 interconnectedness'!A1" display="3 interconnectedness" xr:uid="{048B9CAB-43EA-4BF9-AF4E-D650F74D327E}"/>
    <hyperlink ref="C49:I49" location="'3b Qualitative information'!A1" display="3b Qualitative information" xr:uid="{76C03E94-5FF6-4E52-B00D-C9170EFE7CD1}"/>
    <hyperlink ref="C50" location="'3c Guidance on the wtw matrix'!A1" display="3c Guidance on the wtw matrix" xr:uid="{1AEF218E-6085-4808-B50C-4B154E8F8F46}"/>
    <hyperlink ref="C55" location="'7b policy tools other EF1'!A1" display="7b policy tools summary for non-MMF EF1 entities" xr:uid="{9E132BC6-F9AB-436B-9D61-62D86FF0A8F0}"/>
  </hyperlinks>
  <pageMargins left="0.70866141732283472" right="0.70866141732283472" top="0.74803149606299213" bottom="0.74803149606299213" header="0.31496062992125984" footer="0.31496062992125984"/>
  <pageSetup paperSize="8" fitToWidth="0" orientation="portrait"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10" max="32" man="1"/>
  </colBreaks>
  <drawing r:id="rId2"/>
  <extLst>
    <ext xmlns:x14="http://schemas.microsoft.com/office/spreadsheetml/2009/9/main" uri="{CCE6A557-97BC-4b89-ADB6-D9C93CAAB3DF}">
      <x14:dataValidations xmlns:xm="http://schemas.microsoft.com/office/excel/2006/main" count="2">
        <x14:dataValidation type="list" operator="greaterThan" allowBlank="1" showErrorMessage="1" error="Please enter a non-negative whole number." promptTitle="For example" prompt="1,000 or 1,000,000 or 1,000,000,000" xr:uid="{00000000-0002-0000-0000-000001000000}">
          <x14:formula1>
            <xm:f>'FX rate'!$L$2:$L$7</xm:f>
          </x14:formula1>
          <xm:sqref>D35:I35</xm:sqref>
        </x14:dataValidation>
        <x14:dataValidation type="list" allowBlank="1" showInputMessage="1" showErrorMessage="1" xr:uid="{00000000-0002-0000-0000-000002000000}">
          <x14:formula1>
            <xm:f>'FX rate'!$O$2:$O$23</xm:f>
          </x14:formula1>
          <xm:sqref>D34:I34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BP2767"/>
  <sheetViews>
    <sheetView topLeftCell="A71" zoomScale="70" zoomScaleNormal="70" workbookViewId="0">
      <selection activeCell="E83" sqref="E83"/>
    </sheetView>
  </sheetViews>
  <sheetFormatPr defaultColWidth="0" defaultRowHeight="14.25" zeroHeight="1" x14ac:dyDescent="0.2"/>
  <cols>
    <col min="1" max="1" width="3.625" customWidth="1"/>
    <col min="2" max="2" width="11.625" customWidth="1"/>
    <col min="3" max="67" width="12.5" customWidth="1"/>
    <col min="68" max="68" width="10.75" customWidth="1"/>
    <col min="69" max="69" width="9" customWidth="1"/>
  </cols>
  <sheetData>
    <row r="1" spans="1:68" x14ac:dyDescent="0.2"/>
    <row r="2" spans="1:68" ht="23.45" customHeight="1" x14ac:dyDescent="0.2">
      <c r="B2" s="2269" t="s">
        <v>917</v>
      </c>
      <c r="C2" s="2269"/>
      <c r="D2" s="2269"/>
      <c r="F2" s="2270" t="s">
        <v>918</v>
      </c>
      <c r="G2" s="2270"/>
      <c r="H2" s="2270"/>
    </row>
    <row r="3" spans="1:68" ht="14.25" customHeight="1" x14ac:dyDescent="0.2">
      <c r="A3" s="34" t="s">
        <v>0</v>
      </c>
      <c r="B3" s="24"/>
    </row>
    <row r="4" spans="1:68" ht="19.5" customHeight="1" x14ac:dyDescent="0.2">
      <c r="B4" s="1447" t="s">
        <v>919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88"/>
    </row>
    <row r="5" spans="1:68" ht="9.9499999999999993"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ht="12" customHeight="1" x14ac:dyDescent="0.2">
      <c r="B6" s="49" t="s">
        <v>489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t="s">
        <v>800</v>
      </c>
    </row>
    <row r="7" spans="1:68" ht="12"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1:68" ht="14.25" customHeight="1" x14ac:dyDescent="0.2">
      <c r="B8" s="2220" t="s">
        <v>758</v>
      </c>
      <c r="C8" s="110" t="s">
        <v>496</v>
      </c>
      <c r="D8" s="45" t="s">
        <v>497</v>
      </c>
      <c r="E8" s="110" t="s">
        <v>498</v>
      </c>
      <c r="F8" s="45" t="s">
        <v>499</v>
      </c>
      <c r="G8" s="110" t="s">
        <v>500</v>
      </c>
      <c r="H8" s="45" t="s">
        <v>501</v>
      </c>
      <c r="I8" s="110" t="s">
        <v>502</v>
      </c>
      <c r="J8" s="45" t="s">
        <v>503</v>
      </c>
      <c r="K8" s="110" t="s">
        <v>504</v>
      </c>
      <c r="L8" s="45" t="s">
        <v>505</v>
      </c>
      <c r="M8" s="110" t="s">
        <v>506</v>
      </c>
      <c r="N8" s="45" t="s">
        <v>507</v>
      </c>
      <c r="O8" s="110" t="s">
        <v>508</v>
      </c>
      <c r="P8" s="45" t="s">
        <v>509</v>
      </c>
      <c r="Q8" s="110" t="s">
        <v>510</v>
      </c>
      <c r="R8" s="45" t="s">
        <v>511</v>
      </c>
      <c r="S8" s="110" t="s">
        <v>512</v>
      </c>
      <c r="T8" s="45" t="s">
        <v>513</v>
      </c>
      <c r="U8" s="110" t="s">
        <v>514</v>
      </c>
      <c r="V8" s="45" t="s">
        <v>515</v>
      </c>
      <c r="W8" s="110" t="s">
        <v>516</v>
      </c>
      <c r="X8" s="45" t="s">
        <v>517</v>
      </c>
      <c r="Y8" s="110" t="s">
        <v>518</v>
      </c>
      <c r="Z8" s="45" t="s">
        <v>519</v>
      </c>
      <c r="AA8" s="110" t="s">
        <v>520</v>
      </c>
      <c r="AB8" s="45" t="s">
        <v>521</v>
      </c>
      <c r="AC8" s="110" t="s">
        <v>524</v>
      </c>
      <c r="AD8" s="45" t="s">
        <v>525</v>
      </c>
      <c r="AE8" s="110" t="s">
        <v>526</v>
      </c>
      <c r="AF8" s="45" t="s">
        <v>527</v>
      </c>
      <c r="AG8" s="110" t="s">
        <v>528</v>
      </c>
      <c r="AH8" s="45" t="s">
        <v>529</v>
      </c>
      <c r="AI8" s="110" t="s">
        <v>530</v>
      </c>
      <c r="AJ8" s="45" t="s">
        <v>531</v>
      </c>
      <c r="AK8" s="110" t="s">
        <v>532</v>
      </c>
      <c r="AL8" s="45" t="s">
        <v>533</v>
      </c>
      <c r="AM8" s="110" t="s">
        <v>534</v>
      </c>
      <c r="AN8" s="45" t="s">
        <v>535</v>
      </c>
      <c r="AO8" s="110" t="s">
        <v>536</v>
      </c>
      <c r="AP8" s="45" t="s">
        <v>537</v>
      </c>
      <c r="AQ8" s="110" t="s">
        <v>538</v>
      </c>
      <c r="AR8" s="45" t="s">
        <v>539</v>
      </c>
      <c r="AS8" s="110" t="s">
        <v>540</v>
      </c>
      <c r="AT8" s="45" t="s">
        <v>541</v>
      </c>
      <c r="AU8" s="110" t="s">
        <v>542</v>
      </c>
      <c r="AV8" s="45" t="s">
        <v>920</v>
      </c>
      <c r="AW8" s="110" t="s">
        <v>921</v>
      </c>
      <c r="AX8" s="45" t="s">
        <v>922</v>
      </c>
      <c r="AY8" s="110" t="s">
        <v>923</v>
      </c>
      <c r="AZ8" s="45" t="s">
        <v>924</v>
      </c>
      <c r="BA8" s="110" t="s">
        <v>925</v>
      </c>
      <c r="BB8" s="45" t="s">
        <v>926</v>
      </c>
      <c r="BC8" s="42"/>
    </row>
    <row r="9" spans="1:68" ht="32.1" customHeight="1" x14ac:dyDescent="0.2">
      <c r="B9" s="2166"/>
      <c r="C9" s="2327" t="s">
        <v>927</v>
      </c>
      <c r="D9" s="113"/>
      <c r="E9" s="2292" t="s">
        <v>928</v>
      </c>
      <c r="F9" s="113"/>
      <c r="G9" s="2275" t="s">
        <v>929</v>
      </c>
      <c r="H9" s="1432"/>
      <c r="I9" s="2275" t="s">
        <v>930</v>
      </c>
      <c r="J9" s="1432"/>
      <c r="K9" s="2275" t="s">
        <v>931</v>
      </c>
      <c r="L9" s="1432"/>
      <c r="M9" s="2275" t="s">
        <v>932</v>
      </c>
      <c r="N9" s="1432"/>
      <c r="O9" s="2331" t="s">
        <v>933</v>
      </c>
      <c r="P9" s="2331" t="s">
        <v>934</v>
      </c>
      <c r="Q9" s="2331" t="s">
        <v>935</v>
      </c>
      <c r="R9" s="2331" t="s">
        <v>936</v>
      </c>
      <c r="S9" s="2331" t="s">
        <v>937</v>
      </c>
      <c r="T9" s="2331" t="s">
        <v>938</v>
      </c>
      <c r="U9" s="2331" t="s">
        <v>939</v>
      </c>
      <c r="V9" s="902"/>
      <c r="W9" s="2331" t="s">
        <v>940</v>
      </c>
      <c r="X9" s="902"/>
      <c r="Y9" s="2331" t="s">
        <v>941</v>
      </c>
      <c r="Z9" s="902"/>
      <c r="AA9" s="2331" t="s">
        <v>942</v>
      </c>
      <c r="AB9" s="902"/>
      <c r="AC9" s="2275" t="s">
        <v>943</v>
      </c>
      <c r="AD9" s="1432"/>
      <c r="AE9" s="2275" t="s">
        <v>944</v>
      </c>
      <c r="AF9" s="1432"/>
      <c r="AG9" s="2275" t="s">
        <v>945</v>
      </c>
      <c r="AH9" s="1432"/>
      <c r="AI9" s="2275" t="s">
        <v>946</v>
      </c>
      <c r="AJ9" s="1432"/>
      <c r="AK9" s="2338" t="s">
        <v>947</v>
      </c>
      <c r="AL9" s="2338" t="s">
        <v>948</v>
      </c>
      <c r="AM9" s="2338" t="s">
        <v>949</v>
      </c>
      <c r="AN9" s="2338" t="s">
        <v>950</v>
      </c>
      <c r="AO9" s="2258" t="s">
        <v>951</v>
      </c>
      <c r="AP9" s="2258" t="s">
        <v>952</v>
      </c>
      <c r="AQ9" s="2331" t="s">
        <v>953</v>
      </c>
      <c r="AR9" s="902"/>
      <c r="AS9" s="2331" t="s">
        <v>954</v>
      </c>
      <c r="AT9" s="902"/>
      <c r="AU9" s="2331" t="s">
        <v>955</v>
      </c>
      <c r="AV9" s="902"/>
      <c r="AW9" s="2331" t="s">
        <v>956</v>
      </c>
      <c r="AX9" s="902"/>
      <c r="AY9" s="2331" t="s">
        <v>2389</v>
      </c>
      <c r="AZ9" s="902"/>
      <c r="BA9" s="2331" t="s">
        <v>2390</v>
      </c>
      <c r="BB9" s="902"/>
      <c r="BC9" s="245"/>
    </row>
    <row r="10" spans="1:68" ht="68.099999999999994" customHeight="1" x14ac:dyDescent="0.2">
      <c r="B10" s="2166"/>
      <c r="C10" s="2328"/>
      <c r="D10" s="838" t="s">
        <v>957</v>
      </c>
      <c r="E10" s="2288"/>
      <c r="F10" s="838" t="s">
        <v>957</v>
      </c>
      <c r="G10" s="2276"/>
      <c r="H10" s="1595" t="s">
        <v>957</v>
      </c>
      <c r="I10" s="2276"/>
      <c r="J10" s="1595" t="s">
        <v>957</v>
      </c>
      <c r="K10" s="2276"/>
      <c r="L10" s="1595" t="s">
        <v>957</v>
      </c>
      <c r="M10" s="2276"/>
      <c r="N10" s="1595" t="s">
        <v>957</v>
      </c>
      <c r="O10" s="2332"/>
      <c r="P10" s="2332"/>
      <c r="Q10" s="2332"/>
      <c r="R10" s="2332"/>
      <c r="S10" s="2332"/>
      <c r="T10" s="2332"/>
      <c r="U10" s="2332"/>
      <c r="V10" s="1570" t="s">
        <v>958</v>
      </c>
      <c r="W10" s="2332"/>
      <c r="X10" s="1570" t="s">
        <v>958</v>
      </c>
      <c r="Y10" s="2332"/>
      <c r="Z10" s="1570" t="s">
        <v>958</v>
      </c>
      <c r="AA10" s="2332"/>
      <c r="AB10" s="1570" t="s">
        <v>958</v>
      </c>
      <c r="AC10" s="2276"/>
      <c r="AD10" s="1714" t="s">
        <v>958</v>
      </c>
      <c r="AE10" s="2276"/>
      <c r="AF10" s="1714" t="s">
        <v>958</v>
      </c>
      <c r="AG10" s="2276"/>
      <c r="AH10" s="1714" t="s">
        <v>958</v>
      </c>
      <c r="AI10" s="2276"/>
      <c r="AJ10" s="1714" t="s">
        <v>958</v>
      </c>
      <c r="AK10" s="2339"/>
      <c r="AL10" s="2339"/>
      <c r="AM10" s="2339"/>
      <c r="AN10" s="2339"/>
      <c r="AO10" s="2332"/>
      <c r="AP10" s="2332"/>
      <c r="AQ10" s="2332"/>
      <c r="AR10" s="1570" t="s">
        <v>958</v>
      </c>
      <c r="AS10" s="2332"/>
      <c r="AT10" s="1570" t="s">
        <v>958</v>
      </c>
      <c r="AU10" s="2332"/>
      <c r="AV10" s="1570" t="s">
        <v>958</v>
      </c>
      <c r="AW10" s="2332"/>
      <c r="AX10" s="1570" t="s">
        <v>958</v>
      </c>
      <c r="AY10" s="2332"/>
      <c r="AZ10" s="1570" t="s">
        <v>958</v>
      </c>
      <c r="BA10" s="2332"/>
      <c r="BB10" s="1570" t="s">
        <v>958</v>
      </c>
      <c r="BC10" s="245"/>
    </row>
    <row r="11" spans="1:68" s="36" customFormat="1" ht="27.75" customHeight="1" thickBot="1" x14ac:dyDescent="0.25">
      <c r="A11" s="35"/>
      <c r="B11" s="345" t="s">
        <v>799</v>
      </c>
      <c r="C11" s="2319" t="s">
        <v>959</v>
      </c>
      <c r="D11" s="2320"/>
      <c r="E11" s="2321" t="s">
        <v>960</v>
      </c>
      <c r="F11" s="2322"/>
      <c r="G11" s="2282" t="s">
        <v>961</v>
      </c>
      <c r="H11" s="2283"/>
      <c r="I11" s="2282" t="s">
        <v>962</v>
      </c>
      <c r="J11" s="2323"/>
      <c r="K11" s="2282" t="s">
        <v>963</v>
      </c>
      <c r="L11" s="2283"/>
      <c r="M11" s="2282" t="s">
        <v>964</v>
      </c>
      <c r="N11" s="2283"/>
      <c r="O11" s="1440" t="s">
        <v>965</v>
      </c>
      <c r="P11" s="1440" t="s">
        <v>966</v>
      </c>
      <c r="Q11" s="1440" t="s">
        <v>967</v>
      </c>
      <c r="R11" s="1440" t="s">
        <v>968</v>
      </c>
      <c r="S11" s="1440" t="s">
        <v>969</v>
      </c>
      <c r="T11" s="1440" t="s">
        <v>970</v>
      </c>
      <c r="U11" s="2333" t="s">
        <v>971</v>
      </c>
      <c r="V11" s="2334"/>
      <c r="W11" s="2333" t="s">
        <v>972</v>
      </c>
      <c r="X11" s="2334"/>
      <c r="Y11" s="2333" t="s">
        <v>973</v>
      </c>
      <c r="Z11" s="2334"/>
      <c r="AA11" s="2333" t="s">
        <v>974</v>
      </c>
      <c r="AB11" s="2334"/>
      <c r="AC11" s="2335" t="s">
        <v>975</v>
      </c>
      <c r="AD11" s="2336"/>
      <c r="AE11" s="2337" t="s">
        <v>976</v>
      </c>
      <c r="AF11" s="2336"/>
      <c r="AG11" s="2335" t="s">
        <v>977</v>
      </c>
      <c r="AH11" s="2336"/>
      <c r="AI11" s="2337" t="s">
        <v>978</v>
      </c>
      <c r="AJ11" s="2336"/>
      <c r="AK11" s="1440" t="s">
        <v>979</v>
      </c>
      <c r="AL11" s="1440" t="s">
        <v>980</v>
      </c>
      <c r="AM11" s="1440" t="s">
        <v>981</v>
      </c>
      <c r="AN11" s="1440" t="s">
        <v>982</v>
      </c>
      <c r="AO11" s="1440" t="s">
        <v>983</v>
      </c>
      <c r="AP11" s="1440" t="s">
        <v>984</v>
      </c>
      <c r="AQ11" s="2333" t="s">
        <v>985</v>
      </c>
      <c r="AR11" s="2334"/>
      <c r="AS11" s="2333" t="s">
        <v>986</v>
      </c>
      <c r="AT11" s="2334"/>
      <c r="AU11" s="2333" t="s">
        <v>987</v>
      </c>
      <c r="AV11" s="2334"/>
      <c r="AW11" s="2333" t="s">
        <v>988</v>
      </c>
      <c r="AX11" s="2334"/>
      <c r="AY11" s="2333" t="s">
        <v>989</v>
      </c>
      <c r="AZ11" s="2334"/>
      <c r="BA11" s="2333" t="s">
        <v>990</v>
      </c>
      <c r="BB11" s="2334"/>
      <c r="BC11" s="43"/>
    </row>
    <row r="12" spans="1:68" ht="14.25" customHeight="1" x14ac:dyDescent="0.2">
      <c r="A12" s="4"/>
      <c r="B12" s="27">
        <v>2002</v>
      </c>
      <c r="C12" s="1571"/>
      <c r="D12" s="1558"/>
      <c r="E12" s="1568"/>
      <c r="F12" s="1558"/>
      <c r="G12" s="1568"/>
      <c r="H12" s="1558"/>
      <c r="I12" s="1568"/>
      <c r="J12" s="1558"/>
      <c r="K12" s="1568"/>
      <c r="L12" s="1558"/>
      <c r="M12" s="1568"/>
      <c r="N12" s="1558"/>
      <c r="O12" s="895"/>
      <c r="P12" s="895"/>
      <c r="Q12" s="895"/>
      <c r="R12" s="895"/>
      <c r="S12" s="895"/>
      <c r="T12" s="895"/>
      <c r="U12" s="895"/>
      <c r="V12" s="881"/>
      <c r="W12" s="895"/>
      <c r="X12" s="881"/>
      <c r="Y12" s="895"/>
      <c r="Z12" s="881"/>
      <c r="AA12" s="895"/>
      <c r="AB12" s="881"/>
      <c r="AC12" s="1568"/>
      <c r="AD12" s="1558"/>
      <c r="AE12" s="1568"/>
      <c r="AF12" s="1558"/>
      <c r="AG12" s="1568"/>
      <c r="AH12" s="1558"/>
      <c r="AI12" s="1568"/>
      <c r="AJ12" s="1558"/>
      <c r="AK12" s="895"/>
      <c r="AL12" s="895"/>
      <c r="AM12" s="895"/>
      <c r="AN12" s="895"/>
      <c r="AO12" s="895"/>
      <c r="AP12" s="895"/>
      <c r="AQ12" s="895"/>
      <c r="AR12" s="881"/>
      <c r="AS12" s="895"/>
      <c r="AT12" s="881"/>
      <c r="AU12" s="895"/>
      <c r="AV12" s="881"/>
      <c r="AW12" s="895"/>
      <c r="AX12" s="881"/>
      <c r="AY12" s="895"/>
      <c r="AZ12" s="881"/>
      <c r="BA12" s="895"/>
      <c r="BB12" s="881"/>
      <c r="BC12" s="248"/>
    </row>
    <row r="13" spans="1:68" ht="14.25" customHeight="1" x14ac:dyDescent="0.2">
      <c r="A13" s="4"/>
      <c r="B13" s="8">
        <v>2003</v>
      </c>
      <c r="C13" s="1572"/>
      <c r="D13" s="1564"/>
      <c r="E13" s="1569"/>
      <c r="F13" s="1564"/>
      <c r="G13" s="1569"/>
      <c r="H13" s="1564"/>
      <c r="I13" s="1569"/>
      <c r="J13" s="1564"/>
      <c r="K13" s="1569"/>
      <c r="L13" s="1564"/>
      <c r="M13" s="1569"/>
      <c r="N13" s="1564"/>
      <c r="O13" s="905"/>
      <c r="P13" s="905"/>
      <c r="Q13" s="905"/>
      <c r="R13" s="905"/>
      <c r="S13" s="905"/>
      <c r="T13" s="905"/>
      <c r="U13" s="905"/>
      <c r="V13" s="882"/>
      <c r="W13" s="905"/>
      <c r="X13" s="882"/>
      <c r="Y13" s="905"/>
      <c r="Z13" s="882"/>
      <c r="AA13" s="905"/>
      <c r="AB13" s="882"/>
      <c r="AC13" s="1569"/>
      <c r="AD13" s="1564"/>
      <c r="AE13" s="1569"/>
      <c r="AF13" s="1564"/>
      <c r="AG13" s="1569"/>
      <c r="AH13" s="1564"/>
      <c r="AI13" s="1569"/>
      <c r="AJ13" s="1564"/>
      <c r="AK13" s="905"/>
      <c r="AL13" s="905"/>
      <c r="AM13" s="905"/>
      <c r="AN13" s="905"/>
      <c r="AO13" s="905"/>
      <c r="AP13" s="905"/>
      <c r="AQ13" s="905"/>
      <c r="AR13" s="882"/>
      <c r="AS13" s="905"/>
      <c r="AT13" s="882"/>
      <c r="AU13" s="905"/>
      <c r="AV13" s="882"/>
      <c r="AW13" s="905"/>
      <c r="AX13" s="882"/>
      <c r="AY13" s="905"/>
      <c r="AZ13" s="882"/>
      <c r="BA13" s="905"/>
      <c r="BB13" s="882"/>
      <c r="BC13" s="248"/>
    </row>
    <row r="14" spans="1:68" ht="14.25" customHeight="1" x14ac:dyDescent="0.2">
      <c r="A14" s="4"/>
      <c r="B14" s="8">
        <v>2004</v>
      </c>
      <c r="C14" s="1572"/>
      <c r="D14" s="1564"/>
      <c r="E14" s="1569"/>
      <c r="F14" s="1564"/>
      <c r="G14" s="1569"/>
      <c r="H14" s="1564"/>
      <c r="I14" s="1569"/>
      <c r="J14" s="1564"/>
      <c r="K14" s="1569"/>
      <c r="L14" s="1564"/>
      <c r="M14" s="1569"/>
      <c r="N14" s="1564"/>
      <c r="O14" s="905"/>
      <c r="P14" s="905"/>
      <c r="Q14" s="905"/>
      <c r="R14" s="905"/>
      <c r="S14" s="905"/>
      <c r="T14" s="905"/>
      <c r="U14" s="905"/>
      <c r="V14" s="882"/>
      <c r="W14" s="905"/>
      <c r="X14" s="882"/>
      <c r="Y14" s="905"/>
      <c r="Z14" s="882"/>
      <c r="AA14" s="905"/>
      <c r="AB14" s="882"/>
      <c r="AC14" s="1569"/>
      <c r="AD14" s="1564"/>
      <c r="AE14" s="1569"/>
      <c r="AF14" s="1564"/>
      <c r="AG14" s="1569"/>
      <c r="AH14" s="1564"/>
      <c r="AI14" s="1569"/>
      <c r="AJ14" s="1564"/>
      <c r="AK14" s="905"/>
      <c r="AL14" s="905"/>
      <c r="AM14" s="905"/>
      <c r="AN14" s="905"/>
      <c r="AO14" s="905"/>
      <c r="AP14" s="905"/>
      <c r="AQ14" s="905"/>
      <c r="AR14" s="882"/>
      <c r="AS14" s="905"/>
      <c r="AT14" s="882"/>
      <c r="AU14" s="905"/>
      <c r="AV14" s="882"/>
      <c r="AW14" s="905"/>
      <c r="AX14" s="882"/>
      <c r="AY14" s="905"/>
      <c r="AZ14" s="882"/>
      <c r="BA14" s="905"/>
      <c r="BB14" s="882"/>
      <c r="BC14" s="248"/>
    </row>
    <row r="15" spans="1:68" ht="14.25" customHeight="1" x14ac:dyDescent="0.2">
      <c r="A15" s="4"/>
      <c r="B15" s="8">
        <v>2005</v>
      </c>
      <c r="C15" s="1572"/>
      <c r="D15" s="1564"/>
      <c r="E15" s="1569"/>
      <c r="F15" s="1564"/>
      <c r="G15" s="1569"/>
      <c r="H15" s="1564"/>
      <c r="I15" s="1569"/>
      <c r="J15" s="1564"/>
      <c r="K15" s="1569"/>
      <c r="L15" s="1564"/>
      <c r="M15" s="1569"/>
      <c r="N15" s="1564"/>
      <c r="O15" s="905"/>
      <c r="P15" s="905"/>
      <c r="Q15" s="905"/>
      <c r="R15" s="905"/>
      <c r="S15" s="905"/>
      <c r="T15" s="905"/>
      <c r="U15" s="905"/>
      <c r="V15" s="882"/>
      <c r="W15" s="905"/>
      <c r="X15" s="882"/>
      <c r="Y15" s="905"/>
      <c r="Z15" s="882"/>
      <c r="AA15" s="905"/>
      <c r="AB15" s="882"/>
      <c r="AC15" s="1569"/>
      <c r="AD15" s="1564"/>
      <c r="AE15" s="1569"/>
      <c r="AF15" s="1564"/>
      <c r="AG15" s="1569"/>
      <c r="AH15" s="1564"/>
      <c r="AI15" s="1569"/>
      <c r="AJ15" s="1564"/>
      <c r="AK15" s="905"/>
      <c r="AL15" s="905"/>
      <c r="AM15" s="905"/>
      <c r="AN15" s="905"/>
      <c r="AO15" s="905"/>
      <c r="AP15" s="905"/>
      <c r="AQ15" s="905"/>
      <c r="AR15" s="882"/>
      <c r="AS15" s="905"/>
      <c r="AT15" s="882"/>
      <c r="AU15" s="905"/>
      <c r="AV15" s="882"/>
      <c r="AW15" s="905"/>
      <c r="AX15" s="882"/>
      <c r="AY15" s="905"/>
      <c r="AZ15" s="882"/>
      <c r="BA15" s="905"/>
      <c r="BB15" s="882"/>
      <c r="BC15" s="248"/>
    </row>
    <row r="16" spans="1:68" ht="14.1" customHeight="1" x14ac:dyDescent="0.2">
      <c r="A16" s="4"/>
      <c r="B16" s="8">
        <v>2006</v>
      </c>
      <c r="C16" s="1572"/>
      <c r="D16" s="1564"/>
      <c r="E16" s="1569"/>
      <c r="F16" s="1564"/>
      <c r="G16" s="1569"/>
      <c r="H16" s="1564"/>
      <c r="I16" s="1569"/>
      <c r="J16" s="1564"/>
      <c r="K16" s="1569"/>
      <c r="L16" s="1564"/>
      <c r="M16" s="1569"/>
      <c r="N16" s="1564"/>
      <c r="O16" s="905"/>
      <c r="P16" s="905"/>
      <c r="Q16" s="905"/>
      <c r="R16" s="905"/>
      <c r="S16" s="905"/>
      <c r="T16" s="905"/>
      <c r="U16" s="905"/>
      <c r="V16" s="882"/>
      <c r="W16" s="905"/>
      <c r="X16" s="882"/>
      <c r="Y16" s="905"/>
      <c r="Z16" s="882"/>
      <c r="AA16" s="905"/>
      <c r="AB16" s="882"/>
      <c r="AC16" s="1569"/>
      <c r="AD16" s="1564"/>
      <c r="AE16" s="1569"/>
      <c r="AF16" s="1564"/>
      <c r="AG16" s="1569"/>
      <c r="AH16" s="1564"/>
      <c r="AI16" s="1569"/>
      <c r="AJ16" s="1564"/>
      <c r="AK16" s="905"/>
      <c r="AL16" s="905"/>
      <c r="AM16" s="905"/>
      <c r="AN16" s="905"/>
      <c r="AO16" s="905"/>
      <c r="AP16" s="905"/>
      <c r="AQ16" s="905"/>
      <c r="AR16" s="882"/>
      <c r="AS16" s="905"/>
      <c r="AT16" s="882"/>
      <c r="AU16" s="905"/>
      <c r="AV16" s="882"/>
      <c r="AW16" s="905"/>
      <c r="AX16" s="882"/>
      <c r="AY16" s="905"/>
      <c r="AZ16" s="882"/>
      <c r="BA16" s="905"/>
      <c r="BB16" s="882"/>
      <c r="BC16" s="248"/>
    </row>
    <row r="17" spans="1:55" x14ac:dyDescent="0.2">
      <c r="A17" s="4"/>
      <c r="B17" s="8">
        <v>2007</v>
      </c>
      <c r="C17" s="1572"/>
      <c r="D17" s="1564"/>
      <c r="E17" s="1569"/>
      <c r="F17" s="1564"/>
      <c r="G17" s="1569"/>
      <c r="H17" s="1564"/>
      <c r="I17" s="1569"/>
      <c r="J17" s="1564"/>
      <c r="K17" s="1569"/>
      <c r="L17" s="1564"/>
      <c r="M17" s="1569"/>
      <c r="N17" s="1564"/>
      <c r="O17" s="905"/>
      <c r="P17" s="905"/>
      <c r="Q17" s="905"/>
      <c r="R17" s="905"/>
      <c r="S17" s="905"/>
      <c r="T17" s="905"/>
      <c r="U17" s="905"/>
      <c r="V17" s="882"/>
      <c r="W17" s="905"/>
      <c r="X17" s="882"/>
      <c r="Y17" s="905"/>
      <c r="Z17" s="882"/>
      <c r="AA17" s="905"/>
      <c r="AB17" s="882"/>
      <c r="AC17" s="1569"/>
      <c r="AD17" s="1564"/>
      <c r="AE17" s="1569"/>
      <c r="AF17" s="1564"/>
      <c r="AG17" s="1569"/>
      <c r="AH17" s="1564"/>
      <c r="AI17" s="1569"/>
      <c r="AJ17" s="1564"/>
      <c r="AK17" s="905"/>
      <c r="AL17" s="905"/>
      <c r="AM17" s="905"/>
      <c r="AN17" s="905"/>
      <c r="AO17" s="905"/>
      <c r="AP17" s="905"/>
      <c r="AQ17" s="905"/>
      <c r="AR17" s="882"/>
      <c r="AS17" s="905"/>
      <c r="AT17" s="882"/>
      <c r="AU17" s="905"/>
      <c r="AV17" s="882"/>
      <c r="AW17" s="905"/>
      <c r="AX17" s="882"/>
      <c r="AY17" s="905"/>
      <c r="AZ17" s="882"/>
      <c r="BA17" s="905"/>
      <c r="BB17" s="882"/>
      <c r="BC17" s="248"/>
    </row>
    <row r="18" spans="1:55" x14ac:dyDescent="0.2">
      <c r="A18" s="4"/>
      <c r="B18" s="8">
        <v>2008</v>
      </c>
      <c r="C18" s="1572"/>
      <c r="D18" s="1564"/>
      <c r="E18" s="1569"/>
      <c r="F18" s="1564"/>
      <c r="G18" s="1569"/>
      <c r="H18" s="1564"/>
      <c r="I18" s="1569"/>
      <c r="J18" s="1564"/>
      <c r="K18" s="1569"/>
      <c r="L18" s="1564"/>
      <c r="M18" s="1569"/>
      <c r="N18" s="1564"/>
      <c r="O18" s="905"/>
      <c r="P18" s="905"/>
      <c r="Q18" s="905"/>
      <c r="R18" s="905"/>
      <c r="S18" s="905"/>
      <c r="T18" s="905"/>
      <c r="U18" s="905"/>
      <c r="V18" s="882"/>
      <c r="W18" s="905"/>
      <c r="X18" s="882"/>
      <c r="Y18" s="905"/>
      <c r="Z18" s="882"/>
      <c r="AA18" s="905"/>
      <c r="AB18" s="882"/>
      <c r="AC18" s="1569"/>
      <c r="AD18" s="1564"/>
      <c r="AE18" s="1569"/>
      <c r="AF18" s="1564"/>
      <c r="AG18" s="1569"/>
      <c r="AH18" s="1564"/>
      <c r="AI18" s="1569"/>
      <c r="AJ18" s="1564"/>
      <c r="AK18" s="905"/>
      <c r="AL18" s="905"/>
      <c r="AM18" s="905"/>
      <c r="AN18" s="905"/>
      <c r="AO18" s="905"/>
      <c r="AP18" s="905"/>
      <c r="AQ18" s="905"/>
      <c r="AR18" s="882"/>
      <c r="AS18" s="905"/>
      <c r="AT18" s="882"/>
      <c r="AU18" s="905"/>
      <c r="AV18" s="882"/>
      <c r="AW18" s="905"/>
      <c r="AX18" s="882"/>
      <c r="AY18" s="905"/>
      <c r="AZ18" s="882"/>
      <c r="BA18" s="905"/>
      <c r="BB18" s="882"/>
      <c r="BC18" s="248"/>
    </row>
    <row r="19" spans="1:55" x14ac:dyDescent="0.2">
      <c r="A19" s="4"/>
      <c r="B19" s="8">
        <v>2009</v>
      </c>
      <c r="C19" s="1572"/>
      <c r="D19" s="1564"/>
      <c r="E19" s="1569"/>
      <c r="F19" s="1564"/>
      <c r="G19" s="1569"/>
      <c r="H19" s="1564"/>
      <c r="I19" s="1569"/>
      <c r="J19" s="1564"/>
      <c r="K19" s="1569"/>
      <c r="L19" s="1564"/>
      <c r="M19" s="1569"/>
      <c r="N19" s="1564"/>
      <c r="O19" s="905"/>
      <c r="P19" s="905"/>
      <c r="Q19" s="905"/>
      <c r="R19" s="905"/>
      <c r="S19" s="905"/>
      <c r="T19" s="905"/>
      <c r="U19" s="905"/>
      <c r="V19" s="882"/>
      <c r="W19" s="905"/>
      <c r="X19" s="882"/>
      <c r="Y19" s="905"/>
      <c r="Z19" s="882"/>
      <c r="AA19" s="905"/>
      <c r="AB19" s="882"/>
      <c r="AC19" s="1569"/>
      <c r="AD19" s="1564"/>
      <c r="AE19" s="1569"/>
      <c r="AF19" s="1564"/>
      <c r="AG19" s="1569"/>
      <c r="AH19" s="1564"/>
      <c r="AI19" s="1569"/>
      <c r="AJ19" s="1564"/>
      <c r="AK19" s="905"/>
      <c r="AL19" s="905"/>
      <c r="AM19" s="905"/>
      <c r="AN19" s="905"/>
      <c r="AO19" s="905"/>
      <c r="AP19" s="905"/>
      <c r="AQ19" s="905"/>
      <c r="AR19" s="882"/>
      <c r="AS19" s="905"/>
      <c r="AT19" s="882"/>
      <c r="AU19" s="905"/>
      <c r="AV19" s="882"/>
      <c r="AW19" s="905"/>
      <c r="AX19" s="882"/>
      <c r="AY19" s="905"/>
      <c r="AZ19" s="882"/>
      <c r="BA19" s="905"/>
      <c r="BB19" s="882"/>
      <c r="BC19" s="248"/>
    </row>
    <row r="20" spans="1:55" ht="14.25" customHeight="1" x14ac:dyDescent="0.2">
      <c r="A20" s="4"/>
      <c r="B20" s="8">
        <v>2010</v>
      </c>
      <c r="C20" s="1572"/>
      <c r="D20" s="1564"/>
      <c r="E20" s="1569"/>
      <c r="F20" s="1564"/>
      <c r="G20" s="1569"/>
      <c r="H20" s="1564"/>
      <c r="I20" s="1569"/>
      <c r="J20" s="1564"/>
      <c r="K20" s="1569"/>
      <c r="L20" s="1564"/>
      <c r="M20" s="1569"/>
      <c r="N20" s="1564"/>
      <c r="O20" s="905"/>
      <c r="P20" s="905"/>
      <c r="Q20" s="905"/>
      <c r="R20" s="905"/>
      <c r="S20" s="905"/>
      <c r="T20" s="905"/>
      <c r="U20" s="905"/>
      <c r="V20" s="882"/>
      <c r="W20" s="905"/>
      <c r="X20" s="882"/>
      <c r="Y20" s="905"/>
      <c r="Z20" s="882"/>
      <c r="AA20" s="905"/>
      <c r="AB20" s="882"/>
      <c r="AC20" s="1569"/>
      <c r="AD20" s="1564"/>
      <c r="AE20" s="1569"/>
      <c r="AF20" s="1564"/>
      <c r="AG20" s="1569"/>
      <c r="AH20" s="1564"/>
      <c r="AI20" s="1569"/>
      <c r="AJ20" s="1564"/>
      <c r="AK20" s="905"/>
      <c r="AL20" s="905"/>
      <c r="AM20" s="905"/>
      <c r="AN20" s="905"/>
      <c r="AO20" s="905"/>
      <c r="AP20" s="905"/>
      <c r="AQ20" s="905"/>
      <c r="AR20" s="882"/>
      <c r="AS20" s="905"/>
      <c r="AT20" s="882"/>
      <c r="AU20" s="905"/>
      <c r="AV20" s="882"/>
      <c r="AW20" s="905"/>
      <c r="AX20" s="882"/>
      <c r="AY20" s="905"/>
      <c r="AZ20" s="882"/>
      <c r="BA20" s="905"/>
      <c r="BB20" s="882"/>
      <c r="BC20" s="248"/>
    </row>
    <row r="21" spans="1:55" x14ac:dyDescent="0.2">
      <c r="A21" s="4"/>
      <c r="B21" s="8">
        <v>2011</v>
      </c>
      <c r="C21" s="1572"/>
      <c r="D21" s="1564"/>
      <c r="E21" s="1569"/>
      <c r="F21" s="1564"/>
      <c r="G21" s="1569"/>
      <c r="H21" s="1564"/>
      <c r="I21" s="1569"/>
      <c r="J21" s="1564"/>
      <c r="K21" s="1569"/>
      <c r="L21" s="1564"/>
      <c r="M21" s="1569"/>
      <c r="N21" s="1564"/>
      <c r="O21" s="905"/>
      <c r="P21" s="905"/>
      <c r="Q21" s="905"/>
      <c r="R21" s="905"/>
      <c r="S21" s="905"/>
      <c r="T21" s="905"/>
      <c r="U21" s="905"/>
      <c r="V21" s="882"/>
      <c r="W21" s="905"/>
      <c r="X21" s="882"/>
      <c r="Y21" s="905"/>
      <c r="Z21" s="882"/>
      <c r="AA21" s="905"/>
      <c r="AB21" s="882"/>
      <c r="AC21" s="1569"/>
      <c r="AD21" s="1564"/>
      <c r="AE21" s="1569"/>
      <c r="AF21" s="1564"/>
      <c r="AG21" s="1569"/>
      <c r="AH21" s="1564"/>
      <c r="AI21" s="1569"/>
      <c r="AJ21" s="1564"/>
      <c r="AK21" s="905"/>
      <c r="AL21" s="905"/>
      <c r="AM21" s="905"/>
      <c r="AN21" s="905"/>
      <c r="AO21" s="905"/>
      <c r="AP21" s="905"/>
      <c r="AQ21" s="905"/>
      <c r="AR21" s="882"/>
      <c r="AS21" s="905"/>
      <c r="AT21" s="882"/>
      <c r="AU21" s="905"/>
      <c r="AV21" s="882"/>
      <c r="AW21" s="905"/>
      <c r="AX21" s="882"/>
      <c r="AY21" s="905"/>
      <c r="AZ21" s="882"/>
      <c r="BA21" s="905"/>
      <c r="BB21" s="882"/>
      <c r="BC21" s="248"/>
    </row>
    <row r="22" spans="1:55" ht="14.25" customHeight="1" x14ac:dyDescent="0.2">
      <c r="A22" s="4"/>
      <c r="B22" s="8">
        <v>2012</v>
      </c>
      <c r="C22" s="1572"/>
      <c r="D22" s="1564"/>
      <c r="E22" s="1569"/>
      <c r="F22" s="1564"/>
      <c r="G22" s="1569"/>
      <c r="H22" s="1564"/>
      <c r="I22" s="1569"/>
      <c r="J22" s="1564"/>
      <c r="K22" s="1569"/>
      <c r="L22" s="1564"/>
      <c r="M22" s="1569"/>
      <c r="N22" s="1564"/>
      <c r="O22" s="905"/>
      <c r="P22" s="905"/>
      <c r="Q22" s="905"/>
      <c r="R22" s="905"/>
      <c r="S22" s="905"/>
      <c r="T22" s="905"/>
      <c r="U22" s="905"/>
      <c r="V22" s="882"/>
      <c r="W22" s="905"/>
      <c r="X22" s="882"/>
      <c r="Y22" s="905"/>
      <c r="Z22" s="882"/>
      <c r="AA22" s="905"/>
      <c r="AB22" s="882"/>
      <c r="AC22" s="1569"/>
      <c r="AD22" s="1564"/>
      <c r="AE22" s="1569"/>
      <c r="AF22" s="1564"/>
      <c r="AG22" s="1569"/>
      <c r="AH22" s="1564"/>
      <c r="AI22" s="1569"/>
      <c r="AJ22" s="1564"/>
      <c r="AK22" s="905"/>
      <c r="AL22" s="905"/>
      <c r="AM22" s="905"/>
      <c r="AN22" s="905"/>
      <c r="AO22" s="905"/>
      <c r="AP22" s="905"/>
      <c r="AQ22" s="905"/>
      <c r="AR22" s="882"/>
      <c r="AS22" s="905"/>
      <c r="AT22" s="882"/>
      <c r="AU22" s="905"/>
      <c r="AV22" s="882"/>
      <c r="AW22" s="905"/>
      <c r="AX22" s="882"/>
      <c r="AY22" s="905"/>
      <c r="AZ22" s="882"/>
      <c r="BA22" s="905"/>
      <c r="BB22" s="882"/>
      <c r="BC22" s="248"/>
    </row>
    <row r="23" spans="1:55" x14ac:dyDescent="0.2">
      <c r="A23" s="4"/>
      <c r="B23" s="8">
        <v>2013</v>
      </c>
      <c r="C23" s="1572"/>
      <c r="D23" s="1564"/>
      <c r="E23" s="1569"/>
      <c r="F23" s="1564"/>
      <c r="G23" s="1569"/>
      <c r="H23" s="1564"/>
      <c r="I23" s="1569"/>
      <c r="J23" s="1564"/>
      <c r="K23" s="1569"/>
      <c r="L23" s="1564"/>
      <c r="M23" s="1569"/>
      <c r="N23" s="1564"/>
      <c r="O23" s="905"/>
      <c r="P23" s="905"/>
      <c r="Q23" s="905"/>
      <c r="R23" s="905"/>
      <c r="S23" s="905"/>
      <c r="T23" s="905"/>
      <c r="U23" s="905"/>
      <c r="V23" s="882"/>
      <c r="W23" s="905"/>
      <c r="X23" s="882"/>
      <c r="Y23" s="905"/>
      <c r="Z23" s="882"/>
      <c r="AA23" s="905"/>
      <c r="AB23" s="882"/>
      <c r="AC23" s="1569"/>
      <c r="AD23" s="1564"/>
      <c r="AE23" s="1569"/>
      <c r="AF23" s="1564"/>
      <c r="AG23" s="1569"/>
      <c r="AH23" s="1564"/>
      <c r="AI23" s="1569"/>
      <c r="AJ23" s="1564"/>
      <c r="AK23" s="905"/>
      <c r="AL23" s="905"/>
      <c r="AM23" s="905"/>
      <c r="AN23" s="905"/>
      <c r="AO23" s="905"/>
      <c r="AP23" s="905"/>
      <c r="AQ23" s="905"/>
      <c r="AR23" s="882"/>
      <c r="AS23" s="905"/>
      <c r="AT23" s="882"/>
      <c r="AU23" s="905"/>
      <c r="AV23" s="882"/>
      <c r="AW23" s="905"/>
      <c r="AX23" s="882"/>
      <c r="AY23" s="905"/>
      <c r="AZ23" s="882"/>
      <c r="BA23" s="905"/>
      <c r="BB23" s="882"/>
      <c r="BC23" s="248"/>
    </row>
    <row r="24" spans="1:55" ht="14.25" customHeight="1" x14ac:dyDescent="0.2">
      <c r="A24" s="4"/>
      <c r="B24" s="26">
        <v>2014</v>
      </c>
      <c r="C24" s="1573"/>
      <c r="D24" s="1567"/>
      <c r="E24" s="1574"/>
      <c r="F24" s="1567"/>
      <c r="G24" s="1574"/>
      <c r="H24" s="1567"/>
      <c r="I24" s="1574"/>
      <c r="J24" s="1567"/>
      <c r="K24" s="1574"/>
      <c r="L24" s="1567"/>
      <c r="M24" s="1574"/>
      <c r="N24" s="1567"/>
      <c r="O24" s="906"/>
      <c r="P24" s="906"/>
      <c r="Q24" s="906"/>
      <c r="R24" s="906"/>
      <c r="S24" s="906"/>
      <c r="T24" s="906"/>
      <c r="U24" s="906"/>
      <c r="V24" s="883"/>
      <c r="W24" s="906"/>
      <c r="X24" s="883"/>
      <c r="Y24" s="906"/>
      <c r="Z24" s="883"/>
      <c r="AA24" s="906"/>
      <c r="AB24" s="883"/>
      <c r="AC24" s="1574"/>
      <c r="AD24" s="1567"/>
      <c r="AE24" s="1574"/>
      <c r="AF24" s="1567"/>
      <c r="AG24" s="1574"/>
      <c r="AH24" s="1567"/>
      <c r="AI24" s="1574"/>
      <c r="AJ24" s="1567"/>
      <c r="AK24" s="906"/>
      <c r="AL24" s="906"/>
      <c r="AM24" s="906"/>
      <c r="AN24" s="906"/>
      <c r="AO24" s="906"/>
      <c r="AP24" s="906"/>
      <c r="AQ24" s="906"/>
      <c r="AR24" s="883"/>
      <c r="AS24" s="906"/>
      <c r="AT24" s="883"/>
      <c r="AU24" s="906"/>
      <c r="AV24" s="883"/>
      <c r="AW24" s="906"/>
      <c r="AX24" s="883"/>
      <c r="AY24" s="906"/>
      <c r="AZ24" s="883"/>
      <c r="BA24" s="906"/>
      <c r="BB24" s="883"/>
      <c r="BC24" s="248"/>
    </row>
    <row r="25" spans="1:55" x14ac:dyDescent="0.2">
      <c r="A25" s="4"/>
      <c r="B25" s="8">
        <v>2015</v>
      </c>
      <c r="C25" s="1572"/>
      <c r="D25" s="1564"/>
      <c r="E25" s="1569"/>
      <c r="F25" s="1564"/>
      <c r="G25" s="1569"/>
      <c r="H25" s="1564"/>
      <c r="I25" s="1569"/>
      <c r="J25" s="1564"/>
      <c r="K25" s="1569"/>
      <c r="L25" s="1564"/>
      <c r="M25" s="1569"/>
      <c r="N25" s="1564"/>
      <c r="O25" s="905"/>
      <c r="P25" s="905"/>
      <c r="Q25" s="905"/>
      <c r="R25" s="905"/>
      <c r="S25" s="905"/>
      <c r="T25" s="905"/>
      <c r="U25" s="905"/>
      <c r="V25" s="882"/>
      <c r="W25" s="905"/>
      <c r="X25" s="882"/>
      <c r="Y25" s="905"/>
      <c r="Z25" s="882"/>
      <c r="AA25" s="905"/>
      <c r="AB25" s="882"/>
      <c r="AC25" s="1569"/>
      <c r="AD25" s="1564"/>
      <c r="AE25" s="1569"/>
      <c r="AF25" s="1564"/>
      <c r="AG25" s="1569"/>
      <c r="AH25" s="1564"/>
      <c r="AI25" s="1569"/>
      <c r="AJ25" s="1564"/>
      <c r="AK25" s="905"/>
      <c r="AL25" s="905"/>
      <c r="AM25" s="905"/>
      <c r="AN25" s="905"/>
      <c r="AO25" s="905"/>
      <c r="AP25" s="905"/>
      <c r="AQ25" s="905"/>
      <c r="AR25" s="882"/>
      <c r="AS25" s="905"/>
      <c r="AT25" s="882"/>
      <c r="AU25" s="905"/>
      <c r="AV25" s="882"/>
      <c r="AW25" s="905"/>
      <c r="AX25" s="882"/>
      <c r="AY25" s="905"/>
      <c r="AZ25" s="882"/>
      <c r="BA25" s="905"/>
      <c r="BB25" s="882"/>
      <c r="BC25" s="248"/>
    </row>
    <row r="26" spans="1:55" ht="14.25" customHeight="1" x14ac:dyDescent="0.2">
      <c r="A26" s="4"/>
      <c r="B26" s="8">
        <v>2016</v>
      </c>
      <c r="C26" s="1572"/>
      <c r="D26" s="1564"/>
      <c r="E26" s="1569"/>
      <c r="F26" s="1564"/>
      <c r="G26" s="1569"/>
      <c r="H26" s="1564"/>
      <c r="I26" s="1569"/>
      <c r="J26" s="1564"/>
      <c r="K26" s="1569"/>
      <c r="L26" s="1564"/>
      <c r="M26" s="1569"/>
      <c r="N26" s="1564"/>
      <c r="O26" s="905"/>
      <c r="P26" s="905"/>
      <c r="Q26" s="905"/>
      <c r="R26" s="905"/>
      <c r="S26" s="905"/>
      <c r="T26" s="905"/>
      <c r="U26" s="905"/>
      <c r="V26" s="882"/>
      <c r="W26" s="905"/>
      <c r="X26" s="882"/>
      <c r="Y26" s="905"/>
      <c r="Z26" s="882"/>
      <c r="AA26" s="905"/>
      <c r="AB26" s="882"/>
      <c r="AC26" s="1569"/>
      <c r="AD26" s="1564"/>
      <c r="AE26" s="1569"/>
      <c r="AF26" s="1564"/>
      <c r="AG26" s="1569"/>
      <c r="AH26" s="1564"/>
      <c r="AI26" s="1569"/>
      <c r="AJ26" s="1564"/>
      <c r="AK26" s="905"/>
      <c r="AL26" s="905"/>
      <c r="AM26" s="905"/>
      <c r="AN26" s="905"/>
      <c r="AO26" s="905"/>
      <c r="AP26" s="905"/>
      <c r="AQ26" s="905"/>
      <c r="AR26" s="882"/>
      <c r="AS26" s="905"/>
      <c r="AT26" s="882"/>
      <c r="AU26" s="905"/>
      <c r="AV26" s="882"/>
      <c r="AW26" s="905"/>
      <c r="AX26" s="882"/>
      <c r="AY26" s="905"/>
      <c r="AZ26" s="882"/>
      <c r="BA26" s="905"/>
      <c r="BB26" s="882"/>
      <c r="BC26" s="248"/>
    </row>
    <row r="27" spans="1:55" ht="15" customHeight="1" x14ac:dyDescent="0.2">
      <c r="A27" s="4"/>
      <c r="B27" s="8">
        <v>2017</v>
      </c>
      <c r="C27" s="1572"/>
      <c r="D27" s="1564"/>
      <c r="E27" s="1569"/>
      <c r="F27" s="1564"/>
      <c r="G27" s="1569"/>
      <c r="H27" s="1564"/>
      <c r="I27" s="1569"/>
      <c r="J27" s="1564"/>
      <c r="K27" s="1569"/>
      <c r="L27" s="1564"/>
      <c r="M27" s="1569"/>
      <c r="N27" s="1564"/>
      <c r="O27" s="905"/>
      <c r="P27" s="905"/>
      <c r="Q27" s="905"/>
      <c r="R27" s="905"/>
      <c r="S27" s="905"/>
      <c r="T27" s="905"/>
      <c r="U27" s="905"/>
      <c r="V27" s="882"/>
      <c r="W27" s="905"/>
      <c r="X27" s="882"/>
      <c r="Y27" s="905"/>
      <c r="Z27" s="882"/>
      <c r="AA27" s="905"/>
      <c r="AB27" s="882"/>
      <c r="AC27" s="1569"/>
      <c r="AD27" s="1564"/>
      <c r="AE27" s="1569"/>
      <c r="AF27" s="1564"/>
      <c r="AG27" s="1569"/>
      <c r="AH27" s="1564"/>
      <c r="AI27" s="1569"/>
      <c r="AJ27" s="1564"/>
      <c r="AK27" s="905"/>
      <c r="AL27" s="905"/>
      <c r="AM27" s="905"/>
      <c r="AN27" s="905"/>
      <c r="AO27" s="905"/>
      <c r="AP27" s="905"/>
      <c r="AQ27" s="905"/>
      <c r="AR27" s="882"/>
      <c r="AS27" s="905"/>
      <c r="AT27" s="882"/>
      <c r="AU27" s="905"/>
      <c r="AV27" s="882"/>
      <c r="AW27" s="905"/>
      <c r="AX27" s="882"/>
      <c r="AY27" s="905"/>
      <c r="AZ27" s="882"/>
      <c r="BA27" s="905"/>
      <c r="BB27" s="882"/>
      <c r="BC27" s="248"/>
    </row>
    <row r="28" spans="1:55" x14ac:dyDescent="0.2">
      <c r="A28" s="4"/>
      <c r="B28" s="8">
        <v>2018</v>
      </c>
      <c r="C28" s="1572"/>
      <c r="D28" s="1564"/>
      <c r="E28" s="1569"/>
      <c r="F28" s="1564"/>
      <c r="G28" s="1569"/>
      <c r="H28" s="1564"/>
      <c r="I28" s="1569"/>
      <c r="J28" s="1564"/>
      <c r="K28" s="1569"/>
      <c r="L28" s="1564"/>
      <c r="M28" s="1569"/>
      <c r="N28" s="1564"/>
      <c r="O28" s="905"/>
      <c r="P28" s="905"/>
      <c r="Q28" s="905"/>
      <c r="R28" s="905"/>
      <c r="S28" s="905"/>
      <c r="T28" s="905"/>
      <c r="U28" s="905"/>
      <c r="V28" s="882"/>
      <c r="W28" s="905"/>
      <c r="X28" s="882"/>
      <c r="Y28" s="905"/>
      <c r="Z28" s="882"/>
      <c r="AA28" s="905"/>
      <c r="AB28" s="882"/>
      <c r="AC28" s="1569"/>
      <c r="AD28" s="1564"/>
      <c r="AE28" s="1569"/>
      <c r="AF28" s="1564"/>
      <c r="AG28" s="1569"/>
      <c r="AH28" s="1564"/>
      <c r="AI28" s="1569"/>
      <c r="AJ28" s="1564"/>
      <c r="AK28" s="905"/>
      <c r="AL28" s="905"/>
      <c r="AM28" s="905"/>
      <c r="AN28" s="905"/>
      <c r="AO28" s="905"/>
      <c r="AP28" s="905"/>
      <c r="AQ28" s="905"/>
      <c r="AR28" s="882"/>
      <c r="AS28" s="905"/>
      <c r="AT28" s="882"/>
      <c r="AU28" s="905"/>
      <c r="AV28" s="882"/>
      <c r="AW28" s="905"/>
      <c r="AX28" s="882"/>
      <c r="AY28" s="905"/>
      <c r="AZ28" s="882"/>
      <c r="BA28" s="905"/>
      <c r="BB28" s="882"/>
      <c r="BC28" s="248"/>
    </row>
    <row r="29" spans="1:55" x14ac:dyDescent="0.2">
      <c r="A29" s="4"/>
      <c r="B29" s="8">
        <v>2019</v>
      </c>
      <c r="C29" s="1572"/>
      <c r="D29" s="1564"/>
      <c r="E29" s="1569"/>
      <c r="F29" s="1564"/>
      <c r="G29" s="1569"/>
      <c r="H29" s="1564"/>
      <c r="I29" s="1569"/>
      <c r="J29" s="1564"/>
      <c r="K29" s="1569"/>
      <c r="L29" s="1564"/>
      <c r="M29" s="1569"/>
      <c r="N29" s="1564"/>
      <c r="O29" s="1564"/>
      <c r="P29" s="1564"/>
      <c r="Q29" s="1564"/>
      <c r="R29" s="1564"/>
      <c r="S29" s="1564"/>
      <c r="T29" s="1564"/>
      <c r="U29" s="1564"/>
      <c r="V29" s="1564"/>
      <c r="W29" s="1564"/>
      <c r="X29" s="1564"/>
      <c r="Y29" s="1564"/>
      <c r="Z29" s="1564"/>
      <c r="AA29" s="1564"/>
      <c r="AB29" s="1564"/>
      <c r="AC29" s="1569"/>
      <c r="AD29" s="1564"/>
      <c r="AE29" s="1569"/>
      <c r="AF29" s="1564"/>
      <c r="AG29" s="1569"/>
      <c r="AH29" s="1564"/>
      <c r="AI29" s="1569"/>
      <c r="AJ29" s="1564"/>
      <c r="AK29" s="1564"/>
      <c r="AL29" s="1564"/>
      <c r="AM29" s="1564"/>
      <c r="AN29" s="1564"/>
      <c r="AO29" s="1564"/>
      <c r="AP29" s="1564"/>
      <c r="AQ29" s="1564"/>
      <c r="AR29" s="1564"/>
      <c r="AS29" s="1564"/>
      <c r="AT29" s="1564"/>
      <c r="AU29" s="1564"/>
      <c r="AV29" s="1564"/>
      <c r="AW29" s="1564"/>
      <c r="AX29" s="1564"/>
      <c r="AY29" s="1564"/>
      <c r="AZ29" s="1564"/>
      <c r="BA29" s="1564"/>
      <c r="BB29" s="1564"/>
      <c r="BC29" s="248"/>
    </row>
    <row r="30" spans="1:55" x14ac:dyDescent="0.2">
      <c r="A30" s="4"/>
      <c r="B30" s="8">
        <v>2020</v>
      </c>
      <c r="C30" s="1572"/>
      <c r="D30" s="1564"/>
      <c r="E30" s="1569"/>
      <c r="F30" s="1564"/>
      <c r="G30" s="1569"/>
      <c r="H30" s="1564"/>
      <c r="I30" s="1569"/>
      <c r="J30" s="1564"/>
      <c r="K30" s="1569"/>
      <c r="L30" s="1564"/>
      <c r="M30" s="1569"/>
      <c r="N30" s="1564"/>
      <c r="O30" s="1569"/>
      <c r="P30" s="1569"/>
      <c r="Q30" s="1569"/>
      <c r="R30" s="1569"/>
      <c r="S30" s="1569"/>
      <c r="T30" s="1569"/>
      <c r="U30" s="1569"/>
      <c r="V30" s="1564"/>
      <c r="W30" s="1569"/>
      <c r="X30" s="1564"/>
      <c r="Y30" s="1569"/>
      <c r="Z30" s="1564"/>
      <c r="AA30" s="1569"/>
      <c r="AB30" s="1564"/>
      <c r="AC30" s="1569"/>
      <c r="AD30" s="1564"/>
      <c r="AE30" s="1569"/>
      <c r="AF30" s="1564"/>
      <c r="AG30" s="1569"/>
      <c r="AH30" s="1564"/>
      <c r="AI30" s="1569"/>
      <c r="AJ30" s="1564"/>
      <c r="AK30" s="1569"/>
      <c r="AL30" s="1569"/>
      <c r="AM30" s="1569"/>
      <c r="AN30" s="1569"/>
      <c r="AO30" s="1569"/>
      <c r="AP30" s="1569"/>
      <c r="AQ30" s="1569"/>
      <c r="AR30" s="1564"/>
      <c r="AS30" s="1569"/>
      <c r="AT30" s="1564"/>
      <c r="AU30" s="1569"/>
      <c r="AV30" s="1564"/>
      <c r="AW30" s="1569"/>
      <c r="AX30" s="1564"/>
      <c r="AY30" s="1569"/>
      <c r="AZ30" s="1564"/>
      <c r="BA30" s="1569"/>
      <c r="BB30" s="1564"/>
      <c r="BC30" s="248"/>
    </row>
    <row r="31" spans="1:55" x14ac:dyDescent="0.2">
      <c r="A31" s="4"/>
      <c r="B31" s="8">
        <v>2021</v>
      </c>
      <c r="C31" s="1572"/>
      <c r="D31" s="1564"/>
      <c r="E31" s="1569"/>
      <c r="F31" s="1564"/>
      <c r="G31" s="1569"/>
      <c r="H31" s="1564"/>
      <c r="I31" s="1569"/>
      <c r="J31" s="1564"/>
      <c r="K31" s="1569"/>
      <c r="L31" s="1564"/>
      <c r="M31" s="1569"/>
      <c r="N31" s="1564"/>
      <c r="O31" s="1569"/>
      <c r="P31" s="1569"/>
      <c r="Q31" s="1569"/>
      <c r="R31" s="1569"/>
      <c r="S31" s="1569"/>
      <c r="T31" s="1569"/>
      <c r="U31" s="1569"/>
      <c r="V31" s="1564"/>
      <c r="W31" s="1569"/>
      <c r="X31" s="1564"/>
      <c r="Y31" s="1569"/>
      <c r="Z31" s="1564"/>
      <c r="AA31" s="1569"/>
      <c r="AB31" s="1564"/>
      <c r="AC31" s="1569"/>
      <c r="AD31" s="1564"/>
      <c r="AE31" s="1569"/>
      <c r="AF31" s="1564"/>
      <c r="AG31" s="1569"/>
      <c r="AH31" s="1564"/>
      <c r="AI31" s="1569"/>
      <c r="AJ31" s="1564"/>
      <c r="AK31" s="1569"/>
      <c r="AL31" s="1569"/>
      <c r="AM31" s="1569"/>
      <c r="AN31" s="1569"/>
      <c r="AO31" s="1569"/>
      <c r="AP31" s="1569"/>
      <c r="AQ31" s="1569"/>
      <c r="AR31" s="1564"/>
      <c r="AS31" s="1569"/>
      <c r="AT31" s="1564"/>
      <c r="AU31" s="1569"/>
      <c r="AV31" s="1564"/>
      <c r="AW31" s="1569"/>
      <c r="AX31" s="1564"/>
      <c r="AY31" s="1569"/>
      <c r="AZ31" s="1564"/>
      <c r="BA31" s="1569"/>
      <c r="BB31" s="1564"/>
      <c r="BC31" s="248"/>
    </row>
    <row r="32" spans="1:55" ht="15" thickBot="1" x14ac:dyDescent="0.25">
      <c r="A32" s="4"/>
      <c r="B32" s="8">
        <v>2022</v>
      </c>
      <c r="C32" s="1572"/>
      <c r="D32" s="1564"/>
      <c r="E32" s="1569"/>
      <c r="F32" s="1564"/>
      <c r="G32" s="1569"/>
      <c r="H32" s="1564"/>
      <c r="I32" s="1569"/>
      <c r="J32" s="1564"/>
      <c r="K32" s="1569"/>
      <c r="L32" s="1564"/>
      <c r="M32" s="1569"/>
      <c r="N32" s="1564"/>
      <c r="O32" s="1569"/>
      <c r="P32" s="1569"/>
      <c r="Q32" s="1569"/>
      <c r="R32" s="1569"/>
      <c r="S32" s="1569"/>
      <c r="T32" s="1569"/>
      <c r="U32" s="1569"/>
      <c r="V32" s="1564"/>
      <c r="W32" s="1569"/>
      <c r="X32" s="1564"/>
      <c r="Y32" s="1569"/>
      <c r="Z32" s="1564"/>
      <c r="AA32" s="1569"/>
      <c r="AB32" s="1564"/>
      <c r="AC32" s="1569"/>
      <c r="AD32" s="1564"/>
      <c r="AE32" s="1569"/>
      <c r="AF32" s="1564"/>
      <c r="AG32" s="1569"/>
      <c r="AH32" s="1564"/>
      <c r="AI32" s="1569"/>
      <c r="AJ32" s="1564"/>
      <c r="AK32" s="1569"/>
      <c r="AL32" s="1569"/>
      <c r="AM32" s="1569"/>
      <c r="AN32" s="1569"/>
      <c r="AO32" s="1569"/>
      <c r="AP32" s="1569"/>
      <c r="AQ32" s="1569"/>
      <c r="AR32" s="1564"/>
      <c r="AS32" s="1569"/>
      <c r="AT32" s="1564"/>
      <c r="AU32" s="1569"/>
      <c r="AV32" s="1564"/>
      <c r="AW32" s="1569"/>
      <c r="AX32" s="1564"/>
      <c r="AY32" s="1569"/>
      <c r="AZ32" s="1564"/>
      <c r="BA32" s="1569"/>
      <c r="BB32" s="1564"/>
      <c r="BC32" s="248"/>
    </row>
    <row r="33" spans="1:68" ht="78" customHeight="1" thickBot="1" x14ac:dyDescent="0.25">
      <c r="A33" s="4"/>
      <c r="B33" s="421" t="s">
        <v>2144</v>
      </c>
      <c r="C33" s="738" t="str">
        <f>IF(COUNT(C32)=0,"Please fill in value for 2022 or provide an expected submission date in the notes","")</f>
        <v>Please fill in value for 2022 or provide an expected submission date in the notes</v>
      </c>
      <c r="D33" s="1436"/>
      <c r="E33" s="732" t="str">
        <f>IF(COUNT(E32)=0,"Please fill in value for 2022 or provide an expected submission date in the notes","")</f>
        <v>Please fill in value for 2022 or provide an expected submission date in the notes</v>
      </c>
      <c r="F33" s="1436"/>
      <c r="G33" s="738" t="str">
        <f>IF(COUNT(G32)=0,"Please fill in value for 2022 or provide an expected submission date in the notes","")</f>
        <v>Please fill in value for 2022 or provide an expected submission date in the notes</v>
      </c>
      <c r="H33" s="1436"/>
      <c r="I33" s="732" t="str">
        <f>IF(COUNT(I32)=0,"Please fill in value for 2022 or provide an expected submission date in the notes","")</f>
        <v>Please fill in value for 2022 or provide an expected submission date in the notes</v>
      </c>
      <c r="J33" s="1436"/>
      <c r="K33" s="738" t="str">
        <f>IF(COUNT(K32)=0,"Please fill in value for 2022 or provide an expected submission date in the notes","")</f>
        <v>Please fill in value for 2022 or provide an expected submission date in the notes</v>
      </c>
      <c r="L33" s="1436"/>
      <c r="M33" s="732" t="str">
        <f>IF(COUNT(M32)=0,"Please fill in value for 2022 or provide an expected submission date in the notes","")</f>
        <v>Please fill in value for 2022 or provide an expected submission date in the notes</v>
      </c>
      <c r="N33" s="1436"/>
      <c r="O33" s="1438" t="str">
        <f t="shared" ref="O33:U33" si="0">IF(COUNT(O32)=0,"Please fill in value for 2022 or provide an expected submission date in the notes","")</f>
        <v>Please fill in value for 2022 or provide an expected submission date in the notes</v>
      </c>
      <c r="P33" s="1438" t="str">
        <f t="shared" si="0"/>
        <v>Please fill in value for 2022 or provide an expected submission date in the notes</v>
      </c>
      <c r="Q33" s="1438" t="str">
        <f t="shared" si="0"/>
        <v>Please fill in value for 2022 or provide an expected submission date in the notes</v>
      </c>
      <c r="R33" s="1438" t="str">
        <f t="shared" si="0"/>
        <v>Please fill in value for 2022 or provide an expected submission date in the notes</v>
      </c>
      <c r="S33" s="1438" t="str">
        <f t="shared" si="0"/>
        <v>Please fill in value for 2022 or provide an expected submission date in the notes</v>
      </c>
      <c r="T33" s="1438" t="str">
        <f t="shared" si="0"/>
        <v>Please fill in value for 2022 or provide an expected submission date in the notes</v>
      </c>
      <c r="U33" s="738" t="str">
        <f t="shared" si="0"/>
        <v>Please fill in value for 2022 or provide an expected submission date in the notes</v>
      </c>
      <c r="V33" s="1436"/>
      <c r="W33" s="732" t="str">
        <f>IF(COUNT(W32)=0,"Please fill in value for 2022 or provide an expected submission date in the notes","")</f>
        <v>Please fill in value for 2022 or provide an expected submission date in the notes</v>
      </c>
      <c r="X33" s="1436"/>
      <c r="Y33" s="738" t="str">
        <f>IF(COUNT(Y32)=0,"Please fill in value for 2022 or provide an expected submission date in the notes","")</f>
        <v>Please fill in value for 2022 or provide an expected submission date in the notes</v>
      </c>
      <c r="Z33" s="1436"/>
      <c r="AA33" s="732" t="str">
        <f>IF(COUNT(AA32)=0,"Please fill in value for 2022 or provide an expected submission date in the notes","")</f>
        <v>Please fill in value for 2022 or provide an expected submission date in the notes</v>
      </c>
      <c r="AB33" s="1436"/>
      <c r="AC33" s="738" t="str">
        <f>IF(COUNT(AC32)=0,"Please fill in value for 2022 or provide an expected submission date in the notes","")</f>
        <v>Please fill in value for 2022 or provide an expected submission date in the notes</v>
      </c>
      <c r="AD33" s="1436"/>
      <c r="AE33" s="732" t="str">
        <f>IF(COUNT(AE32)=0,"Please fill in value for 2022 or provide an expected submission date in the notes","")</f>
        <v>Please fill in value for 2022 or provide an expected submission date in the notes</v>
      </c>
      <c r="AF33" s="1436"/>
      <c r="AG33" s="738" t="str">
        <f>IF(COUNT(AG32)=0,"Please fill in value for 2022 or provide an expected submission date in the notes","")</f>
        <v>Please fill in value for 2022 or provide an expected submission date in the notes</v>
      </c>
      <c r="AH33" s="1436"/>
      <c r="AI33" s="732" t="str">
        <f>IF(COUNT(AI32)=0,"Please fill in value for 2022 or provide an expected submission date in the notes","")</f>
        <v>Please fill in value for 2022 or provide an expected submission date in the notes</v>
      </c>
      <c r="AJ33" s="1436"/>
      <c r="AK33" s="1438" t="str">
        <f t="shared" ref="AK33:AN33" si="1">IF(COUNT(AK32)=0,"Please fill in value for 2022 or provide an expected submission date in the notes","")</f>
        <v>Please fill in value for 2022 or provide an expected submission date in the notes</v>
      </c>
      <c r="AL33" s="1438" t="str">
        <f t="shared" si="1"/>
        <v>Please fill in value for 2022 or provide an expected submission date in the notes</v>
      </c>
      <c r="AM33" s="1438" t="str">
        <f t="shared" si="1"/>
        <v>Please fill in value for 2022 or provide an expected submission date in the notes</v>
      </c>
      <c r="AN33" s="1438" t="str">
        <f t="shared" si="1"/>
        <v>Please fill in value for 2022 or provide an expected submission date in the notes</v>
      </c>
      <c r="AO33" s="1438" t="str">
        <f>IF(COUNT(AO32)=0,"Please fill in value for 2022 or provide an expected submission date in the notes","")</f>
        <v>Please fill in value for 2022 or provide an expected submission date in the notes</v>
      </c>
      <c r="AP33" s="1438" t="str">
        <f>IF(COUNT(AP32)=0,"Please fill in value for 2022 or provide an expected submission date in the notes","")</f>
        <v>Please fill in value for 2022 or provide an expected submission date in the notes</v>
      </c>
      <c r="AQ33" s="1438" t="str">
        <f>IF(COUNT(AQ32)=0,"Please fill in value for 2022 or provide an expected submission date in the notes","")</f>
        <v>Please fill in value for 2022 or provide an expected submission date in the notes</v>
      </c>
      <c r="AR33" s="1436"/>
      <c r="AS33" s="1438" t="str">
        <f>IF(COUNT(AS32)=0,"Please fill in value for 2022 or provide an expected submission date in the notes","")</f>
        <v>Please fill in value for 2022 or provide an expected submission date in the notes</v>
      </c>
      <c r="AT33" s="1436"/>
      <c r="AU33" s="1438" t="str">
        <f>IF(COUNT(AU32)=0,"Please fill in value for 2022 or provide an expected submission date in the notes","")</f>
        <v>Please fill in value for 2022 or provide an expected submission date in the notes</v>
      </c>
      <c r="AV33" s="1436"/>
      <c r="AW33" s="1438" t="str">
        <f>IF(COUNT(AW32)=0,"Please fill in value for 2022 or provide an expected submission date in the notes","")</f>
        <v>Please fill in value for 2022 or provide an expected submission date in the notes</v>
      </c>
      <c r="AX33" s="1436"/>
      <c r="AY33" s="1438" t="str">
        <f>IF(COUNT(AY32)=0,"Please fill in value for 2022 or provide an expected submission date in the notes","")</f>
        <v>Please fill in value for 2022 or provide an expected submission date in the notes</v>
      </c>
      <c r="AZ33" s="1436"/>
      <c r="BA33" s="1438" t="str">
        <f>IF(COUNT(BA32)=0,"Please fill in value for 2022 or provide an expected submission date in the notes","")</f>
        <v>Please fill in value for 2022 or provide an expected submission date in the notes</v>
      </c>
      <c r="BB33" s="1436"/>
      <c r="BC33" s="248"/>
    </row>
    <row r="34" spans="1:68" ht="101.45" customHeight="1" thickBot="1" x14ac:dyDescent="0.25">
      <c r="A34" s="4"/>
      <c r="B34" s="445" t="s">
        <v>629</v>
      </c>
      <c r="C34" s="1435" t="str">
        <f>IF(COUNT(C32)&lt;&gt;0,IF(AND(C32&gt;'1 macro-mapping'!$F$36,COUNT('1 macro-mapping'!$F$36)&lt;&gt;0),CONCATENATE(C9,"&gt; Banks total assets. Please revise",""),""),"")</f>
        <v/>
      </c>
      <c r="D34" s="1437"/>
      <c r="E34" s="1435" t="str">
        <f>IF(COUNT(E32)&lt;&gt;0,IF(AND(E32&gt;'1 macro-mapping'!$F$36,COUNT('1 macro-mapping'!$F$36)&lt;&gt;0),CONCATENATE(E9,"&gt; Banks total liabilities. Please revise",""),""),"")</f>
        <v/>
      </c>
      <c r="F34" s="1437"/>
      <c r="G34" s="1435" t="str">
        <f>IF(COUNT(G32)&lt;&gt;0,IF(AND(G32&gt;'1 macro-mapping'!$F$36,COUNT('1 macro-mapping'!$F$36)&lt;&gt;0),CONCATENATE(G9,"&gt; Banks total assets. Please revise",""),""),"")</f>
        <v/>
      </c>
      <c r="H34" s="1437"/>
      <c r="I34" s="1435" t="str">
        <f>IF(COUNT(I32)&lt;&gt;0,IF(AND(I32&gt;'1 macro-mapping'!$F$36,COUNT('1 macro-mapping'!$F$36)&lt;&gt;0),CONCATENATE(I9,"&gt; Banks total liabilities. Please revise",""),""),"")</f>
        <v/>
      </c>
      <c r="J34" s="1437"/>
      <c r="K34" s="1435" t="str">
        <f>IF(COUNT(K32)&lt;&gt;0,IF(AND(K32&gt;'1 macro-mapping'!$F$36,COUNT('1 macro-mapping'!$F$36)&lt;&gt;0),CONCATENATE(K9,"&gt; Banks total assets. Please revise",""),""),"")</f>
        <v/>
      </c>
      <c r="L34" s="1437"/>
      <c r="M34" s="1435" t="str">
        <f>IF(COUNT(M32)&lt;&gt;0,IF(AND(M32&gt;'1 macro-mapping'!$F$36,COUNT('1 macro-mapping'!$F$36)&lt;&gt;0),CONCATENATE(M9,"&gt; Banks total liabilities. Please revise",""),""),"")</f>
        <v/>
      </c>
      <c r="N34" s="1437"/>
      <c r="O34" s="1438" t="str">
        <f>IF(COUNT(O32)&lt;&gt;0,IF(AND(O32&gt;'1 macro-mapping'!$F$36,COUNT('1 macro-mapping'!$F$36)&lt;&gt;0),CONCATENATE(O9,"&gt; Banks total assets. Please revise",""),""),"")</f>
        <v/>
      </c>
      <c r="P34" s="1438" t="str">
        <f>IF(COUNT(P32)&lt;&gt;0,IF(AND(P32&gt;'1 macro-mapping'!$F$36,COUNT('1 macro-mapping'!$F$36)&lt;&gt;0),CONCATENATE(P9,"&gt; Banks total liabilities. Please revise",""),""),"")</f>
        <v/>
      </c>
      <c r="Q34" s="1438" t="str">
        <f>IF(COUNT(Q32)&lt;&gt;0,IF(AND(Q32&gt;'1 macro-mapping'!$F$36,COUNT('1 macro-mapping'!$F$36)&lt;&gt;0),CONCATENATE(Q9,"&gt; Banks total assets. Please revise",""),""),"")</f>
        <v/>
      </c>
      <c r="R34" s="1438" t="str">
        <f>IF(COUNT(R32)&lt;&gt;0,IF(AND(R32&gt;'1 macro-mapping'!$F$36,COUNT('1 macro-mapping'!$F$36)&lt;&gt;0),CONCATENATE(R9,"&gt; Banks total liabilities. Please revise",""),""),"")</f>
        <v/>
      </c>
      <c r="S34" s="1438" t="str">
        <f>IF(COUNT(S32)&lt;&gt;0,IF(AND(S32&gt;'1 macro-mapping'!$F$36,COUNT('1 macro-mapping'!$F$36)&lt;&gt;0),CONCATENATE(S9,"&gt; Banks total assets. Please revise",""),""),"")</f>
        <v/>
      </c>
      <c r="T34" s="1438" t="str">
        <f>IF(COUNT(T32)&lt;&gt;0,IF(AND(T32&gt;'1 macro-mapping'!$F$36,COUNT('1 macro-mapping'!$F$36)&lt;&gt;0),CONCATENATE(T9,"&gt; Banks total liabilities. Please revise",""),""),"")</f>
        <v/>
      </c>
      <c r="U34" s="1435" t="str">
        <f>IF(COUNT(U32)&lt;&gt;0,IF(AND(U32&gt;'1 macro-mapping'!$F$36,COUNT('1 macro-mapping'!$F$36)&lt;&gt;0),CONCATENATE(U9,"&gt; Banks total assets. Please revise",""),""),"")</f>
        <v/>
      </c>
      <c r="V34" s="1437"/>
      <c r="W34" s="1435" t="str">
        <f>IF(COUNT(W32)&lt;&gt;0,IF(AND(W32&gt;'1 macro-mapping'!$F$36,COUNT('1 macro-mapping'!$F$36)&lt;&gt;0),CONCATENATE(W9,"&gt; Banks total liabilities. Please revise",""),""),"")</f>
        <v/>
      </c>
      <c r="X34" s="1437"/>
      <c r="Y34" s="1435" t="str">
        <f>IF(COUNT(Y32)&lt;&gt;0,IF(AND(Y32&gt;'1 macro-mapping'!$F$36,COUNT('1 macro-mapping'!$F$36)&lt;&gt;0),CONCATENATE(Y9,"&gt; Banks total assets. Please revise",""),""),"")</f>
        <v/>
      </c>
      <c r="Z34" s="1437"/>
      <c r="AA34" s="1435" t="str">
        <f>IF(COUNT(AA32)&lt;&gt;0,IF(AND(AA32&gt;'1 macro-mapping'!$F$36,COUNT('1 macro-mapping'!$F$36)&lt;&gt;0),CONCATENATE(AA9,"&gt; Banks total liabilities. Please revise",""),""),"")</f>
        <v/>
      </c>
      <c r="AB34" s="1437"/>
      <c r="AC34" s="1435" t="str">
        <f>IF(COUNT(AC32)&lt;&gt;0,IF(AND(AC32&gt;'1 macro-mapping'!$M$36,COUNT('1 macro-mapping'!$M$36)&lt;&gt;0),CONCATENATE(AC9,"&gt; OFIs total assets. Please revise",""),""),"")</f>
        <v/>
      </c>
      <c r="AD34" s="1437"/>
      <c r="AE34" s="1435" t="str">
        <f>IF(COUNT(AE32)&lt;&gt;0,IF(AND(AE32&gt;'1 macro-mapping'!$M$36,COUNT('1 macro-mapping'!$M$36)&lt;&gt;0),CONCATENATE(AE9,"&gt; OFIs total liabilities. Please revise",""),""),"")</f>
        <v/>
      </c>
      <c r="AF34" s="1437"/>
      <c r="AG34" s="1435" t="str">
        <f>IF(COUNT(AG32)&lt;&gt;0,IF(AND(AG32&gt;'1 macro-mapping'!$M$36,COUNT('1 macro-mapping'!$M$36)&lt;&gt;0),CONCATENATE(AG9,"&gt; OFIs total assets. Please revise",""),""),"")</f>
        <v/>
      </c>
      <c r="AH34" s="1437"/>
      <c r="AI34" s="1435" t="str">
        <f>IF(COUNT(AI32)&lt;&gt;0,IF(AND(AI32&gt;'1 macro-mapping'!$M$36,COUNT('1 macro-mapping'!$M$36)&lt;&gt;0),CONCATENATE(AI9,"&gt; OFIs total liabilities. Please revise",""),""),"")</f>
        <v/>
      </c>
      <c r="AJ34" s="1437"/>
      <c r="AK34" s="1438" t="str">
        <f>IF(COUNT(AK32)&lt;&gt;0,IF(AND(AK32&gt;'1 macro-mapping'!$M$36,COUNT('1 macro-mapping'!$M$36)&lt;&gt;0),CONCATENATE(AK9,"&gt; OFIs total assets. Please revise",""),""),"")</f>
        <v/>
      </c>
      <c r="AL34" s="1438" t="str">
        <f>IF(COUNT(AL32)&lt;&gt;0,IF(AND(AL32&gt;'1 macro-mapping'!$M$36,COUNT('1 macro-mapping'!$M$36)&lt;&gt;0),CONCATENATE(AL9,"&gt; OFIs total liabilities. Please revise",""),""),"")</f>
        <v/>
      </c>
      <c r="AM34" s="1438" t="str">
        <f>IF(COUNT(AM32)&lt;&gt;0,IF(AND(AM32&gt;'1 macro-mapping'!$M$36,COUNT('1 macro-mapping'!$M$36)&lt;&gt;0),CONCATENATE(AM9,"&gt; OFIs total assets. Please revise",""),""),"")</f>
        <v/>
      </c>
      <c r="AN34" s="1438" t="str">
        <f>IF(COUNT(AN32)&lt;&gt;0,IF(AND(AN32&gt;'1 macro-mapping'!$M$36,COUNT('1 macro-mapping'!$M$36)&lt;&gt;0),CONCATENATE(AN9,"&gt; OFIs total liabilities. Please revise",""),""),"")</f>
        <v/>
      </c>
      <c r="AO34" s="1438" t="str">
        <f>IF(COUNT(AO32)&lt;&gt;0,IF(AND(AO32&gt;'1 macro-mapping'!$M$36,COUNT('1 macro-mapping'!$M$36)&lt;&gt;0),CONCATENATE(AO9,"&gt; OFIs total assets. Please revise",""),""),"")</f>
        <v/>
      </c>
      <c r="AP34" s="1438" t="str">
        <f>IF(COUNT(AP32)&lt;&gt;0,IF(AND(AP32&gt;'1 macro-mapping'!$M$36,COUNT('1 macro-mapping'!$M$36)&lt;&gt;0),CONCATENATE(AP9,"&gt; OFIs total liabilities. Please revise",""),""),"")</f>
        <v/>
      </c>
      <c r="AQ34" s="1435" t="str">
        <f>IF(COUNT(AQ32)&lt;&gt;0,IF(AND(AQ32&gt;'1 macro-mapping'!$M$36,COUNT('1 macro-mapping'!$M$36)&lt;&gt;0),CONCATENATE(AQ9,"&gt; OFIs total assets. Please revise",""),""),"")</f>
        <v/>
      </c>
      <c r="AR34" s="1437"/>
      <c r="AS34" s="1435" t="str">
        <f>IF(COUNT(AS32)&lt;&gt;0,IF(AND(AS32&gt;'1 macro-mapping'!$M$36,COUNT('1 macro-mapping'!$M$36)&lt;&gt;0),CONCATENATE(AS9,"&gt; OFIs total liabilities. Please revise",""),""),"")</f>
        <v/>
      </c>
      <c r="AT34" s="1437"/>
      <c r="AU34" s="1435" t="str">
        <f>IF(COUNT(AU32)&lt;&gt;0,IF(AND(AU32&gt;'1 macro-mapping'!$M$36,COUNT('1 macro-mapping'!$M$36)&lt;&gt;0),CONCATENATE(AU9,"&gt; OFIs total assets. Please revise",""),""),"")</f>
        <v/>
      </c>
      <c r="AV34" s="1437"/>
      <c r="AW34" s="1435" t="str">
        <f>IF(COUNT(AW32)&lt;&gt;0,IF(AND(AW32&gt;'1 macro-mapping'!$M$36,COUNT('1 macro-mapping'!$M$36)&lt;&gt;0),CONCATENATE(AW9,"&gt; OFIs total liabilities. Please revise",""),""),"")</f>
        <v/>
      </c>
      <c r="AX34" s="1437"/>
      <c r="AY34" s="1435" t="str">
        <f>IF(COUNT(AY32)&lt;&gt;0,IF(AND(AY32&gt;'1 macro-mapping'!$I$36,COUNT('1 macro-mapping'!$I$36)&lt;&gt;0),CONCATENATE(AY9,"&gt; ICs total assets. Please revise",""),""),"")</f>
        <v/>
      </c>
      <c r="AZ34" s="1437"/>
      <c r="BA34" s="1435" t="str">
        <f>IF(COUNT(BA32)&lt;&gt;0,IF(AND(BA32&gt;'1 macro-mapping'!$I$36,COUNT('1 macro-mapping'!$I$36)&lt;&gt;0),CONCATENATE(BA9,"&gt; ICs total liabilities. Please revise",""),""),"")</f>
        <v/>
      </c>
      <c r="BB34" s="1437"/>
      <c r="BC34" s="248"/>
    </row>
    <row r="35" spans="1:68" ht="37.5" customHeight="1" x14ac:dyDescent="0.2">
      <c r="B35" s="6" t="s">
        <v>630</v>
      </c>
      <c r="C35" s="119"/>
      <c r="D35" s="99"/>
      <c r="E35" s="107"/>
      <c r="F35" s="99"/>
      <c r="G35" s="107"/>
      <c r="H35" s="99"/>
      <c r="I35" s="107"/>
      <c r="J35" s="99"/>
      <c r="K35" s="107"/>
      <c r="L35" s="99"/>
      <c r="M35" s="107"/>
      <c r="N35" s="99"/>
      <c r="O35" s="107"/>
      <c r="P35" s="107"/>
      <c r="Q35" s="107"/>
      <c r="R35" s="107"/>
      <c r="S35" s="107"/>
      <c r="T35" s="107"/>
      <c r="U35" s="107"/>
      <c r="V35" s="99"/>
      <c r="W35" s="107"/>
      <c r="X35" s="99"/>
      <c r="Y35" s="107"/>
      <c r="Z35" s="99"/>
      <c r="AA35" s="107"/>
      <c r="AB35" s="99"/>
      <c r="AC35" s="107"/>
      <c r="AD35" s="99"/>
      <c r="AE35" s="107"/>
      <c r="AF35" s="99"/>
      <c r="AG35" s="107"/>
      <c r="AH35" s="99"/>
      <c r="AI35" s="107"/>
      <c r="AJ35" s="99"/>
      <c r="AK35" s="107"/>
      <c r="AL35" s="107"/>
      <c r="AM35" s="107"/>
      <c r="AN35" s="107"/>
      <c r="AO35" s="107"/>
      <c r="AP35" s="107"/>
      <c r="AQ35" s="107"/>
      <c r="AR35" s="99"/>
      <c r="AS35" s="107"/>
      <c r="AT35" s="99"/>
      <c r="AU35" s="107"/>
      <c r="AV35" s="99"/>
      <c r="AW35" s="107"/>
      <c r="AX35" s="99"/>
      <c r="AY35" s="107"/>
      <c r="AZ35" s="99"/>
      <c r="BA35" s="107"/>
      <c r="BB35" s="99"/>
      <c r="BC35" s="249"/>
    </row>
    <row r="36" spans="1:68" ht="63.6" customHeight="1" thickBot="1" x14ac:dyDescent="0.25">
      <c r="B36" s="58" t="s">
        <v>802</v>
      </c>
      <c r="C36" s="108"/>
      <c r="D36" s="102"/>
      <c r="E36" s="108"/>
      <c r="F36" s="102"/>
      <c r="G36" s="108"/>
      <c r="H36" s="102"/>
      <c r="I36" s="108"/>
      <c r="J36" s="102"/>
      <c r="K36" s="108"/>
      <c r="L36" s="102"/>
      <c r="M36" s="108"/>
      <c r="N36" s="102"/>
      <c r="O36" s="108"/>
      <c r="P36" s="108"/>
      <c r="Q36" s="108"/>
      <c r="R36" s="108"/>
      <c r="S36" s="108"/>
      <c r="T36" s="108"/>
      <c r="U36" s="108"/>
      <c r="V36" s="102"/>
      <c r="W36" s="108"/>
      <c r="X36" s="102"/>
      <c r="Y36" s="108"/>
      <c r="Z36" s="102"/>
      <c r="AA36" s="108"/>
      <c r="AB36" s="102"/>
      <c r="AC36" s="108"/>
      <c r="AD36" s="102"/>
      <c r="AE36" s="108"/>
      <c r="AF36" s="102"/>
      <c r="AG36" s="108"/>
      <c r="AH36" s="102"/>
      <c r="AI36" s="108"/>
      <c r="AJ36" s="102"/>
      <c r="AK36" s="108"/>
      <c r="AL36" s="108"/>
      <c r="AM36" s="108"/>
      <c r="AN36" s="108"/>
      <c r="AO36" s="108"/>
      <c r="AP36" s="108"/>
      <c r="AQ36" s="108"/>
      <c r="AR36" s="102"/>
      <c r="AS36" s="108"/>
      <c r="AT36" s="102"/>
      <c r="AU36" s="108"/>
      <c r="AV36" s="102"/>
      <c r="AW36" s="108"/>
      <c r="AX36" s="102"/>
      <c r="AY36" s="108"/>
      <c r="AZ36" s="102"/>
      <c r="BA36" s="108"/>
      <c r="BB36" s="102"/>
    </row>
    <row r="37" spans="1:68" s="12" customFormat="1" ht="15.95" customHeight="1" x14ac:dyDescent="0.2">
      <c r="A37" s="11"/>
      <c r="B37" s="845" t="s">
        <v>632</v>
      </c>
      <c r="C37" s="845" t="s">
        <v>991</v>
      </c>
      <c r="D37" s="845" t="s">
        <v>992</v>
      </c>
      <c r="E37" s="845" t="s">
        <v>993</v>
      </c>
      <c r="F37" s="845" t="s">
        <v>994</v>
      </c>
      <c r="G37" s="845" t="s">
        <v>995</v>
      </c>
      <c r="H37" s="845" t="s">
        <v>996</v>
      </c>
      <c r="I37" s="845" t="s">
        <v>997</v>
      </c>
      <c r="J37" s="845" t="s">
        <v>998</v>
      </c>
      <c r="K37" s="845" t="s">
        <v>999</v>
      </c>
      <c r="L37" s="845" t="s">
        <v>1000</v>
      </c>
      <c r="M37" s="845" t="s">
        <v>1001</v>
      </c>
      <c r="N37" s="845" t="s">
        <v>1002</v>
      </c>
      <c r="O37" s="845" t="s">
        <v>1003</v>
      </c>
      <c r="P37" s="845" t="s">
        <v>1004</v>
      </c>
      <c r="Q37" s="845" t="s">
        <v>1005</v>
      </c>
      <c r="R37" s="845" t="s">
        <v>1006</v>
      </c>
      <c r="S37" s="845" t="s">
        <v>1007</v>
      </c>
      <c r="T37" s="845" t="s">
        <v>1008</v>
      </c>
      <c r="U37" s="845" t="s">
        <v>1009</v>
      </c>
      <c r="V37" s="845" t="s">
        <v>1010</v>
      </c>
      <c r="W37" s="845" t="s">
        <v>1011</v>
      </c>
      <c r="X37" s="845" t="s">
        <v>1012</v>
      </c>
      <c r="Y37" s="845" t="s">
        <v>1013</v>
      </c>
      <c r="Z37" s="845" t="s">
        <v>1014</v>
      </c>
      <c r="AA37" s="845" t="s">
        <v>1015</v>
      </c>
      <c r="AB37" s="845" t="s">
        <v>1016</v>
      </c>
      <c r="AC37" s="845" t="s">
        <v>1017</v>
      </c>
      <c r="AD37" s="845" t="s">
        <v>1018</v>
      </c>
      <c r="AE37" s="845" t="s">
        <v>1019</v>
      </c>
      <c r="AF37" s="845" t="s">
        <v>1020</v>
      </c>
      <c r="AG37" s="845" t="s">
        <v>1021</v>
      </c>
      <c r="AH37" s="845" t="s">
        <v>1022</v>
      </c>
      <c r="AI37" s="845" t="s">
        <v>1023</v>
      </c>
      <c r="AJ37" s="845" t="s">
        <v>1024</v>
      </c>
      <c r="AK37" s="845" t="s">
        <v>1025</v>
      </c>
      <c r="AL37" s="845" t="s">
        <v>1026</v>
      </c>
      <c r="AM37" s="845" t="s">
        <v>1027</v>
      </c>
      <c r="AN37" s="845" t="s">
        <v>1028</v>
      </c>
      <c r="AO37" s="845" t="s">
        <v>1029</v>
      </c>
      <c r="AP37" s="845" t="s">
        <v>1030</v>
      </c>
      <c r="AQ37" s="845" t="s">
        <v>1031</v>
      </c>
      <c r="AR37" s="845" t="s">
        <v>1032</v>
      </c>
      <c r="AS37" s="845" t="s">
        <v>1033</v>
      </c>
      <c r="AT37" s="845" t="s">
        <v>1034</v>
      </c>
      <c r="AU37" s="845" t="s">
        <v>1035</v>
      </c>
      <c r="AV37" s="845" t="s">
        <v>1036</v>
      </c>
      <c r="AW37" s="845" t="s">
        <v>1037</v>
      </c>
      <c r="AX37" s="845" t="s">
        <v>1038</v>
      </c>
      <c r="AY37" s="845" t="s">
        <v>1039</v>
      </c>
      <c r="AZ37" s="845" t="s">
        <v>1040</v>
      </c>
      <c r="BA37" s="845" t="s">
        <v>1041</v>
      </c>
      <c r="BB37" s="845" t="s">
        <v>1042</v>
      </c>
      <c r="BC37" s="44"/>
    </row>
    <row r="38" spans="1:68" s="57" customFormat="1" ht="15.75" customHeight="1" x14ac:dyDescent="0.2">
      <c r="A38" s="53"/>
      <c r="B38" s="12"/>
      <c r="C38" s="12"/>
      <c r="D38" s="12"/>
      <c r="E38" s="13"/>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56" t="s">
        <v>800</v>
      </c>
    </row>
    <row r="39" spans="1:68" ht="26.25" customHeight="1" x14ac:dyDescent="0.2">
      <c r="B39" s="13" t="s">
        <v>680</v>
      </c>
      <c r="C39" s="57"/>
      <c r="D39" s="57"/>
      <c r="E39" s="22"/>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18" t="s">
        <v>800</v>
      </c>
    </row>
    <row r="40" spans="1:68" ht="14.1" customHeight="1" x14ac:dyDescent="0.2">
      <c r="B40" s="2057" t="s">
        <v>2233</v>
      </c>
      <c r="E40" s="18"/>
      <c r="F40" s="18"/>
      <c r="G40" s="18"/>
      <c r="H40" s="1915"/>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23" t="s">
        <v>800</v>
      </c>
    </row>
    <row r="41" spans="1:68" ht="25.5" customHeight="1" x14ac:dyDescent="0.2">
      <c r="B41" s="18" t="s">
        <v>905</v>
      </c>
      <c r="E41" s="51"/>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row>
    <row r="42" spans="1:68" ht="14.25" customHeight="1" x14ac:dyDescent="0.2">
      <c r="B42" s="51"/>
      <c r="E42" s="51"/>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1:68" ht="14.25" customHeight="1" x14ac:dyDescent="0.2">
      <c r="B43" s="18"/>
      <c r="E43" s="51"/>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1:68" ht="14.25" customHeight="1" x14ac:dyDescent="0.2">
      <c r="B44" s="18"/>
      <c r="E44" s="51"/>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row>
    <row r="45" spans="1:68" ht="14.25" customHeight="1" x14ac:dyDescent="0.2">
      <c r="B45" s="18"/>
      <c r="E45" s="51"/>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14.25" customHeight="1" x14ac:dyDescent="0.2">
      <c r="B46" s="50" t="s">
        <v>1043</v>
      </c>
      <c r="C46" s="50"/>
      <c r="D46" s="50"/>
      <c r="E46" s="50"/>
      <c r="F46" s="50"/>
      <c r="G46" s="50"/>
      <c r="H46" s="50"/>
      <c r="I46" s="50"/>
      <c r="J46" s="50"/>
      <c r="K46" s="50"/>
      <c r="L46" s="50"/>
      <c r="M46" s="50"/>
      <c r="N46" s="50"/>
      <c r="O46" s="50"/>
      <c r="P46" s="50"/>
      <c r="Q46" s="50"/>
      <c r="R46" s="50"/>
      <c r="S46" s="50"/>
      <c r="T46" s="50"/>
      <c r="U46" s="50"/>
      <c r="V46" s="50"/>
      <c r="W46" s="50"/>
      <c r="X46" s="50"/>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14.25" customHeight="1" x14ac:dyDescent="0.2">
      <c r="B47" s="2"/>
      <c r="C47" s="2"/>
      <c r="D47" s="2"/>
      <c r="E47" s="2"/>
      <c r="F47" s="2"/>
      <c r="G47" s="2"/>
      <c r="H47" s="2"/>
      <c r="I47" s="2"/>
      <c r="J47" s="2"/>
      <c r="K47" s="2"/>
      <c r="L47" s="2"/>
      <c r="M47" s="2"/>
      <c r="N47" s="2"/>
      <c r="O47" s="2"/>
      <c r="P47" s="2"/>
      <c r="Q47" s="2"/>
      <c r="R47" s="2"/>
      <c r="S47" s="2"/>
      <c r="T47" s="2"/>
      <c r="U47" s="2"/>
      <c r="V47" s="2"/>
      <c r="W47" s="2"/>
      <c r="X47" s="2"/>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14.25" customHeight="1" x14ac:dyDescent="0.2">
      <c r="B48" s="49" t="s">
        <v>489</v>
      </c>
      <c r="C48" s="49"/>
      <c r="D48" s="49"/>
      <c r="I48" s="49"/>
      <c r="N48" s="49"/>
      <c r="P48" s="49"/>
      <c r="Q48" s="49"/>
      <c r="S48" s="49"/>
      <c r="U48" s="49"/>
      <c r="W48" s="49"/>
      <c r="X48" s="49"/>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2:68" ht="14.25" customHeight="1" thickBot="1" x14ac:dyDescent="0.25">
      <c r="B49" s="109"/>
      <c r="C49" s="109"/>
      <c r="D49" s="5"/>
      <c r="E49" s="5"/>
      <c r="F49" s="5"/>
      <c r="G49" s="5"/>
      <c r="H49" s="5"/>
      <c r="I49" s="5"/>
      <c r="J49" s="5"/>
      <c r="K49" s="5"/>
      <c r="L49" s="5"/>
      <c r="M49" s="5"/>
      <c r="N49" s="5"/>
      <c r="O49" s="5"/>
      <c r="P49" s="5"/>
      <c r="Q49" s="5"/>
      <c r="R49" s="5"/>
      <c r="S49" s="5"/>
      <c r="T49" s="5"/>
      <c r="U49" s="5"/>
      <c r="V49" s="5"/>
      <c r="W49" s="5"/>
      <c r="X49" s="5"/>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2:68" ht="14.25" customHeight="1" thickBot="1" x14ac:dyDescent="0.25">
      <c r="B50" s="2326" t="s">
        <v>2143</v>
      </c>
      <c r="C50" s="2326"/>
      <c r="D50" s="827"/>
      <c r="E50" s="110" t="s">
        <v>496</v>
      </c>
      <c r="F50" s="110" t="s">
        <v>497</v>
      </c>
      <c r="G50" s="110" t="s">
        <v>498</v>
      </c>
      <c r="H50" s="110" t="s">
        <v>499</v>
      </c>
      <c r="I50" s="110" t="s">
        <v>500</v>
      </c>
      <c r="J50" s="110" t="s">
        <v>501</v>
      </c>
      <c r="K50" s="110" t="s">
        <v>502</v>
      </c>
      <c r="L50" s="110" t="s">
        <v>503</v>
      </c>
      <c r="M50" s="110" t="s">
        <v>504</v>
      </c>
      <c r="N50" s="110" t="s">
        <v>505</v>
      </c>
      <c r="O50" s="110" t="s">
        <v>506</v>
      </c>
      <c r="P50" s="110" t="s">
        <v>507</v>
      </c>
      <c r="Q50" s="110" t="s">
        <v>508</v>
      </c>
      <c r="R50" s="110" t="s">
        <v>509</v>
      </c>
      <c r="S50" s="110" t="s">
        <v>510</v>
      </c>
      <c r="T50" s="110" t="s">
        <v>511</v>
      </c>
      <c r="U50" s="110" t="s">
        <v>512</v>
      </c>
      <c r="V50" s="110" t="s">
        <v>513</v>
      </c>
      <c r="W50" s="110" t="s">
        <v>514</v>
      </c>
      <c r="X50" s="110" t="s">
        <v>515</v>
      </c>
      <c r="Y50" s="110" t="s">
        <v>516</v>
      </c>
      <c r="Z50" s="110" t="s">
        <v>517</v>
      </c>
      <c r="AA50" s="110" t="s">
        <v>518</v>
      </c>
      <c r="AB50" s="110" t="s">
        <v>519</v>
      </c>
      <c r="AC50" s="110" t="s">
        <v>520</v>
      </c>
      <c r="AD50" s="110" t="s">
        <v>521</v>
      </c>
      <c r="AE50" s="110" t="s">
        <v>522</v>
      </c>
      <c r="AF50" s="110" t="s">
        <v>523</v>
      </c>
      <c r="AG50" s="110" t="s">
        <v>524</v>
      </c>
      <c r="AH50" s="110" t="s">
        <v>525</v>
      </c>
      <c r="AI50" s="110"/>
      <c r="AJ50" s="1877"/>
      <c r="AK50" s="1877"/>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2:68" ht="14.25" customHeight="1" x14ac:dyDescent="0.2">
      <c r="B51" s="245"/>
      <c r="C51" s="828"/>
      <c r="D51" s="828"/>
      <c r="E51" s="2327" t="s">
        <v>1044</v>
      </c>
      <c r="F51" s="2273" t="s">
        <v>2391</v>
      </c>
      <c r="G51" s="2292" t="s">
        <v>2234</v>
      </c>
      <c r="H51" s="2286" t="s">
        <v>2235</v>
      </c>
      <c r="I51" s="2324" t="s">
        <v>1047</v>
      </c>
      <c r="J51" s="2257" t="s">
        <v>1048</v>
      </c>
      <c r="K51" s="113"/>
      <c r="L51" s="2257" t="s">
        <v>2236</v>
      </c>
      <c r="O51" s="2271" t="s">
        <v>764</v>
      </c>
      <c r="P51" s="2271" t="s">
        <v>2396</v>
      </c>
      <c r="R51" s="2329" t="s">
        <v>766</v>
      </c>
      <c r="T51" s="2281" t="s">
        <v>2239</v>
      </c>
      <c r="U51" s="1432"/>
      <c r="V51" s="2281" t="s">
        <v>559</v>
      </c>
      <c r="W51" s="1432"/>
      <c r="X51" s="2281" t="s">
        <v>768</v>
      </c>
      <c r="Y51" s="1432"/>
      <c r="Z51" s="2281" t="s">
        <v>561</v>
      </c>
      <c r="AA51" s="1432"/>
      <c r="AB51" s="2281" t="s">
        <v>562</v>
      </c>
      <c r="AC51" s="1432"/>
      <c r="AD51" s="2277" t="s">
        <v>2223</v>
      </c>
      <c r="AE51" s="2061"/>
      <c r="AF51" s="2344" t="s">
        <v>2395</v>
      </c>
      <c r="AG51" s="2310" t="s">
        <v>2224</v>
      </c>
      <c r="AH51" s="2062"/>
      <c r="AI51" s="2341" t="s">
        <v>1057</v>
      </c>
      <c r="AJ51" s="2342"/>
      <c r="AK51" s="234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2:68" ht="75" customHeight="1" x14ac:dyDescent="0.25">
      <c r="B52" s="245"/>
      <c r="C52" s="828"/>
      <c r="D52" s="828"/>
      <c r="E52" s="2327"/>
      <c r="F52" s="2274"/>
      <c r="G52" s="2292"/>
      <c r="H52" s="2287"/>
      <c r="I52" s="2325"/>
      <c r="J52" s="2288"/>
      <c r="K52" s="136" t="s">
        <v>957</v>
      </c>
      <c r="L52" s="2288"/>
      <c r="M52" s="2058" t="s">
        <v>2237</v>
      </c>
      <c r="N52" s="2058" t="s">
        <v>2238</v>
      </c>
      <c r="O52" s="2272"/>
      <c r="P52" s="2272"/>
      <c r="Q52" s="2059" t="s">
        <v>2225</v>
      </c>
      <c r="R52" s="2330"/>
      <c r="S52" s="2060" t="s">
        <v>1234</v>
      </c>
      <c r="T52" s="2276"/>
      <c r="U52" s="1433" t="s">
        <v>957</v>
      </c>
      <c r="V52" s="2276"/>
      <c r="W52" s="1433" t="s">
        <v>957</v>
      </c>
      <c r="X52" s="2276"/>
      <c r="Y52" s="1433" t="s">
        <v>957</v>
      </c>
      <c r="Z52" s="2276"/>
      <c r="AA52" s="1433" t="s">
        <v>957</v>
      </c>
      <c r="AB52" s="2276"/>
      <c r="AC52" s="1433" t="s">
        <v>957</v>
      </c>
      <c r="AD52" s="2278"/>
      <c r="AE52" s="2060" t="s">
        <v>1234</v>
      </c>
      <c r="AF52" s="2345"/>
      <c r="AG52" s="2340"/>
      <c r="AH52" s="2060" t="s">
        <v>1234</v>
      </c>
      <c r="AI52" s="1878"/>
      <c r="AJ52" s="1879"/>
      <c r="AK52" s="1880"/>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row>
    <row r="53" spans="2:68" ht="29.1" customHeight="1" x14ac:dyDescent="0.2">
      <c r="B53" s="2284" t="s">
        <v>799</v>
      </c>
      <c r="C53" s="2284"/>
      <c r="D53" s="2285"/>
      <c r="E53" s="243" t="s">
        <v>1058</v>
      </c>
      <c r="F53" s="243" t="s">
        <v>2226</v>
      </c>
      <c r="G53" s="346" t="s">
        <v>1059</v>
      </c>
      <c r="H53" s="1881" t="s">
        <v>1060</v>
      </c>
      <c r="I53" s="1881" t="s">
        <v>1061</v>
      </c>
      <c r="J53" s="1901" t="s">
        <v>1062</v>
      </c>
      <c r="K53" s="1902"/>
      <c r="L53" s="1881" t="s">
        <v>1063</v>
      </c>
      <c r="M53" s="1881" t="s">
        <v>2227</v>
      </c>
      <c r="N53" s="1881" t="s">
        <v>2228</v>
      </c>
      <c r="O53" s="1881" t="s">
        <v>1064</v>
      </c>
      <c r="P53" s="1881" t="s">
        <v>1065</v>
      </c>
      <c r="Q53" s="1881" t="s">
        <v>2229</v>
      </c>
      <c r="R53" s="2279" t="s">
        <v>2230</v>
      </c>
      <c r="S53" s="2280"/>
      <c r="T53" s="1882" t="s">
        <v>1066</v>
      </c>
      <c r="U53" s="1883"/>
      <c r="V53" s="1882" t="s">
        <v>1067</v>
      </c>
      <c r="W53" s="1883"/>
      <c r="X53" s="1882" t="s">
        <v>1068</v>
      </c>
      <c r="Y53" s="1883"/>
      <c r="Z53" s="1882" t="s">
        <v>1069</v>
      </c>
      <c r="AA53" s="1883"/>
      <c r="AB53" s="1882" t="s">
        <v>1070</v>
      </c>
      <c r="AC53" s="1883"/>
      <c r="AD53" s="2053" t="s">
        <v>2231</v>
      </c>
      <c r="AE53" s="2053"/>
      <c r="AF53" s="1434"/>
      <c r="AG53" s="2053" t="s">
        <v>2232</v>
      </c>
      <c r="AH53" s="2053"/>
      <c r="AI53" s="1903"/>
      <c r="AJ53" s="1904"/>
      <c r="AK53" s="1905"/>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row>
    <row r="54" spans="2:68" ht="21.95" customHeight="1" x14ac:dyDescent="0.2">
      <c r="B54" s="2257" t="s">
        <v>2392</v>
      </c>
      <c r="C54" s="2290"/>
      <c r="D54" s="125" t="s">
        <v>1071</v>
      </c>
      <c r="E54" s="1587"/>
      <c r="F54" s="1916"/>
      <c r="G54" s="1580" t="str">
        <f>IF(COUNTBLANK(G32)=1,"-",G32)</f>
        <v>-</v>
      </c>
      <c r="H54" s="1580" t="str">
        <f>IF(COUNTBLANK(K32)=1,"-",K32)</f>
        <v>-</v>
      </c>
      <c r="I54" s="1568"/>
      <c r="J54" s="1580" t="str">
        <f>IF(COUNTBLANK(C32)=1,"-",C32)</f>
        <v>-</v>
      </c>
      <c r="K54" s="1581" t="str">
        <f>IF(COUNTBLANK(D32)=1,"-",D32)</f>
        <v>-</v>
      </c>
      <c r="L54" s="1916" t="str">
        <f>IF(COUNTBLANK(O32)=1,"-",O32)</f>
        <v>-</v>
      </c>
      <c r="M54" s="1920"/>
      <c r="N54" s="1920"/>
      <c r="O54" s="1916" t="str">
        <f>IF(COUNTBLANK(Q32)=1,"-",Q32)</f>
        <v>-</v>
      </c>
      <c r="P54" s="1916" t="str">
        <f>IF(COUNTBLANK(S32)=1,"-",S32)</f>
        <v>-</v>
      </c>
      <c r="Q54" s="1920"/>
      <c r="R54" s="1920"/>
      <c r="S54" s="1920"/>
      <c r="T54" s="1587"/>
      <c r="U54" s="1591"/>
      <c r="V54" s="1580" t="str">
        <f>IF(COUNTBLANK(U32)=1,"-",U32)</f>
        <v>-</v>
      </c>
      <c r="W54" s="1580" t="str">
        <f>IF(COUNTBLANK(V32)=1,"-",V32)</f>
        <v>-</v>
      </c>
      <c r="X54" s="1580" t="str">
        <f>IF(COUNTBLANK(Y32)=1,"-",Y32)</f>
        <v>-</v>
      </c>
      <c r="Y54" s="1580" t="str">
        <f>IF(COUNTBLANK(Z32)=1,"-",Z32)</f>
        <v>-</v>
      </c>
      <c r="Z54" s="1587"/>
      <c r="AA54" s="1591"/>
      <c r="AB54" s="1587"/>
      <c r="AC54" s="1591"/>
      <c r="AD54" s="901"/>
      <c r="AE54" s="901"/>
      <c r="AF54" s="1591"/>
      <c r="AG54" s="901"/>
      <c r="AH54" s="901"/>
      <c r="AI54" s="1906"/>
      <c r="AJ54" s="1907"/>
      <c r="AK54" s="1908"/>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row>
    <row r="55" spans="2:68" ht="21.95" customHeight="1" x14ac:dyDescent="0.2">
      <c r="B55" s="2292"/>
      <c r="C55" s="2293"/>
      <c r="D55" s="126" t="s">
        <v>1072</v>
      </c>
      <c r="E55" s="1575" t="str">
        <f>IF(COUNTBLANK(E54)=1,"-",E54)</f>
        <v>-</v>
      </c>
      <c r="F55" s="1917"/>
      <c r="G55" s="1575" t="str">
        <f>IF(COUNTBLANK(I32)=1,"-",I32)</f>
        <v>-</v>
      </c>
      <c r="H55" s="1575" t="str">
        <f>IF(COUNTBLANK(M32)=1,"-",M32)</f>
        <v>-</v>
      </c>
      <c r="I55" s="1589"/>
      <c r="J55" s="1575" t="str">
        <f>IF(COUNTBLANK(E32)=1,"-",E32)</f>
        <v>-</v>
      </c>
      <c r="K55" s="1582" t="str">
        <f>IF(COUNTBLANK(F32)=1,"-",F32)</f>
        <v>-</v>
      </c>
      <c r="L55" s="1917" t="str">
        <f>IF(COUNTBLANK(P32)=1,"-",P32)</f>
        <v>-</v>
      </c>
      <c r="M55" s="1921"/>
      <c r="N55" s="1921"/>
      <c r="O55" s="1917" t="str">
        <f>IF(COUNTBLANK(R32)=1,"-",R32)</f>
        <v>-</v>
      </c>
      <c r="P55" s="1917" t="str">
        <f>IF(COUNTBLANK(T32)=1,"-",T32)</f>
        <v>-</v>
      </c>
      <c r="Q55" s="1921"/>
      <c r="R55" s="1921"/>
      <c r="S55" s="1921"/>
      <c r="T55" s="1589"/>
      <c r="U55" s="1592"/>
      <c r="V55" s="1575" t="str">
        <f>IF(COUNTBLANK(W32)=1,"-",W32)</f>
        <v>-</v>
      </c>
      <c r="W55" s="1575" t="str">
        <f>IF(COUNTBLANK(X32)=1,"-",X32)</f>
        <v>-</v>
      </c>
      <c r="X55" s="1575" t="str">
        <f>IF(COUNTBLANK(AA32)=1,"-",AA32)</f>
        <v>-</v>
      </c>
      <c r="Y55" s="1575" t="str">
        <f>IF(COUNTBLANK(AB32)=1,"-",AB32)</f>
        <v>-</v>
      </c>
      <c r="Z55" s="1589"/>
      <c r="AA55" s="1592"/>
      <c r="AB55" s="1589"/>
      <c r="AC55" s="1592"/>
      <c r="AD55" s="898"/>
      <c r="AE55" s="898"/>
      <c r="AF55" s="1592"/>
      <c r="AG55" s="898"/>
      <c r="AH55" s="898"/>
      <c r="AI55" s="1909"/>
      <c r="AJ55" s="1910"/>
      <c r="AK55" s="1911"/>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row>
    <row r="56" spans="2:68" ht="21.95" customHeight="1" x14ac:dyDescent="0.2">
      <c r="B56" s="2308" t="s">
        <v>2393</v>
      </c>
      <c r="C56" s="2309"/>
      <c r="D56" s="125" t="s">
        <v>1071</v>
      </c>
      <c r="E56" s="1591"/>
      <c r="F56" s="1591"/>
      <c r="G56" s="1591"/>
      <c r="H56" s="1591"/>
      <c r="I56" s="1591"/>
      <c r="J56" s="1587"/>
      <c r="K56" s="1591"/>
      <c r="L56" s="1587"/>
      <c r="M56" s="900"/>
      <c r="N56" s="900"/>
      <c r="O56" s="1591"/>
      <c r="P56" s="1587"/>
      <c r="Q56" s="900"/>
      <c r="R56" s="900"/>
      <c r="S56" s="900"/>
      <c r="T56" s="901"/>
      <c r="U56" s="881"/>
      <c r="V56" s="881"/>
      <c r="W56" s="881"/>
      <c r="X56" s="881"/>
      <c r="Y56" s="881"/>
      <c r="Z56" s="900"/>
      <c r="AA56" s="901"/>
      <c r="AB56" s="900"/>
      <c r="AC56" s="901"/>
      <c r="AD56" s="881"/>
      <c r="AE56" s="881"/>
      <c r="AF56" s="901"/>
      <c r="AG56" s="881"/>
      <c r="AH56" s="881"/>
      <c r="AI56" s="1874"/>
      <c r="AJ56" s="1875"/>
      <c r="AK56" s="1876"/>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row>
    <row r="57" spans="2:68" ht="21.95" customHeight="1" x14ac:dyDescent="0.2">
      <c r="B57" s="2310"/>
      <c r="C57" s="2277"/>
      <c r="D57" s="126" t="s">
        <v>1072</v>
      </c>
      <c r="E57" s="1592"/>
      <c r="F57" s="1592"/>
      <c r="G57" s="1592"/>
      <c r="H57" s="1592"/>
      <c r="I57" s="1592"/>
      <c r="J57" s="1589"/>
      <c r="K57" s="1592"/>
      <c r="L57" s="1589"/>
      <c r="M57" s="897"/>
      <c r="N57" s="897"/>
      <c r="O57" s="1592"/>
      <c r="P57" s="1589"/>
      <c r="Q57" s="897"/>
      <c r="R57" s="897"/>
      <c r="S57" s="897"/>
      <c r="T57" s="898"/>
      <c r="U57" s="898"/>
      <c r="V57" s="898"/>
      <c r="W57" s="898"/>
      <c r="X57" s="898"/>
      <c r="Y57" s="898"/>
      <c r="Z57" s="897"/>
      <c r="AA57" s="898"/>
      <c r="AB57" s="897"/>
      <c r="AC57" s="898"/>
      <c r="AD57" s="898"/>
      <c r="AE57" s="898"/>
      <c r="AF57" s="898"/>
      <c r="AG57" s="898"/>
      <c r="AH57" s="898"/>
      <c r="AI57" s="1874"/>
      <c r="AJ57" s="1875"/>
      <c r="AK57" s="1876"/>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row>
    <row r="58" spans="2:68" ht="21.95" customHeight="1" x14ac:dyDescent="0.2">
      <c r="B58" s="2257" t="s">
        <v>2394</v>
      </c>
      <c r="C58" s="2290"/>
      <c r="D58" s="129" t="s">
        <v>1071</v>
      </c>
      <c r="E58" s="1576" t="str">
        <f>IF(COUNTBLANK(G55)=1,"-",G55)</f>
        <v>-</v>
      </c>
      <c r="F58" s="1587"/>
      <c r="G58" s="1587"/>
      <c r="H58" s="1568"/>
      <c r="I58" s="1568"/>
      <c r="J58" s="1580" t="str">
        <f>IF(COUNTBLANK(AE32)=1,"-",AE32)</f>
        <v>-</v>
      </c>
      <c r="K58" s="1581" t="str">
        <f>IF(COUNTBLANK(AF32)=1,"-",AF32)</f>
        <v>-</v>
      </c>
      <c r="L58" s="1558"/>
      <c r="M58" s="881"/>
      <c r="N58" s="881"/>
      <c r="O58" s="1558"/>
      <c r="P58" s="1770"/>
      <c r="Q58" s="1924"/>
      <c r="R58" s="1924"/>
      <c r="S58" s="1924"/>
      <c r="T58" s="892"/>
      <c r="U58" s="881"/>
      <c r="V58" s="881"/>
      <c r="W58" s="881"/>
      <c r="X58" s="881"/>
      <c r="Y58" s="881"/>
      <c r="Z58" s="895"/>
      <c r="AA58" s="881"/>
      <c r="AB58" s="895"/>
      <c r="AC58" s="881"/>
      <c r="AD58" s="881"/>
      <c r="AE58" s="881"/>
      <c r="AF58" s="881"/>
      <c r="AG58" s="881"/>
      <c r="AH58" s="881"/>
      <c r="AI58" s="1906"/>
      <c r="AJ58" s="1907"/>
      <c r="AK58" s="1908"/>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row>
    <row r="59" spans="2:68" ht="21.95" customHeight="1" x14ac:dyDescent="0.2">
      <c r="B59" s="2292"/>
      <c r="C59" s="2293"/>
      <c r="D59" s="126" t="s">
        <v>1072</v>
      </c>
      <c r="E59" s="1577" t="str">
        <f>IF(COUNTBLANK(G54)=1,"-",G54)</f>
        <v>-</v>
      </c>
      <c r="F59" s="1917"/>
      <c r="G59" s="1575" t="str">
        <f>IF(COUNTBLANK(G58)=1,"-",G58)</f>
        <v>-</v>
      </c>
      <c r="H59" s="1589"/>
      <c r="I59" s="1589"/>
      <c r="J59" s="1575" t="str">
        <f>IF(COUNTBLANK(AC32)=1,"-",AC32)</f>
        <v>-</v>
      </c>
      <c r="K59" s="1582" t="str">
        <f>IF(COUNTBLANK(AD32)=1,"-",AD32)</f>
        <v>-</v>
      </c>
      <c r="L59" s="1592"/>
      <c r="M59" s="898"/>
      <c r="N59" s="898"/>
      <c r="O59" s="1592"/>
      <c r="P59" s="1771"/>
      <c r="Q59" s="1925"/>
      <c r="R59" s="1925"/>
      <c r="S59" s="1925"/>
      <c r="T59" s="1767"/>
      <c r="U59" s="898"/>
      <c r="V59" s="898"/>
      <c r="W59" s="898"/>
      <c r="X59" s="898"/>
      <c r="Y59" s="898"/>
      <c r="Z59" s="897"/>
      <c r="AA59" s="898"/>
      <c r="AB59" s="897"/>
      <c r="AC59" s="898"/>
      <c r="AD59" s="898"/>
      <c r="AE59" s="898"/>
      <c r="AF59" s="898"/>
      <c r="AG59" s="898"/>
      <c r="AH59" s="898"/>
      <c r="AI59" s="1909"/>
      <c r="AJ59" s="1910"/>
      <c r="AK59" s="1911"/>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row>
    <row r="60" spans="2:68" ht="21.95" customHeight="1" x14ac:dyDescent="0.2">
      <c r="B60" s="2257" t="s">
        <v>2250</v>
      </c>
      <c r="C60" s="2290"/>
      <c r="D60" s="129" t="s">
        <v>1071</v>
      </c>
      <c r="E60" s="1576" t="str">
        <f>IF(COUNTBLANK(H55)=1,"-",H55)</f>
        <v>-</v>
      </c>
      <c r="F60" s="1568"/>
      <c r="G60" s="1568"/>
      <c r="H60" s="1587"/>
      <c r="I60" s="1568"/>
      <c r="J60" s="1580" t="str">
        <f>IF(COUNTBLANK(AI32)=1,"-",AI32)</f>
        <v>-</v>
      </c>
      <c r="K60" s="1581" t="str">
        <f>IF(COUNTBLANK(AJ32)=1,"-",AJ32)</f>
        <v>-</v>
      </c>
      <c r="L60" s="1558"/>
      <c r="M60" s="881"/>
      <c r="N60" s="881"/>
      <c r="O60" s="1558"/>
      <c r="P60" s="1770"/>
      <c r="Q60" s="1924"/>
      <c r="R60" s="1924"/>
      <c r="S60" s="1924"/>
      <c r="T60" s="892"/>
      <c r="U60" s="881"/>
      <c r="V60" s="881"/>
      <c r="W60" s="881"/>
      <c r="X60" s="881"/>
      <c r="Y60" s="881"/>
      <c r="Z60" s="895"/>
      <c r="AA60" s="881"/>
      <c r="AB60" s="895"/>
      <c r="AC60" s="881"/>
      <c r="AD60" s="881"/>
      <c r="AE60" s="881"/>
      <c r="AF60" s="881"/>
      <c r="AG60" s="881"/>
      <c r="AH60" s="881"/>
      <c r="AI60" s="1906"/>
      <c r="AJ60" s="1907"/>
      <c r="AK60" s="1908"/>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row>
    <row r="61" spans="2:68" ht="21.95" customHeight="1" x14ac:dyDescent="0.2">
      <c r="B61" s="2292"/>
      <c r="C61" s="2293"/>
      <c r="D61" s="126" t="s">
        <v>1072</v>
      </c>
      <c r="E61" s="1577" t="str">
        <f>IF(COUNTBLANK(H54)=1,"-",H54)</f>
        <v>-</v>
      </c>
      <c r="F61" s="1589"/>
      <c r="G61" s="1589"/>
      <c r="H61" s="1575" t="str">
        <f>IF(COUNTBLANK(H60)=1,"-",H60)</f>
        <v>-</v>
      </c>
      <c r="I61" s="1589"/>
      <c r="J61" s="1575" t="str">
        <f>IF(COUNTBLANK(AG32)=1,"-",AG32)</f>
        <v>-</v>
      </c>
      <c r="K61" s="1582" t="str">
        <f>IF(COUNTBLANK(AH32)=1,"-",AH32)</f>
        <v>-</v>
      </c>
      <c r="L61" s="1592"/>
      <c r="M61" s="898"/>
      <c r="N61" s="898"/>
      <c r="O61" s="1592"/>
      <c r="P61" s="1771"/>
      <c r="Q61" s="1925"/>
      <c r="R61" s="1925"/>
      <c r="S61" s="1925"/>
      <c r="T61" s="1767"/>
      <c r="U61" s="898"/>
      <c r="V61" s="898"/>
      <c r="W61" s="898"/>
      <c r="X61" s="898"/>
      <c r="Y61" s="898"/>
      <c r="Z61" s="897"/>
      <c r="AA61" s="898"/>
      <c r="AB61" s="897"/>
      <c r="AC61" s="898"/>
      <c r="AD61" s="898"/>
      <c r="AE61" s="898"/>
      <c r="AF61" s="898"/>
      <c r="AG61" s="898"/>
      <c r="AH61" s="898"/>
      <c r="AI61" s="1909"/>
      <c r="AJ61" s="1910"/>
      <c r="AK61" s="1911"/>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row>
    <row r="62" spans="2:68" ht="21.95" customHeight="1" x14ac:dyDescent="0.2">
      <c r="B62" s="2257" t="s">
        <v>1075</v>
      </c>
      <c r="C62" s="2290"/>
      <c r="D62" s="124" t="s">
        <v>1071</v>
      </c>
      <c r="E62" s="1578" t="str">
        <f>IF(COUNTBLANK(J55)=1,"-",J55)</f>
        <v>-</v>
      </c>
      <c r="F62" s="1918"/>
      <c r="G62" s="1583" t="str">
        <f>IF(COUNTBLANK(AC32)=1,"-",AC32)</f>
        <v>-</v>
      </c>
      <c r="H62" s="1583" t="str">
        <f>IF(COUNTBLANK(J61)=1,"-",J61)</f>
        <v>-</v>
      </c>
      <c r="I62" s="1568"/>
      <c r="J62" s="1590"/>
      <c r="K62" s="1591"/>
      <c r="L62" s="1583" t="str">
        <f>IF(COUNTBLANK(AK32)=1,"-",AK32)</f>
        <v>-</v>
      </c>
      <c r="M62" s="1922"/>
      <c r="N62" s="1922"/>
      <c r="O62" s="1583" t="str">
        <f>IF(COUNTBLANK(AM32)=1,"-",AM32)</f>
        <v>-</v>
      </c>
      <c r="P62" s="1772" t="str">
        <f>IF(COUNTBLANK(AO32)=1,"-",AO32)</f>
        <v>-</v>
      </c>
      <c r="Q62" s="1926"/>
      <c r="R62" s="1926"/>
      <c r="S62" s="1926"/>
      <c r="T62" s="892"/>
      <c r="U62" s="881"/>
      <c r="V62" s="1583" t="str">
        <f>IF(COUNTBLANK(AQ32)=1,"-",AQ32)</f>
        <v>-</v>
      </c>
      <c r="W62" s="1583" t="str">
        <f>IF(COUNTBLANK(AR32)=1,"-",AR32)</f>
        <v>-</v>
      </c>
      <c r="X62" s="1583" t="str">
        <f>IF(COUNTBLANK(AU32)=1,"-",AU32)</f>
        <v>-</v>
      </c>
      <c r="Y62" s="1583" t="str">
        <f>IF(COUNTBLANK(AV32)=1,"-",AV32)</f>
        <v>-</v>
      </c>
      <c r="Z62" s="895"/>
      <c r="AA62" s="881"/>
      <c r="AB62" s="895"/>
      <c r="AC62" s="881"/>
      <c r="AD62" s="881"/>
      <c r="AE62" s="881"/>
      <c r="AF62" s="881"/>
      <c r="AG62" s="881"/>
      <c r="AH62" s="881"/>
      <c r="AI62" s="1906"/>
      <c r="AJ62" s="1907"/>
      <c r="AK62" s="1908"/>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row>
    <row r="63" spans="2:68" ht="21.95" customHeight="1" x14ac:dyDescent="0.2">
      <c r="B63" s="2292"/>
      <c r="C63" s="2293"/>
      <c r="D63" s="229" t="s">
        <v>1072</v>
      </c>
      <c r="E63" s="1579" t="str">
        <f>IF(COUNTBLANK(J54)=1,"-",J54)</f>
        <v>-</v>
      </c>
      <c r="F63" s="1919"/>
      <c r="G63" s="1584" t="str">
        <f>IF(COUNTBLANK(AE32)=1,"-",AE32)</f>
        <v>-</v>
      </c>
      <c r="H63" s="1584" t="str">
        <f>IF(COUNTBLANK(J60)=1,"-",J60)</f>
        <v>-</v>
      </c>
      <c r="I63" s="1589"/>
      <c r="J63" s="1585" t="str">
        <f>IF(COUNTBLANK(J62)=1,"-",J62)</f>
        <v>-</v>
      </c>
      <c r="K63" s="1582" t="str">
        <f>IF(COUNTBLANK(K62)=1,"-",K62)</f>
        <v>-</v>
      </c>
      <c r="L63" s="1584" t="str">
        <f>IF(COUNTBLANK(AL32)=1,"-",AL32)</f>
        <v>-</v>
      </c>
      <c r="M63" s="1923"/>
      <c r="N63" s="1923"/>
      <c r="O63" s="1584" t="str">
        <f>IF(COUNTBLANK(AN32)=1,"-",AN32)</f>
        <v>-</v>
      </c>
      <c r="P63" s="1773" t="str">
        <f>IF(COUNTBLANK(AP32)=1,"-",AP32)</f>
        <v>-</v>
      </c>
      <c r="Q63" s="1927"/>
      <c r="R63" s="1927"/>
      <c r="S63" s="1927"/>
      <c r="T63" s="1767"/>
      <c r="U63" s="898"/>
      <c r="V63" s="1584" t="str">
        <f>IF(COUNTBLANK(AS32)=1,"-",AS32)</f>
        <v>-</v>
      </c>
      <c r="W63" s="1584" t="str">
        <f>IF(COUNTBLANK(AT32)=1,"-",AT32)</f>
        <v>-</v>
      </c>
      <c r="X63" s="1584" t="str">
        <f>IF(COUNTBLANK(AW32)=1,"-",AW32)</f>
        <v>-</v>
      </c>
      <c r="Y63" s="1584" t="str">
        <f>IF(COUNTBLANK(AX32)=1,"-",AX32)</f>
        <v>-</v>
      </c>
      <c r="Z63" s="897"/>
      <c r="AA63" s="898"/>
      <c r="AB63" s="897"/>
      <c r="AC63" s="898"/>
      <c r="AD63" s="898"/>
      <c r="AE63" s="898"/>
      <c r="AF63" s="898"/>
      <c r="AG63" s="898"/>
      <c r="AH63" s="898"/>
      <c r="AI63" s="1909"/>
      <c r="AJ63" s="1910"/>
      <c r="AK63" s="1911"/>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row>
    <row r="64" spans="2:68" ht="21.95" customHeight="1" x14ac:dyDescent="0.2">
      <c r="B64" s="2281" t="s">
        <v>1076</v>
      </c>
      <c r="C64" s="2303"/>
      <c r="D64" s="914" t="s">
        <v>1071</v>
      </c>
      <c r="E64" s="1586"/>
      <c r="F64" s="1587"/>
      <c r="G64" s="1587"/>
      <c r="H64" s="1587"/>
      <c r="I64" s="1568"/>
      <c r="J64" s="1587"/>
      <c r="K64" s="1591"/>
      <c r="L64" s="1587"/>
      <c r="M64" s="900"/>
      <c r="N64" s="900"/>
      <c r="O64" s="1587"/>
      <c r="P64" s="1770"/>
      <c r="Q64" s="1924"/>
      <c r="R64" s="1924"/>
      <c r="S64" s="1924"/>
      <c r="T64" s="1768"/>
      <c r="U64" s="1591"/>
      <c r="V64" s="1587"/>
      <c r="W64" s="1591"/>
      <c r="X64" s="1587"/>
      <c r="Y64" s="1591"/>
      <c r="Z64" s="1587"/>
      <c r="AA64" s="1591"/>
      <c r="AB64" s="1587"/>
      <c r="AC64" s="1591"/>
      <c r="AD64" s="901"/>
      <c r="AE64" s="901"/>
      <c r="AF64" s="1591"/>
      <c r="AG64" s="901"/>
      <c r="AH64" s="901"/>
      <c r="AI64" s="1906"/>
      <c r="AJ64" s="1907"/>
      <c r="AK64" s="1908"/>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row>
    <row r="65" spans="2:68" ht="21.95" customHeight="1" x14ac:dyDescent="0.2">
      <c r="B65" s="2276"/>
      <c r="C65" s="2304"/>
      <c r="D65" s="918" t="s">
        <v>1072</v>
      </c>
      <c r="E65" s="1588"/>
      <c r="F65" s="1589"/>
      <c r="G65" s="1589"/>
      <c r="H65" s="1589"/>
      <c r="I65" s="1589"/>
      <c r="J65" s="1589"/>
      <c r="K65" s="1592"/>
      <c r="L65" s="1589"/>
      <c r="M65" s="897"/>
      <c r="N65" s="897"/>
      <c r="O65" s="1589"/>
      <c r="P65" s="1771"/>
      <c r="Q65" s="1925"/>
      <c r="R65" s="1925"/>
      <c r="S65" s="1925"/>
      <c r="T65" s="1769"/>
      <c r="U65" s="1592"/>
      <c r="V65" s="1594"/>
      <c r="W65" s="1592"/>
      <c r="X65" s="1589"/>
      <c r="Y65" s="1592"/>
      <c r="Z65" s="1589"/>
      <c r="AA65" s="1592"/>
      <c r="AB65" s="1589"/>
      <c r="AC65" s="1592"/>
      <c r="AD65" s="898"/>
      <c r="AE65" s="898"/>
      <c r="AF65" s="1592"/>
      <c r="AG65" s="898"/>
      <c r="AH65" s="898"/>
      <c r="AI65" s="1909"/>
      <c r="AJ65" s="1910"/>
      <c r="AK65" s="1911"/>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row>
    <row r="66" spans="2:68" ht="21.95" customHeight="1" x14ac:dyDescent="0.2">
      <c r="B66" s="2305" t="s">
        <v>1077</v>
      </c>
      <c r="C66" s="2315"/>
      <c r="D66" s="1928" t="s">
        <v>1071</v>
      </c>
      <c r="E66" s="894"/>
      <c r="F66" s="895"/>
      <c r="G66" s="895"/>
      <c r="H66" s="895"/>
      <c r="I66" s="895"/>
      <c r="J66" s="895"/>
      <c r="K66" s="881"/>
      <c r="L66" s="881"/>
      <c r="M66" s="881"/>
      <c r="N66" s="881"/>
      <c r="O66" s="881"/>
      <c r="P66" s="881"/>
      <c r="Q66" s="881"/>
      <c r="R66" s="881"/>
      <c r="S66" s="881"/>
      <c r="T66" s="881"/>
      <c r="U66" s="881"/>
      <c r="V66" s="881"/>
      <c r="W66" s="881"/>
      <c r="X66" s="881"/>
      <c r="Y66" s="881"/>
      <c r="Z66" s="895"/>
      <c r="AA66" s="881"/>
      <c r="AB66" s="895"/>
      <c r="AC66" s="881"/>
      <c r="AD66" s="881"/>
      <c r="AE66" s="881"/>
      <c r="AF66" s="881"/>
      <c r="AG66" s="881"/>
      <c r="AH66" s="881"/>
      <c r="AI66" s="1906"/>
      <c r="AJ66" s="1907"/>
      <c r="AK66" s="1908"/>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row>
    <row r="67" spans="2:68" ht="21.95" customHeight="1" x14ac:dyDescent="0.2">
      <c r="B67" s="2306"/>
      <c r="C67" s="2316"/>
      <c r="D67" s="1929" t="s">
        <v>1072</v>
      </c>
      <c r="E67" s="896"/>
      <c r="F67" s="897"/>
      <c r="G67" s="897"/>
      <c r="H67" s="897"/>
      <c r="I67" s="897"/>
      <c r="J67" s="897"/>
      <c r="K67" s="898"/>
      <c r="L67" s="898"/>
      <c r="M67" s="898"/>
      <c r="N67" s="898"/>
      <c r="O67" s="898"/>
      <c r="P67" s="898"/>
      <c r="Q67" s="898"/>
      <c r="R67" s="898"/>
      <c r="S67" s="898"/>
      <c r="T67" s="898"/>
      <c r="U67" s="898"/>
      <c r="V67" s="898"/>
      <c r="W67" s="898"/>
      <c r="X67" s="898"/>
      <c r="Y67" s="898"/>
      <c r="Z67" s="897"/>
      <c r="AA67" s="898"/>
      <c r="AB67" s="897"/>
      <c r="AC67" s="898"/>
      <c r="AD67" s="898"/>
      <c r="AE67" s="898"/>
      <c r="AF67" s="898"/>
      <c r="AG67" s="898"/>
      <c r="AH67" s="898"/>
      <c r="AI67" s="1909"/>
      <c r="AJ67" s="1910"/>
      <c r="AK67" s="1911"/>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row>
    <row r="68" spans="2:68" ht="21.95" customHeight="1" x14ac:dyDescent="0.2">
      <c r="B68" s="2306"/>
      <c r="C68" s="2316"/>
      <c r="D68" s="1930" t="s">
        <v>1071</v>
      </c>
      <c r="E68" s="894"/>
      <c r="F68" s="895"/>
      <c r="G68" s="895"/>
      <c r="H68" s="895"/>
      <c r="I68" s="895"/>
      <c r="J68" s="895"/>
      <c r="K68" s="881"/>
      <c r="L68" s="881"/>
      <c r="M68" s="881"/>
      <c r="N68" s="881"/>
      <c r="O68" s="881"/>
      <c r="P68" s="881"/>
      <c r="Q68" s="881"/>
      <c r="R68" s="881"/>
      <c r="S68" s="881"/>
      <c r="T68" s="881"/>
      <c r="U68" s="881"/>
      <c r="V68" s="881"/>
      <c r="W68" s="881"/>
      <c r="X68" s="881"/>
      <c r="Y68" s="881"/>
      <c r="Z68" s="895"/>
      <c r="AA68" s="881"/>
      <c r="AB68" s="895"/>
      <c r="AC68" s="881"/>
      <c r="AD68" s="881"/>
      <c r="AE68" s="881"/>
      <c r="AF68" s="881"/>
      <c r="AG68" s="881"/>
      <c r="AH68" s="881"/>
      <c r="AI68" s="1906"/>
      <c r="AJ68" s="1907"/>
      <c r="AK68" s="1908"/>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row>
    <row r="69" spans="2:68" ht="21.95" customHeight="1" x14ac:dyDescent="0.2">
      <c r="B69" s="2306"/>
      <c r="C69" s="2316"/>
      <c r="D69" s="1929" t="s">
        <v>1072</v>
      </c>
      <c r="E69" s="896"/>
      <c r="F69" s="897"/>
      <c r="G69" s="897"/>
      <c r="H69" s="897"/>
      <c r="I69" s="897"/>
      <c r="J69" s="897"/>
      <c r="K69" s="898"/>
      <c r="L69" s="898"/>
      <c r="M69" s="898"/>
      <c r="N69" s="898"/>
      <c r="O69" s="898"/>
      <c r="P69" s="898"/>
      <c r="Q69" s="898"/>
      <c r="R69" s="898"/>
      <c r="S69" s="898"/>
      <c r="T69" s="898"/>
      <c r="U69" s="898"/>
      <c r="V69" s="898"/>
      <c r="W69" s="898"/>
      <c r="X69" s="898"/>
      <c r="Y69" s="898"/>
      <c r="Z69" s="897"/>
      <c r="AA69" s="898"/>
      <c r="AB69" s="897"/>
      <c r="AC69" s="898"/>
      <c r="AD69" s="898"/>
      <c r="AE69" s="898"/>
      <c r="AF69" s="898"/>
      <c r="AG69" s="898"/>
      <c r="AH69" s="898"/>
      <c r="AI69" s="1909"/>
      <c r="AJ69" s="1910"/>
      <c r="AK69" s="1911"/>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row>
    <row r="70" spans="2:68" ht="21.95" customHeight="1" x14ac:dyDescent="0.2">
      <c r="B70" s="2306"/>
      <c r="C70" s="2316"/>
      <c r="D70" s="1930" t="s">
        <v>1071</v>
      </c>
      <c r="E70" s="894"/>
      <c r="F70" s="895"/>
      <c r="G70" s="895"/>
      <c r="H70" s="895"/>
      <c r="I70" s="895"/>
      <c r="J70" s="895"/>
      <c r="K70" s="881"/>
      <c r="L70" s="881"/>
      <c r="M70" s="881"/>
      <c r="N70" s="881"/>
      <c r="O70" s="881"/>
      <c r="P70" s="881"/>
      <c r="Q70" s="881"/>
      <c r="R70" s="881"/>
      <c r="S70" s="881"/>
      <c r="T70" s="881"/>
      <c r="U70" s="881"/>
      <c r="V70" s="881"/>
      <c r="W70" s="881"/>
      <c r="X70" s="881"/>
      <c r="Y70" s="881"/>
      <c r="Z70" s="895"/>
      <c r="AA70" s="881"/>
      <c r="AB70" s="895"/>
      <c r="AC70" s="881"/>
      <c r="AD70" s="881"/>
      <c r="AE70" s="881"/>
      <c r="AF70" s="881"/>
      <c r="AG70" s="881"/>
      <c r="AH70" s="881"/>
      <c r="AI70" s="1906"/>
      <c r="AJ70" s="1907"/>
      <c r="AK70" s="1908"/>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row>
    <row r="71" spans="2:68" ht="21.95" customHeight="1" x14ac:dyDescent="0.2">
      <c r="B71" s="2306"/>
      <c r="C71" s="2316"/>
      <c r="D71" s="1929" t="s">
        <v>1072</v>
      </c>
      <c r="E71" s="896"/>
      <c r="F71" s="897"/>
      <c r="G71" s="897"/>
      <c r="H71" s="897"/>
      <c r="I71" s="897"/>
      <c r="J71" s="897"/>
      <c r="K71" s="898"/>
      <c r="L71" s="898"/>
      <c r="M71" s="898"/>
      <c r="N71" s="898"/>
      <c r="O71" s="898"/>
      <c r="P71" s="898"/>
      <c r="Q71" s="898"/>
      <c r="R71" s="898"/>
      <c r="S71" s="898"/>
      <c r="T71" s="898"/>
      <c r="U71" s="898"/>
      <c r="V71" s="898"/>
      <c r="W71" s="898"/>
      <c r="X71" s="898"/>
      <c r="Y71" s="898"/>
      <c r="Z71" s="897"/>
      <c r="AA71" s="898"/>
      <c r="AB71" s="897"/>
      <c r="AC71" s="898"/>
      <c r="AD71" s="898"/>
      <c r="AE71" s="898"/>
      <c r="AF71" s="898"/>
      <c r="AG71" s="898"/>
      <c r="AH71" s="898"/>
      <c r="AI71" s="1909"/>
      <c r="AJ71" s="1910"/>
      <c r="AK71" s="1911"/>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row>
    <row r="72" spans="2:68" ht="21.95" customHeight="1" x14ac:dyDescent="0.2">
      <c r="B72" s="2306"/>
      <c r="C72" s="2316"/>
      <c r="D72" s="1931" t="s">
        <v>1071</v>
      </c>
      <c r="E72" s="894"/>
      <c r="F72" s="895"/>
      <c r="G72" s="895"/>
      <c r="H72" s="895"/>
      <c r="I72" s="895"/>
      <c r="J72" s="895"/>
      <c r="K72" s="881"/>
      <c r="L72" s="881"/>
      <c r="M72" s="881"/>
      <c r="N72" s="881"/>
      <c r="O72" s="881"/>
      <c r="P72" s="881"/>
      <c r="Q72" s="881"/>
      <c r="R72" s="881"/>
      <c r="S72" s="881"/>
      <c r="T72" s="881"/>
      <c r="U72" s="881"/>
      <c r="V72" s="881"/>
      <c r="W72" s="881"/>
      <c r="X72" s="881"/>
      <c r="Y72" s="881"/>
      <c r="Z72" s="895"/>
      <c r="AA72" s="881"/>
      <c r="AB72" s="895"/>
      <c r="AC72" s="881"/>
      <c r="AD72" s="881"/>
      <c r="AE72" s="881"/>
      <c r="AF72" s="881"/>
      <c r="AG72" s="881"/>
      <c r="AH72" s="881"/>
      <c r="AI72" s="1906"/>
      <c r="AJ72" s="1907"/>
      <c r="AK72" s="1908"/>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row>
    <row r="73" spans="2:68" ht="21.95" customHeight="1" x14ac:dyDescent="0.2">
      <c r="B73" s="2306"/>
      <c r="C73" s="2316"/>
      <c r="D73" s="1932" t="s">
        <v>1072</v>
      </c>
      <c r="E73" s="896"/>
      <c r="F73" s="897"/>
      <c r="G73" s="897"/>
      <c r="H73" s="897"/>
      <c r="I73" s="897"/>
      <c r="J73" s="897"/>
      <c r="K73" s="898"/>
      <c r="L73" s="898"/>
      <c r="M73" s="898"/>
      <c r="N73" s="898"/>
      <c r="O73" s="898"/>
      <c r="P73" s="898"/>
      <c r="Q73" s="898"/>
      <c r="R73" s="898"/>
      <c r="S73" s="898"/>
      <c r="T73" s="898"/>
      <c r="U73" s="898"/>
      <c r="V73" s="898"/>
      <c r="W73" s="898"/>
      <c r="X73" s="898"/>
      <c r="Y73" s="898"/>
      <c r="Z73" s="897"/>
      <c r="AA73" s="898"/>
      <c r="AB73" s="897"/>
      <c r="AC73" s="898"/>
      <c r="AD73" s="898"/>
      <c r="AE73" s="898"/>
      <c r="AF73" s="898"/>
      <c r="AG73" s="898"/>
      <c r="AH73" s="898"/>
      <c r="AI73" s="1909"/>
      <c r="AJ73" s="1910"/>
      <c r="AK73" s="1911"/>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row>
    <row r="74" spans="2:68" ht="21.95" customHeight="1" x14ac:dyDescent="0.2">
      <c r="B74" s="2306"/>
      <c r="C74" s="2316"/>
      <c r="D74" s="1930" t="s">
        <v>1071</v>
      </c>
      <c r="E74" s="894"/>
      <c r="F74" s="895"/>
      <c r="G74" s="895"/>
      <c r="H74" s="895"/>
      <c r="I74" s="895"/>
      <c r="J74" s="895"/>
      <c r="K74" s="881"/>
      <c r="L74" s="881"/>
      <c r="M74" s="881"/>
      <c r="N74" s="881"/>
      <c r="O74" s="881"/>
      <c r="P74" s="881"/>
      <c r="Q74" s="881"/>
      <c r="R74" s="881"/>
      <c r="S74" s="881"/>
      <c r="T74" s="881"/>
      <c r="U74" s="881"/>
      <c r="V74" s="881"/>
      <c r="W74" s="881"/>
      <c r="X74" s="881"/>
      <c r="Y74" s="881"/>
      <c r="Z74" s="895"/>
      <c r="AA74" s="881"/>
      <c r="AB74" s="895"/>
      <c r="AC74" s="881"/>
      <c r="AD74" s="881"/>
      <c r="AE74" s="881"/>
      <c r="AF74" s="881"/>
      <c r="AG74" s="881"/>
      <c r="AH74" s="881"/>
      <c r="AI74" s="1906"/>
      <c r="AJ74" s="1907"/>
      <c r="AK74" s="1908"/>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row>
    <row r="75" spans="2:68" ht="21.95" customHeight="1" x14ac:dyDescent="0.2">
      <c r="B75" s="2307"/>
      <c r="C75" s="2317"/>
      <c r="D75" s="1929" t="s">
        <v>1072</v>
      </c>
      <c r="E75" s="1266"/>
      <c r="F75" s="906"/>
      <c r="G75" s="906"/>
      <c r="H75" s="906"/>
      <c r="I75" s="906"/>
      <c r="J75" s="906"/>
      <c r="K75" s="883"/>
      <c r="L75" s="898"/>
      <c r="M75" s="898"/>
      <c r="N75" s="898"/>
      <c r="O75" s="898"/>
      <c r="P75" s="898"/>
      <c r="Q75" s="898"/>
      <c r="R75" s="898"/>
      <c r="S75" s="898"/>
      <c r="T75" s="898"/>
      <c r="U75" s="898"/>
      <c r="V75" s="898"/>
      <c r="W75" s="898"/>
      <c r="X75" s="898"/>
      <c r="Y75" s="898"/>
      <c r="Z75" s="897"/>
      <c r="AA75" s="898"/>
      <c r="AB75" s="897"/>
      <c r="AC75" s="898"/>
      <c r="AD75" s="898"/>
      <c r="AE75" s="898"/>
      <c r="AF75" s="898"/>
      <c r="AG75" s="898"/>
      <c r="AH75" s="898"/>
      <c r="AI75" s="1909"/>
      <c r="AJ75" s="1910"/>
      <c r="AK75" s="1911"/>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row>
    <row r="76" spans="2:68" ht="21.95" customHeight="1" x14ac:dyDescent="0.2">
      <c r="B76" s="2257" t="s">
        <v>1078</v>
      </c>
      <c r="C76" s="2290"/>
      <c r="D76" s="129" t="s">
        <v>1071</v>
      </c>
      <c r="E76" s="1586"/>
      <c r="F76" s="1587"/>
      <c r="G76" s="1587"/>
      <c r="H76" s="1587"/>
      <c r="I76" s="1587"/>
      <c r="J76" s="1587"/>
      <c r="K76" s="1591"/>
      <c r="L76" s="1558"/>
      <c r="M76" s="881"/>
      <c r="N76" s="881"/>
      <c r="O76" s="1558"/>
      <c r="P76" s="1558"/>
      <c r="Q76" s="881"/>
      <c r="R76" s="881"/>
      <c r="S76" s="881"/>
      <c r="T76" s="881"/>
      <c r="U76" s="881"/>
      <c r="V76" s="881"/>
      <c r="W76" s="881"/>
      <c r="X76" s="881"/>
      <c r="Y76" s="881"/>
      <c r="Z76" s="895"/>
      <c r="AA76" s="881"/>
      <c r="AB76" s="895"/>
      <c r="AC76" s="881"/>
      <c r="AD76" s="881"/>
      <c r="AE76" s="881"/>
      <c r="AF76" s="881"/>
      <c r="AG76" s="881"/>
      <c r="AH76" s="881"/>
      <c r="AI76" s="1906"/>
      <c r="AJ76" s="1907"/>
      <c r="AK76" s="1908"/>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row>
    <row r="77" spans="2:68" ht="21.95" customHeight="1" x14ac:dyDescent="0.2">
      <c r="B77" s="2288"/>
      <c r="C77" s="2291"/>
      <c r="D77" s="126" t="s">
        <v>1072</v>
      </c>
      <c r="E77" s="1588"/>
      <c r="F77" s="1589"/>
      <c r="G77" s="1589"/>
      <c r="H77" s="1589"/>
      <c r="I77" s="1589"/>
      <c r="J77" s="1589"/>
      <c r="K77" s="1592"/>
      <c r="L77" s="1592"/>
      <c r="M77" s="898"/>
      <c r="N77" s="898"/>
      <c r="O77" s="1592"/>
      <c r="P77" s="1592"/>
      <c r="Q77" s="898"/>
      <c r="R77" s="898"/>
      <c r="S77" s="898"/>
      <c r="T77" s="898"/>
      <c r="U77" s="898"/>
      <c r="V77" s="898"/>
      <c r="W77" s="898"/>
      <c r="X77" s="898"/>
      <c r="Y77" s="898"/>
      <c r="Z77" s="897"/>
      <c r="AA77" s="898"/>
      <c r="AB77" s="897"/>
      <c r="AC77" s="898"/>
      <c r="AD77" s="898"/>
      <c r="AE77" s="898"/>
      <c r="AF77" s="898"/>
      <c r="AG77" s="898"/>
      <c r="AH77" s="898"/>
      <c r="AI77" s="1909"/>
      <c r="AJ77" s="1910"/>
      <c r="AK77" s="1911"/>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row>
    <row r="78" spans="2:68" ht="21.95" customHeight="1" x14ac:dyDescent="0.2">
      <c r="B78" s="2257" t="s">
        <v>1079</v>
      </c>
      <c r="C78" s="2290"/>
      <c r="D78" s="124" t="s">
        <v>1071</v>
      </c>
      <c r="E78" s="1571"/>
      <c r="F78" s="1568"/>
      <c r="G78" s="1568"/>
      <c r="H78" s="1568"/>
      <c r="I78" s="1568"/>
      <c r="J78" s="1590"/>
      <c r="K78" s="1591"/>
      <c r="L78" s="1558"/>
      <c r="M78" s="881"/>
      <c r="N78" s="881"/>
      <c r="O78" s="1558"/>
      <c r="P78" s="1558"/>
      <c r="Q78" s="881"/>
      <c r="R78" s="881"/>
      <c r="S78" s="881"/>
      <c r="T78" s="881"/>
      <c r="U78" s="881"/>
      <c r="V78" s="881"/>
      <c r="W78" s="881"/>
      <c r="X78" s="881"/>
      <c r="Y78" s="881"/>
      <c r="Z78" s="895"/>
      <c r="AA78" s="881"/>
      <c r="AB78" s="895"/>
      <c r="AC78" s="881"/>
      <c r="AD78" s="881"/>
      <c r="AE78" s="881"/>
      <c r="AF78" s="881"/>
      <c r="AG78" s="881"/>
      <c r="AH78" s="881"/>
      <c r="AI78" s="1906"/>
      <c r="AJ78" s="1907"/>
      <c r="AK78" s="1908"/>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row>
    <row r="79" spans="2:68" ht="21.95" customHeight="1" x14ac:dyDescent="0.2">
      <c r="B79" s="2292"/>
      <c r="C79" s="2293"/>
      <c r="D79" s="229" t="s">
        <v>1072</v>
      </c>
      <c r="E79" s="1573"/>
      <c r="F79" s="1574"/>
      <c r="G79" s="1574"/>
      <c r="H79" s="1574"/>
      <c r="I79" s="1574"/>
      <c r="J79" s="1594"/>
      <c r="K79" s="1592"/>
      <c r="L79" s="1592"/>
      <c r="M79" s="898"/>
      <c r="N79" s="898"/>
      <c r="O79" s="1592"/>
      <c r="P79" s="1592"/>
      <c r="Q79" s="898"/>
      <c r="R79" s="898"/>
      <c r="S79" s="898"/>
      <c r="T79" s="898"/>
      <c r="U79" s="898"/>
      <c r="V79" s="898"/>
      <c r="W79" s="898"/>
      <c r="X79" s="898"/>
      <c r="Y79" s="898"/>
      <c r="Z79" s="897"/>
      <c r="AA79" s="898"/>
      <c r="AB79" s="897"/>
      <c r="AC79" s="898"/>
      <c r="AD79" s="898"/>
      <c r="AE79" s="898"/>
      <c r="AF79" s="898"/>
      <c r="AG79" s="898"/>
      <c r="AH79" s="898"/>
      <c r="AI79" s="1909"/>
      <c r="AJ79" s="1910"/>
      <c r="AK79" s="1911"/>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row>
    <row r="80" spans="2:68" ht="21.95" customHeight="1" x14ac:dyDescent="0.2">
      <c r="B80" s="2257" t="s">
        <v>1080</v>
      </c>
      <c r="C80" s="2290"/>
      <c r="D80" s="129" t="s">
        <v>1071</v>
      </c>
      <c r="E80" s="1586"/>
      <c r="F80" s="1587"/>
      <c r="G80" s="1587"/>
      <c r="H80" s="1587"/>
      <c r="I80" s="1587"/>
      <c r="J80" s="1587"/>
      <c r="K80" s="1591"/>
      <c r="L80" s="1558"/>
      <c r="M80" s="881"/>
      <c r="N80" s="881"/>
      <c r="O80" s="1558"/>
      <c r="P80" s="1558"/>
      <c r="Q80" s="881"/>
      <c r="R80" s="881"/>
      <c r="S80" s="881"/>
      <c r="T80" s="881"/>
      <c r="U80" s="881"/>
      <c r="V80" s="881"/>
      <c r="W80" s="881"/>
      <c r="X80" s="881"/>
      <c r="Y80" s="881"/>
      <c r="Z80" s="895"/>
      <c r="AA80" s="881"/>
      <c r="AB80" s="895"/>
      <c r="AC80" s="881"/>
      <c r="AD80" s="881"/>
      <c r="AE80" s="881"/>
      <c r="AF80" s="881"/>
      <c r="AG80" s="881"/>
      <c r="AH80" s="881"/>
      <c r="AI80" s="1906"/>
      <c r="AJ80" s="1907"/>
      <c r="AK80" s="1908"/>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row>
    <row r="81" spans="1:68" ht="21.95" customHeight="1" thickBot="1" x14ac:dyDescent="0.25">
      <c r="B81" s="2292"/>
      <c r="C81" s="2293"/>
      <c r="D81" s="229" t="s">
        <v>1072</v>
      </c>
      <c r="E81" s="2033"/>
      <c r="F81" s="2034"/>
      <c r="G81" s="2034"/>
      <c r="H81" s="2034"/>
      <c r="I81" s="2034"/>
      <c r="J81" s="2034"/>
      <c r="K81" s="2035"/>
      <c r="L81" s="2035"/>
      <c r="M81" s="2036"/>
      <c r="N81" s="2036"/>
      <c r="O81" s="2035"/>
      <c r="P81" s="2035"/>
      <c r="Q81" s="2036"/>
      <c r="R81" s="2036"/>
      <c r="S81" s="2036"/>
      <c r="T81" s="2036"/>
      <c r="U81" s="2036"/>
      <c r="V81" s="2036"/>
      <c r="W81" s="2036"/>
      <c r="X81" s="2036"/>
      <c r="Y81" s="2036"/>
      <c r="Z81" s="2037"/>
      <c r="AA81" s="2036"/>
      <c r="AB81" s="2037"/>
      <c r="AC81" s="2036"/>
      <c r="AD81" s="2036"/>
      <c r="AE81" s="2036"/>
      <c r="AF81" s="2036"/>
      <c r="AG81" s="2036"/>
      <c r="AH81" s="2036"/>
      <c r="AI81" s="1912"/>
      <c r="AJ81" s="1913"/>
      <c r="AK81" s="1914"/>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row>
    <row r="82" spans="1:68" ht="33.75" customHeight="1" x14ac:dyDescent="0.2">
      <c r="B82" s="2311" t="s">
        <v>2367</v>
      </c>
      <c r="C82" s="2312"/>
      <c r="D82" s="2047" t="s">
        <v>2386</v>
      </c>
      <c r="E82" s="2040" t="str">
        <f>IFERROR(SUM(E54,E56,E62,E64,E76,E78,E80,I55,AG55)/'1 macro-mapping'!F$36,"")</f>
        <v/>
      </c>
      <c r="F82" s="2040" t="str">
        <f>IFERROR(SUM(F54,F56,F62,F64,F76,F78,F80,I57,AG57)/SUM('1 macro-mapping'!J$36,'1 macro-mapping'!I$36),"")</f>
        <v/>
      </c>
      <c r="G82" s="2040" t="str">
        <f>IFERROR(SUM(G54,G56,G62,G64,G76,G78,G80,I59,AG59)/'1 macro-mapping'!I$36,"")</f>
        <v/>
      </c>
      <c r="H82" s="2040" t="str">
        <f>IFERROR(SUM(H54,H56,H62,H64,H76,H78,H80,I61,AG61)/'1 macro-mapping'!J$36,"")</f>
        <v/>
      </c>
      <c r="I82" s="2040" t="str">
        <f>IFERROR(SUM(I54,I56,I62,I64,I76,I78,I80)/SUM('1 macro-mapping'!D$36,'1 macro-mapping'!G$36,'1 macro-mapping'!H$36),"")</f>
        <v/>
      </c>
      <c r="J82" s="2040" t="str">
        <f>IFERROR(SUM(J54,J56,J62,J64,J76,J78,J80,I63,AG63)/'1 macro-mapping'!M$36,"")</f>
        <v/>
      </c>
      <c r="K82" s="2039"/>
      <c r="L82" s="2040" t="str">
        <f>IFERROR(SUM(L54,L56,L62,L64,L76,L78,L80)/'1 macro-mapping'!N$36,"")</f>
        <v/>
      </c>
      <c r="M82" s="2040" t="str">
        <f>IFERROR(SUM(M54,M56,M62,M64,M76,M78,M80)/'1 macro-mapping'!AR$36,"")</f>
        <v/>
      </c>
      <c r="N82" s="2040" t="str">
        <f>IFERROR(SUM(N54,N56,N62,N64,N76,N78,N80)/'1 macro-mapping'!AS$36,"")</f>
        <v/>
      </c>
      <c r="O82" s="2040" t="str">
        <f>IFERROR(SUM(O54,O56,O62,O64,O76,O78,O80)/'1 macro-mapping'!Q$36,"")</f>
        <v/>
      </c>
      <c r="P82" s="2040" t="str">
        <f>IFERROR(SUM(P54,P56,P62,P64,P76,P78,P80)/'1 macro-mapping'!R$36,"")</f>
        <v/>
      </c>
      <c r="Q82" s="2040" t="str">
        <f>IFERROR(SUM(Q54,Q56,Q62,Q64,Q76,Q78,Q80)/'1 macro-mapping'!T$36,"")</f>
        <v/>
      </c>
      <c r="R82" s="2040" t="str">
        <f>IFERROR(SUM(R54,R56,R62,R64,R76,R78,R80)/'1 macro-mapping'!V$36,"")</f>
        <v/>
      </c>
      <c r="S82" s="2039"/>
      <c r="T82" s="2040" t="str">
        <f>IFERROR(SUM(T54,T56,T62,T64,T76,T78,T80)/'1 macro-mapping'!Y$36,"")</f>
        <v/>
      </c>
      <c r="U82" s="2039"/>
      <c r="V82" s="2040" t="str">
        <f>IFERROR(SUM(V54,V56,V62,V64,V76,V78,V80)/'1 macro-mapping'!Z$36,"")</f>
        <v/>
      </c>
      <c r="W82" s="2039"/>
      <c r="X82" s="2040" t="str">
        <f>IFERROR(SUM(X54,X56,X62,X64,X76,X78,X80)/'1 macro-mapping'!AA$36,"")</f>
        <v/>
      </c>
      <c r="Y82" s="2039"/>
      <c r="Z82" s="2040" t="str">
        <f>IFERROR(SUM(Z54,Z56,Z62,Z64,Z76,Z78,Z80)/'1 macro-mapping'!AB$36,"")</f>
        <v/>
      </c>
      <c r="AA82" s="2039"/>
      <c r="AB82" s="2040" t="str">
        <f>IFERROR(SUM(AB54,AB56,AB62,AB64,AB76,AB78,AB80)/'1 macro-mapping'!AC$36,"")</f>
        <v/>
      </c>
      <c r="AC82" s="2039"/>
      <c r="AD82" s="2040" t="str">
        <f>IFERROR(SUM(AD54,AD56,AD62,AD64,AD76,AD78,AD80)/'1 macro-mapping'!AD$36,"")</f>
        <v/>
      </c>
      <c r="AE82" s="2039"/>
      <c r="AF82" s="2040" t="str">
        <f>IFERROR(SUM(AF54,AF56,AF62,AF64,AF76,AF78,AF80)/'1 macro-mapping'!AJ$36,"")</f>
        <v/>
      </c>
      <c r="AG82" s="2040" t="str">
        <f>IFERROR(SUM(AG54,AG56,AG62,AG64,AG76,AG78,AG80)/'1 macro-mapping'!AK$36,"")</f>
        <v/>
      </c>
      <c r="AH82" s="2041"/>
      <c r="AI82" s="2032"/>
      <c r="AJ82" s="2032"/>
      <c r="AK82" s="2032"/>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row>
    <row r="83" spans="1:68" ht="33.75" customHeight="1" thickBot="1" x14ac:dyDescent="0.25">
      <c r="B83" s="2313"/>
      <c r="C83" s="2314"/>
      <c r="D83" s="2048" t="s">
        <v>2387</v>
      </c>
      <c r="E83" s="2040" t="str">
        <f>IFERROR(SUM(E55,E57,E63,E65,E77,E79,E81,I54,AG54)/'1 macro-mapping'!F$36,"")</f>
        <v/>
      </c>
      <c r="F83" s="2040" t="str">
        <f>IFERROR(SUM(F55,F57,F63,F65,F77,F79,F81,I56,AG56)/SUM('1 macro-mapping'!J$36,'1 macro-mapping'!I$36),"")</f>
        <v/>
      </c>
      <c r="G83" s="2040" t="str">
        <f>IFERROR(SUM(G55,G57,G63,G65,G77,G79,G81,I58,AG58)/'1 macro-mapping'!I$36,"")</f>
        <v/>
      </c>
      <c r="H83" s="2040" t="str">
        <f>IFERROR(SUM(H55,H57,H63,H65,H77,H79,H81,I60,AG60)/'1 macro-mapping'!J$36,"")</f>
        <v/>
      </c>
      <c r="I83" s="2040" t="str">
        <f>IFERROR(SUM(I55,I57,I63,I65,I77,I79,I81)/SUM('1 macro-mapping'!D$36,'1 macro-mapping'!G$36,'1 macro-mapping'!H$36),"")</f>
        <v/>
      </c>
      <c r="J83" s="2040" t="str">
        <f>IFERROR(SUM(J55,J57,J63,J65,J77,J79,J81,I62,AG62)/'1 macro-mapping'!M$36,"")</f>
        <v/>
      </c>
      <c r="K83" s="2039"/>
      <c r="L83" s="2040" t="str">
        <f>IFERROR(SUM(L55,L57,L63,L65,L77,L79,L81)/'1 macro-mapping'!N$36,"")</f>
        <v/>
      </c>
      <c r="M83" s="2040" t="str">
        <f>IFERROR(SUM(M55,M57,M63,M65,M77,M79,M81)/'1 macro-mapping'!AR$36,"")</f>
        <v/>
      </c>
      <c r="N83" s="2040" t="str">
        <f>IFERROR(SUM(N55,N57,N63,N65,N77,N79,N81)/'1 macro-mapping'!AS$36,"")</f>
        <v/>
      </c>
      <c r="O83" s="2040" t="str">
        <f>IFERROR(SUM(O55,O57,O63,O65,O77,O79,O81)/'1 macro-mapping'!Q$36,"")</f>
        <v/>
      </c>
      <c r="P83" s="2040" t="str">
        <f>IFERROR(SUM(P55,P57,P63,P65,P77,P79,P81)/'1 macro-mapping'!R$36,"")</f>
        <v/>
      </c>
      <c r="Q83" s="2040" t="str">
        <f>IFERROR(SUM(Q55,Q57,Q63,Q65,Q77,Q79,Q81)/'1 macro-mapping'!T$36,"")</f>
        <v/>
      </c>
      <c r="R83" s="2040" t="str">
        <f>IFERROR(SUM(R55,R57,R63,R65,R77,R79,R81)/'1 macro-mapping'!V$36,"")</f>
        <v/>
      </c>
      <c r="S83" s="2039"/>
      <c r="T83" s="2040" t="str">
        <f>IFERROR(SUM(T55,T57,T63,T65,T77,T79,T81)/'1 macro-mapping'!Y$36,"")</f>
        <v/>
      </c>
      <c r="U83" s="2039"/>
      <c r="V83" s="2040" t="str">
        <f>IFERROR(SUM(V55,V57,V63,V65,V77,V79,V81)/'1 macro-mapping'!Z$36,"")</f>
        <v/>
      </c>
      <c r="W83" s="2039"/>
      <c r="X83" s="2040" t="str">
        <f>IFERROR(SUM(X55,X57,X63,X65,X77,X79,X81)/'1 macro-mapping'!AA$36,"")</f>
        <v/>
      </c>
      <c r="Y83" s="2039"/>
      <c r="Z83" s="2040" t="str">
        <f>IFERROR(SUM(Z55,Z57,Z63,Z65,Z77,Z79,Z81)/'1 macro-mapping'!AB$36,"")</f>
        <v/>
      </c>
      <c r="AA83" s="2039"/>
      <c r="AB83" s="2040" t="str">
        <f>IFERROR(SUM(AB55,AB57,AB63,AB65,AB77,AB79,AB81)/'1 macro-mapping'!AC$36,"")</f>
        <v/>
      </c>
      <c r="AC83" s="2039"/>
      <c r="AD83" s="2040" t="str">
        <f>IFERROR(SUM(AD55,AD57,AD63,AD65,AD77,AD79,AD81)/'1 macro-mapping'!AD$36,"")</f>
        <v/>
      </c>
      <c r="AE83" s="2039"/>
      <c r="AF83" s="2040" t="str">
        <f>IFERROR(SUM(AF55,AF57,AF63,AF65,AF77,AF79,AF81)/'1 macro-mapping'!AJ$36,"")</f>
        <v/>
      </c>
      <c r="AG83" s="2040" t="str">
        <f>IFERROR(SUM(AG55,AG57,AG63,AG65,AG77,AG79,AG81)/'1 macro-mapping'!AK$36,"")</f>
        <v/>
      </c>
      <c r="AH83" s="2042"/>
      <c r="AI83" s="2032"/>
      <c r="AJ83" s="2032"/>
      <c r="AK83" s="2032"/>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row>
    <row r="84" spans="1:68" ht="14.25" customHeight="1" x14ac:dyDescent="0.2">
      <c r="B84" s="2294" t="s">
        <v>1081</v>
      </c>
      <c r="C84" s="2295"/>
      <c r="D84" s="2296"/>
      <c r="E84" s="2300"/>
      <c r="F84" s="2263"/>
      <c r="G84" s="2263"/>
      <c r="H84" s="2263"/>
      <c r="I84" s="2263"/>
      <c r="J84" s="2263"/>
      <c r="K84" s="2263"/>
      <c r="L84" s="2263"/>
      <c r="M84" s="2263"/>
      <c r="N84" s="2263"/>
      <c r="O84" s="2263"/>
      <c r="P84" s="2263"/>
      <c r="Q84" s="2263"/>
      <c r="R84" s="2263"/>
      <c r="S84" s="2263"/>
      <c r="T84" s="2263"/>
      <c r="U84" s="2263"/>
      <c r="V84" s="2263"/>
      <c r="W84" s="2263"/>
      <c r="X84" s="2263"/>
      <c r="Y84" s="2263"/>
      <c r="Z84" s="2263"/>
      <c r="AA84" s="2263"/>
      <c r="AB84" s="2263"/>
      <c r="AC84" s="2263"/>
      <c r="AD84" s="2263"/>
      <c r="AE84" s="2263"/>
      <c r="AF84" s="2263"/>
      <c r="AG84" s="2263"/>
      <c r="AH84" s="2266"/>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row>
    <row r="85" spans="1:68" ht="14.25" customHeight="1" x14ac:dyDescent="0.2">
      <c r="B85" s="2139"/>
      <c r="C85" s="2166"/>
      <c r="D85" s="2221"/>
      <c r="E85" s="2301"/>
      <c r="F85" s="2264"/>
      <c r="G85" s="2264"/>
      <c r="H85" s="2264"/>
      <c r="I85" s="2264"/>
      <c r="J85" s="2264"/>
      <c r="K85" s="2264"/>
      <c r="L85" s="2264"/>
      <c r="M85" s="2264"/>
      <c r="N85" s="2264"/>
      <c r="O85" s="2264"/>
      <c r="P85" s="2264"/>
      <c r="Q85" s="2264"/>
      <c r="R85" s="2264"/>
      <c r="S85" s="2264"/>
      <c r="T85" s="2264"/>
      <c r="U85" s="2264"/>
      <c r="V85" s="2264"/>
      <c r="W85" s="2264"/>
      <c r="X85" s="2264"/>
      <c r="Y85" s="2264"/>
      <c r="Z85" s="2264"/>
      <c r="AA85" s="2264"/>
      <c r="AB85" s="2264"/>
      <c r="AC85" s="2264"/>
      <c r="AD85" s="2264"/>
      <c r="AE85" s="2264"/>
      <c r="AF85" s="2264"/>
      <c r="AG85" s="2264"/>
      <c r="AH85" s="2267"/>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row>
    <row r="86" spans="1:68" ht="14.25" customHeight="1" thickBot="1" x14ac:dyDescent="0.25">
      <c r="B86" s="2297"/>
      <c r="C86" s="2298"/>
      <c r="D86" s="2299"/>
      <c r="E86" s="2302"/>
      <c r="F86" s="2265"/>
      <c r="G86" s="2265"/>
      <c r="H86" s="2265"/>
      <c r="I86" s="2265"/>
      <c r="J86" s="2265"/>
      <c r="K86" s="2265"/>
      <c r="L86" s="2265"/>
      <c r="M86" s="2265"/>
      <c r="N86" s="2265"/>
      <c r="O86" s="2265"/>
      <c r="P86" s="2265"/>
      <c r="Q86" s="2265"/>
      <c r="R86" s="2265"/>
      <c r="S86" s="2265"/>
      <c r="T86" s="2265"/>
      <c r="U86" s="2265"/>
      <c r="V86" s="2265"/>
      <c r="W86" s="2265"/>
      <c r="X86" s="2265"/>
      <c r="Y86" s="2265"/>
      <c r="Z86" s="2265"/>
      <c r="AA86" s="2265"/>
      <c r="AB86" s="2265"/>
      <c r="AC86" s="2265"/>
      <c r="AD86" s="2265"/>
      <c r="AE86" s="2265"/>
      <c r="AF86" s="2265"/>
      <c r="AG86" s="2265"/>
      <c r="AH86" s="2268"/>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row>
    <row r="87" spans="1:68" ht="14.25" customHeight="1" x14ac:dyDescent="0.2">
      <c r="B87" s="23"/>
      <c r="D87" s="842" t="s">
        <v>632</v>
      </c>
      <c r="E87" s="848" t="s">
        <v>1082</v>
      </c>
      <c r="F87" s="848" t="s">
        <v>2240</v>
      </c>
      <c r="G87" s="848" t="s">
        <v>1083</v>
      </c>
      <c r="H87" s="848" t="s">
        <v>1084</v>
      </c>
      <c r="I87" s="848" t="s">
        <v>1085</v>
      </c>
      <c r="J87" s="848" t="s">
        <v>1086</v>
      </c>
      <c r="K87" s="848" t="s">
        <v>1087</v>
      </c>
      <c r="L87" s="848" t="s">
        <v>1088</v>
      </c>
      <c r="M87" s="848" t="s">
        <v>2241</v>
      </c>
      <c r="N87" s="848" t="s">
        <v>2242</v>
      </c>
      <c r="O87" s="848" t="s">
        <v>1089</v>
      </c>
      <c r="P87" s="848" t="s">
        <v>1090</v>
      </c>
      <c r="Q87" s="848" t="s">
        <v>2243</v>
      </c>
      <c r="R87" s="848" t="s">
        <v>2244</v>
      </c>
      <c r="S87" s="848" t="s">
        <v>2245</v>
      </c>
      <c r="T87" s="848" t="s">
        <v>1091</v>
      </c>
      <c r="U87" s="848" t="s">
        <v>1092</v>
      </c>
      <c r="V87" s="848" t="s">
        <v>1093</v>
      </c>
      <c r="W87" s="848" t="s">
        <v>1094</v>
      </c>
      <c r="X87" s="848" t="s">
        <v>1095</v>
      </c>
      <c r="Y87" s="848" t="s">
        <v>1096</v>
      </c>
      <c r="Z87" s="848" t="s">
        <v>1097</v>
      </c>
      <c r="AA87" s="848" t="s">
        <v>1098</v>
      </c>
      <c r="AB87" s="848" t="s">
        <v>1099</v>
      </c>
      <c r="AC87" s="848" t="s">
        <v>1100</v>
      </c>
      <c r="AD87" s="848" t="s">
        <v>2246</v>
      </c>
      <c r="AE87" s="848" t="s">
        <v>2247</v>
      </c>
      <c r="AF87" s="848" t="s">
        <v>1101</v>
      </c>
      <c r="AG87" s="848" t="s">
        <v>2248</v>
      </c>
      <c r="AH87" s="848" t="s">
        <v>2249</v>
      </c>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row>
    <row r="88" spans="1:68" ht="14.25" customHeight="1" x14ac:dyDescent="0.2">
      <c r="B88" s="23"/>
      <c r="D88" s="842"/>
      <c r="E88" s="848"/>
      <c r="F88" s="848"/>
      <c r="G88" s="848"/>
      <c r="H88" s="1439"/>
      <c r="I88" s="848"/>
      <c r="J88" s="848"/>
      <c r="K88" s="848"/>
      <c r="L88" s="848"/>
      <c r="M88" s="848"/>
      <c r="N88" s="848"/>
      <c r="O88" s="848"/>
      <c r="P88" s="848"/>
      <c r="Q88" s="848"/>
      <c r="R88" s="848"/>
      <c r="S88" s="848"/>
      <c r="T88" s="848"/>
      <c r="U88" s="848"/>
      <c r="V88" s="848"/>
      <c r="W88" s="848"/>
      <c r="X88" s="1439"/>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row>
    <row r="89" spans="1:68" ht="14.25" customHeight="1" x14ac:dyDescent="0.2">
      <c r="B89" s="2318" t="s">
        <v>2137</v>
      </c>
      <c r="C89" s="2318"/>
      <c r="D89" s="2318"/>
      <c r="E89" s="2318"/>
      <c r="F89" s="2318"/>
      <c r="G89" s="2318"/>
      <c r="H89" s="2318"/>
      <c r="I89" s="2318"/>
      <c r="J89" s="2318"/>
      <c r="K89" s="2318"/>
      <c r="L89" s="2318"/>
      <c r="M89" s="16"/>
      <c r="N89" s="16"/>
      <c r="O89" s="16"/>
      <c r="P89" s="16"/>
      <c r="Q89" s="16"/>
      <c r="R89" s="16"/>
      <c r="S89" s="16"/>
    </row>
    <row r="90" spans="1:68" s="1" customFormat="1" ht="35.450000000000003" customHeight="1" x14ac:dyDescent="0.2">
      <c r="A90"/>
      <c r="B90" s="1502"/>
      <c r="C90" s="2099" t="s">
        <v>32</v>
      </c>
      <c r="D90" s="2099"/>
      <c r="E90" s="2099"/>
      <c r="F90" s="2099"/>
      <c r="G90" s="2099"/>
      <c r="H90" s="2099"/>
      <c r="I90" s="2099"/>
      <c r="J90" s="2099"/>
      <c r="K90" s="2099"/>
      <c r="L90" s="2099"/>
      <c r="M90" s="1776"/>
      <c r="N90" s="1776"/>
      <c r="O90" s="1776"/>
      <c r="P90" s="1776"/>
      <c r="Q90" s="1776"/>
      <c r="R90" s="1776"/>
      <c r="S90" s="1776"/>
    </row>
    <row r="91" spans="1:68" s="1" customFormat="1" ht="35.450000000000003" customHeight="1" x14ac:dyDescent="0.2">
      <c r="A91"/>
      <c r="B91" s="1392"/>
      <c r="C91" s="2068" t="s">
        <v>33</v>
      </c>
      <c r="D91" s="2068"/>
      <c r="E91" s="2068"/>
      <c r="F91" s="2068"/>
      <c r="G91" s="2068"/>
      <c r="H91" s="2068"/>
      <c r="I91" s="2068"/>
      <c r="J91" s="2068"/>
      <c r="K91" s="2068"/>
      <c r="L91" s="2068"/>
      <c r="M91" s="1776"/>
      <c r="N91" s="1776"/>
      <c r="O91" s="1776"/>
      <c r="P91" s="1776"/>
      <c r="Q91" s="1776"/>
      <c r="R91" s="1776"/>
      <c r="S91" s="1776"/>
    </row>
    <row r="92" spans="1:68" ht="14.45" customHeight="1" x14ac:dyDescent="0.2">
      <c r="B92" s="1774"/>
      <c r="C92" s="16"/>
      <c r="D92" s="16"/>
      <c r="E92" s="1774"/>
      <c r="F92" s="1775"/>
      <c r="G92" s="1775"/>
      <c r="H92" s="1775"/>
      <c r="I92" s="1775"/>
      <c r="J92" s="1775"/>
      <c r="K92" s="1775"/>
      <c r="L92" s="1775"/>
      <c r="M92" s="1775"/>
      <c r="N92" s="1775"/>
      <c r="O92" s="1775"/>
      <c r="P92" s="1775"/>
      <c r="Q92" s="1775"/>
      <c r="R92" s="1775"/>
      <c r="S92" s="1775"/>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row>
    <row r="93" spans="1:68" ht="14.25" customHeight="1" x14ac:dyDescent="0.2">
      <c r="B93" s="1593"/>
      <c r="C93" s="2068" t="s">
        <v>1102</v>
      </c>
      <c r="D93" s="2068"/>
      <c r="E93" s="2068"/>
      <c r="F93" s="2068"/>
      <c r="G93" s="2068"/>
      <c r="H93" s="2068"/>
      <c r="I93" s="2068"/>
      <c r="J93" s="2068"/>
      <c r="K93" s="2068"/>
      <c r="L93" s="2068"/>
      <c r="M93" s="1775"/>
      <c r="N93" s="1775"/>
      <c r="O93" s="1775"/>
      <c r="P93" s="1775"/>
      <c r="Q93" s="1775"/>
      <c r="R93" s="1775"/>
      <c r="S93" s="1775"/>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row>
    <row r="94" spans="1:68" ht="14.25" customHeight="1" x14ac:dyDescent="0.2">
      <c r="B94" s="1774"/>
      <c r="C94" s="16"/>
      <c r="D94" s="16"/>
      <c r="E94" s="1774"/>
      <c r="F94" s="1775"/>
      <c r="G94" s="1775"/>
      <c r="H94" s="1775"/>
      <c r="I94" s="1775"/>
      <c r="J94" s="1775"/>
      <c r="K94" s="1775"/>
      <c r="L94" s="1775"/>
      <c r="M94" s="1775"/>
      <c r="N94" s="1775"/>
      <c r="O94" s="1775"/>
      <c r="P94" s="1775"/>
      <c r="Q94" s="1775"/>
      <c r="R94" s="1775"/>
      <c r="S94" s="1775"/>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row>
    <row r="95" spans="1:68" ht="144.75" customHeight="1" x14ac:dyDescent="0.2">
      <c r="A95" s="2038"/>
      <c r="B95" s="2289" t="s">
        <v>2388</v>
      </c>
      <c r="C95" s="2289"/>
      <c r="D95" s="2289"/>
      <c r="E95" s="2289"/>
      <c r="F95" s="2289"/>
      <c r="G95" s="2289"/>
      <c r="H95" s="2289"/>
      <c r="I95" s="2289"/>
      <c r="J95" s="2289"/>
      <c r="K95" s="2289"/>
      <c r="L95" s="2289"/>
      <c r="M95" s="2289"/>
      <c r="N95" s="2289"/>
      <c r="O95" s="2289"/>
      <c r="P95" s="2289"/>
      <c r="Q95" s="2289"/>
      <c r="R95" s="2289"/>
      <c r="S95" s="2289"/>
    </row>
    <row r="96" spans="1:68" ht="14.25" hidden="1" customHeight="1" x14ac:dyDescent="0.2">
      <c r="B96" s="18"/>
      <c r="D96" s="23"/>
      <c r="E96" s="51"/>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row>
    <row r="97" spans="2:68" ht="14.25" hidden="1" customHeight="1" x14ac:dyDescent="0.2">
      <c r="B97" s="18"/>
      <c r="D97" s="23"/>
      <c r="E97" s="51"/>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row>
    <row r="98" spans="2:68" ht="14.25" hidden="1" customHeight="1" x14ac:dyDescent="0.2">
      <c r="C98" s="18"/>
      <c r="D98" s="23"/>
      <c r="E98" s="18"/>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row>
    <row r="99" spans="2:68" ht="14.25" hidden="1" customHeight="1" x14ac:dyDescent="0.2">
      <c r="C99" s="18"/>
      <c r="D99" s="23"/>
      <c r="E99" s="18"/>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row>
    <row r="100" spans="2:68" ht="14.25" hidden="1" customHeight="1" x14ac:dyDescent="0.2">
      <c r="C100" s="18"/>
      <c r="D100" s="23"/>
      <c r="E100" s="18"/>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18"/>
    </row>
    <row r="101" spans="2:68" ht="14.25" hidden="1" customHeight="1" x14ac:dyDescent="0.2">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row>
    <row r="102" spans="2:68" ht="14.25" hidden="1" customHeight="1" x14ac:dyDescent="0.2">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row>
    <row r="103" spans="2:68" ht="14.25" hidden="1" customHeight="1" x14ac:dyDescent="0.2">
      <c r="C103" s="51"/>
      <c r="D103" s="18"/>
      <c r="E103" s="51"/>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row>
    <row r="104" spans="2:68" ht="14.25" hidden="1" customHeight="1" x14ac:dyDescent="0.2">
      <c r="C104" s="51"/>
      <c r="D104" s="18"/>
      <c r="E104" s="51"/>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23"/>
    </row>
    <row r="105" spans="2:68" ht="14.25" hidden="1" customHeight="1" x14ac:dyDescent="0.2">
      <c r="C105" s="18"/>
      <c r="D105" s="23"/>
      <c r="E105" s="18"/>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row>
    <row r="106" spans="2:68" ht="14.25" hidden="1" customHeight="1" x14ac:dyDescent="0.2">
      <c r="C106" s="18"/>
      <c r="D106" s="23"/>
      <c r="E106" s="18"/>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
    </row>
    <row r="107" spans="2:68" ht="12" hidden="1" customHeigh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row>
    <row r="108" spans="2:68" ht="14.25" hidden="1" customHeigh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14"/>
    </row>
    <row r="109" spans="2:68" ht="14.25" hidden="1" customHeight="1" x14ac:dyDescent="0.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row>
    <row r="110" spans="2:68" ht="14.25" hidden="1" customHeight="1" x14ac:dyDescent="0.2"/>
    <row r="111" spans="2:68" ht="14.25" hidden="1" customHeight="1" x14ac:dyDescent="0.2"/>
    <row r="112" spans="2:68" ht="14.25" hidden="1" customHeight="1" x14ac:dyDescent="0.2"/>
    <row r="113" spans="2:2" ht="14.25" hidden="1" customHeight="1" x14ac:dyDescent="0.2"/>
    <row r="114" spans="2:2" ht="14.25" hidden="1" customHeight="1" x14ac:dyDescent="0.2"/>
    <row r="115" spans="2:2" ht="14.25" hidden="1" customHeight="1" x14ac:dyDescent="0.2">
      <c r="B115" t="s">
        <v>1103</v>
      </c>
    </row>
    <row r="116" spans="2:2" ht="14.25" hidden="1" customHeight="1" x14ac:dyDescent="0.2"/>
    <row r="117" spans="2:2" ht="14.25" hidden="1" customHeight="1" x14ac:dyDescent="0.2"/>
    <row r="118" spans="2:2" ht="14.25" hidden="1" customHeight="1" x14ac:dyDescent="0.2"/>
    <row r="119" spans="2:2" ht="14.25" hidden="1" customHeight="1" x14ac:dyDescent="0.2"/>
    <row r="120" spans="2:2" ht="14.25" hidden="1" customHeight="1" x14ac:dyDescent="0.2"/>
    <row r="121" spans="2:2" ht="14.25" hidden="1" customHeight="1" x14ac:dyDescent="0.2"/>
    <row r="122" spans="2:2" ht="14.25" hidden="1" customHeight="1" x14ac:dyDescent="0.2"/>
    <row r="123" spans="2:2" ht="14.25" hidden="1" customHeight="1" x14ac:dyDescent="0.2"/>
    <row r="124" spans="2:2" ht="14.25" hidden="1" customHeight="1" x14ac:dyDescent="0.2"/>
    <row r="125" spans="2:2" ht="14.25" hidden="1" customHeight="1" x14ac:dyDescent="0.2"/>
    <row r="126" spans="2:2" ht="14.25" hidden="1" customHeight="1" x14ac:dyDescent="0.2"/>
    <row r="127" spans="2:2" ht="14.25" hidden="1" customHeight="1" x14ac:dyDescent="0.2"/>
    <row r="128" spans="2:2"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0" hidden="1" customHeight="1" x14ac:dyDescent="0.2"/>
    <row r="2741" ht="0" hidden="1" customHeight="1" x14ac:dyDescent="0.2"/>
    <row r="2742" ht="0" hidden="1" customHeight="1" x14ac:dyDescent="0.2"/>
    <row r="2743" ht="0" hidden="1" customHeight="1" x14ac:dyDescent="0.2"/>
    <row r="2744" ht="0" hidden="1" customHeight="1" x14ac:dyDescent="0.2"/>
    <row r="2745" ht="0" hidden="1" customHeight="1" x14ac:dyDescent="0.2"/>
    <row r="2746" ht="0" hidden="1" customHeight="1" x14ac:dyDescent="0.2"/>
    <row r="2747" ht="0" hidden="1" customHeight="1" x14ac:dyDescent="0.2"/>
    <row r="2748" ht="0" hidden="1" customHeight="1" x14ac:dyDescent="0.2"/>
    <row r="2749" ht="0" hidden="1" customHeight="1" x14ac:dyDescent="0.2"/>
    <row r="2750" ht="0" hidden="1" customHeight="1" x14ac:dyDescent="0.2"/>
    <row r="2751" ht="0" hidden="1" customHeight="1" x14ac:dyDescent="0.2"/>
    <row r="2752" ht="0" hidden="1" customHeight="1" x14ac:dyDescent="0.2"/>
    <row r="2753" ht="0" hidden="1" customHeight="1" x14ac:dyDescent="0.2"/>
    <row r="2754" ht="0" hidden="1" customHeight="1" x14ac:dyDescent="0.2"/>
    <row r="2755" ht="0" hidden="1" customHeight="1" x14ac:dyDescent="0.2"/>
    <row r="2756" ht="0" hidden="1" customHeight="1" x14ac:dyDescent="0.2"/>
    <row r="2757" ht="0" hidden="1" customHeight="1" x14ac:dyDescent="0.2"/>
    <row r="2758" ht="0" hidden="1" customHeight="1" x14ac:dyDescent="0.2"/>
    <row r="2759" ht="0" hidden="1" customHeight="1" x14ac:dyDescent="0.2"/>
    <row r="2760" ht="0" hidden="1" customHeight="1" x14ac:dyDescent="0.2"/>
    <row r="2761" x14ac:dyDescent="0.2"/>
    <row r="2762" x14ac:dyDescent="0.2"/>
    <row r="2763" x14ac:dyDescent="0.2"/>
    <row r="2764" x14ac:dyDescent="0.2"/>
    <row r="2765" x14ac:dyDescent="0.2"/>
    <row r="2766" x14ac:dyDescent="0.2"/>
    <row r="2767" x14ac:dyDescent="0.2"/>
  </sheetData>
  <mergeCells count="125">
    <mergeCell ref="AG51:AG52"/>
    <mergeCell ref="AI51:AK51"/>
    <mergeCell ref="AF51:AF52"/>
    <mergeCell ref="R9:R10"/>
    <mergeCell ref="T9:T10"/>
    <mergeCell ref="AM9:AM10"/>
    <mergeCell ref="AN9:AN10"/>
    <mergeCell ref="AQ11:AR11"/>
    <mergeCell ref="AP9:AP10"/>
    <mergeCell ref="AQ9:AQ10"/>
    <mergeCell ref="AA11:AB11"/>
    <mergeCell ref="AO9:AO10"/>
    <mergeCell ref="AK9:AK10"/>
    <mergeCell ref="BA9:BA10"/>
    <mergeCell ref="AC11:AD11"/>
    <mergeCell ref="AE11:AF11"/>
    <mergeCell ref="AG11:AH11"/>
    <mergeCell ref="AI11:AJ11"/>
    <mergeCell ref="AY11:AZ11"/>
    <mergeCell ref="BA11:BB11"/>
    <mergeCell ref="AY9:AY10"/>
    <mergeCell ref="AI9:AI10"/>
    <mergeCell ref="AL9:AL10"/>
    <mergeCell ref="AS11:AT11"/>
    <mergeCell ref="AU11:AV11"/>
    <mergeCell ref="AW11:AX11"/>
    <mergeCell ref="AS9:AS10"/>
    <mergeCell ref="AU9:AU10"/>
    <mergeCell ref="AW9:AW10"/>
    <mergeCell ref="AB84:AB86"/>
    <mergeCell ref="AC84:AC86"/>
    <mergeCell ref="AD84:AD86"/>
    <mergeCell ref="U84:U86"/>
    <mergeCell ref="V84:V86"/>
    <mergeCell ref="W84:W86"/>
    <mergeCell ref="X84:X86"/>
    <mergeCell ref="Y84:Y86"/>
    <mergeCell ref="Z84:Z86"/>
    <mergeCell ref="AA84:AA86"/>
    <mergeCell ref="O51:O52"/>
    <mergeCell ref="R51:R52"/>
    <mergeCell ref="M9:M10"/>
    <mergeCell ref="AC9:AC10"/>
    <mergeCell ref="AE9:AE10"/>
    <mergeCell ref="Q9:Q10"/>
    <mergeCell ref="O9:O10"/>
    <mergeCell ref="P9:P10"/>
    <mergeCell ref="S9:S10"/>
    <mergeCell ref="U9:U10"/>
    <mergeCell ref="W9:W10"/>
    <mergeCell ref="Y9:Y10"/>
    <mergeCell ref="AA9:AA10"/>
    <mergeCell ref="AB51:AB52"/>
    <mergeCell ref="U11:V11"/>
    <mergeCell ref="W11:X11"/>
    <mergeCell ref="Y11:Z11"/>
    <mergeCell ref="K9:K10"/>
    <mergeCell ref="C11:D11"/>
    <mergeCell ref="E11:F11"/>
    <mergeCell ref="G11:H11"/>
    <mergeCell ref="I11:J11"/>
    <mergeCell ref="K11:L11"/>
    <mergeCell ref="F84:F86"/>
    <mergeCell ref="H84:H86"/>
    <mergeCell ref="J51:J52"/>
    <mergeCell ref="J84:J86"/>
    <mergeCell ref="K84:K86"/>
    <mergeCell ref="L84:L86"/>
    <mergeCell ref="I51:I52"/>
    <mergeCell ref="B50:C50"/>
    <mergeCell ref="E51:E52"/>
    <mergeCell ref="G51:G52"/>
    <mergeCell ref="B8:B10"/>
    <mergeCell ref="C9:C10"/>
    <mergeCell ref="E9:E10"/>
    <mergeCell ref="G9:G10"/>
    <mergeCell ref="I9:I10"/>
    <mergeCell ref="B95:S95"/>
    <mergeCell ref="B76:C77"/>
    <mergeCell ref="B78:C79"/>
    <mergeCell ref="B80:C81"/>
    <mergeCell ref="B84:D86"/>
    <mergeCell ref="E84:E86"/>
    <mergeCell ref="G84:G86"/>
    <mergeCell ref="I84:I86"/>
    <mergeCell ref="B54:C55"/>
    <mergeCell ref="B58:C59"/>
    <mergeCell ref="B60:C61"/>
    <mergeCell ref="B62:C63"/>
    <mergeCell ref="B64:C65"/>
    <mergeCell ref="B66:B75"/>
    <mergeCell ref="B56:C57"/>
    <mergeCell ref="B82:C83"/>
    <mergeCell ref="C91:L91"/>
    <mergeCell ref="C90:L90"/>
    <mergeCell ref="C93:L93"/>
    <mergeCell ref="C66:C75"/>
    <mergeCell ref="B89:L89"/>
    <mergeCell ref="M84:M86"/>
    <mergeCell ref="N84:N86"/>
    <mergeCell ref="O84:O86"/>
    <mergeCell ref="AE84:AE86"/>
    <mergeCell ref="AF84:AF86"/>
    <mergeCell ref="AG84:AG86"/>
    <mergeCell ref="AH84:AH86"/>
    <mergeCell ref="B2:D2"/>
    <mergeCell ref="F2:H2"/>
    <mergeCell ref="P51:P52"/>
    <mergeCell ref="F51:F52"/>
    <mergeCell ref="AG9:AG10"/>
    <mergeCell ref="AD51:AD52"/>
    <mergeCell ref="R53:S53"/>
    <mergeCell ref="T51:T52"/>
    <mergeCell ref="V51:V52"/>
    <mergeCell ref="X51:X52"/>
    <mergeCell ref="Z51:Z52"/>
    <mergeCell ref="M11:N11"/>
    <mergeCell ref="P84:P86"/>
    <mergeCell ref="Q84:Q86"/>
    <mergeCell ref="R84:R86"/>
    <mergeCell ref="S84:S86"/>
    <mergeCell ref="T84:T86"/>
    <mergeCell ref="B53:D53"/>
    <mergeCell ref="H51:H52"/>
    <mergeCell ref="L51:L52"/>
  </mergeCells>
  <phoneticPr fontId="23" type="noConversion"/>
  <dataValidations count="3">
    <dataValidation type="decimal" operator="greaterThanOrEqual" allowBlank="1" showInputMessage="1" showErrorMessage="1" error="Please enter non-negative number." sqref="F55:G58 J76:K78 J54:J62 K58:K61 H55:I60 H76:I76 K66:K75 B91 C12:BB32 E64:J75 E54:J54 K82:K83 E80:K81 U54:U83 L54:T81 AH54:AH83 W54:W83 V54:V81 AE54:AE83 Y54:Y83 X54:X81 AD54:AD81 AA54:AA83 Z54:Z81 AF54:AG81 AC54:AC83 AB54:AB81" xr:uid="{00000000-0002-0000-0800-000000000000}">
      <formula1>0</formula1>
    </dataValidation>
    <dataValidation operator="greaterThanOrEqual" allowBlank="1" showInputMessage="1" showErrorMessage="1" error="Please enter non-negative number." sqref="K54:K57 K62:K65" xr:uid="{00000000-0002-0000-0800-000001000000}"/>
    <dataValidation allowBlank="1" showInputMessage="1" showErrorMessage="1" prompt="Please enter jurisdiction name " sqref="C66" xr:uid="{00000000-0002-0000-0800-000002000000}"/>
  </dataValidations>
  <hyperlinks>
    <hyperlink ref="B2:D2" location="'3 interconnectedness'!B4" display="Time Series" xr:uid="{00000000-0004-0000-0800-000000000000}"/>
    <hyperlink ref="F2:H2" location="'3 interconnectedness'!B43:B80" display="Whom-to-whom matrix" xr:uid="{00000000-0004-0000-0800-000001000000}"/>
  </hyperlinks>
  <pageMargins left="0.7" right="0.7" top="0.75" bottom="0.75" header="0.3" footer="0.3"/>
  <pageSetup paperSize="9" orientation="portrait" verticalDpi="90" r:id="rId1"/>
  <headerFooter>
    <oddHeader>&amp;R&amp;"Calibri"&amp;9&amp;K000000Confidential&amp;1#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59999389629810485"/>
    <pageSetUpPr autoPageBreaks="0" fitToPage="1"/>
  </sheetPr>
  <dimension ref="A1:AV2689"/>
  <sheetViews>
    <sheetView showGridLines="0" topLeftCell="A13" zoomScale="80" zoomScaleNormal="80" zoomScaleSheetLayoutView="40" workbookViewId="0">
      <selection activeCell="L30" sqref="K30:L30"/>
    </sheetView>
  </sheetViews>
  <sheetFormatPr defaultColWidth="0" defaultRowHeight="0" customHeight="1" zeroHeight="1" x14ac:dyDescent="0.2"/>
  <cols>
    <col min="1" max="1" width="3.625" customWidth="1"/>
    <col min="2" max="2" width="11.625" customWidth="1"/>
    <col min="3" max="26" width="12.5" customWidth="1"/>
    <col min="27" max="27" width="10.75" customWidth="1"/>
    <col min="28" max="28" width="5.125" customWidth="1"/>
    <col min="29" max="29" width="14.875" style="839" customWidth="1"/>
    <col min="30" max="30" width="11.625" style="839" customWidth="1"/>
    <col min="31" max="40" width="12.5" style="839" customWidth="1"/>
    <col min="41" max="48" width="12.5" customWidth="1"/>
    <col min="49" max="49" width="9" customWidth="1"/>
  </cols>
  <sheetData>
    <row r="1" spans="1:48" ht="14.25" customHeight="1" x14ac:dyDescent="0.2">
      <c r="A1" s="34" t="s">
        <v>0</v>
      </c>
      <c r="B1" s="24"/>
      <c r="AC1" s="24"/>
      <c r="AD1" s="24"/>
      <c r="AE1"/>
      <c r="AF1"/>
      <c r="AG1"/>
      <c r="AH1"/>
      <c r="AI1"/>
      <c r="AJ1"/>
      <c r="AK1"/>
      <c r="AL1"/>
      <c r="AM1"/>
      <c r="AN1"/>
    </row>
    <row r="2" spans="1:48" ht="19.5" customHeight="1" x14ac:dyDescent="0.2">
      <c r="B2" s="50" t="s">
        <v>1104</v>
      </c>
      <c r="C2" s="50"/>
      <c r="D2" s="50"/>
      <c r="E2" s="50"/>
      <c r="F2" s="50"/>
      <c r="G2" s="50"/>
      <c r="H2" s="50"/>
      <c r="I2" s="50"/>
      <c r="J2" s="50"/>
      <c r="K2" s="50"/>
      <c r="L2" s="50"/>
      <c r="M2" s="50"/>
      <c r="N2" s="50"/>
      <c r="O2" s="50"/>
      <c r="P2" s="50"/>
      <c r="Q2" s="50"/>
      <c r="R2" s="50"/>
      <c r="S2" s="50"/>
      <c r="T2" s="50"/>
      <c r="U2" s="50"/>
      <c r="V2" s="50"/>
      <c r="W2" s="50"/>
      <c r="X2" s="50"/>
      <c r="Y2" s="50"/>
      <c r="Z2" s="50"/>
      <c r="AA2" s="88"/>
      <c r="AB2" s="50" t="s">
        <v>1105</v>
      </c>
      <c r="AC2" s="50"/>
      <c r="AD2" s="50"/>
      <c r="AE2" s="50"/>
      <c r="AF2" s="50"/>
      <c r="AG2" s="50"/>
      <c r="AH2" s="50"/>
      <c r="AI2" s="50"/>
      <c r="AJ2" s="50"/>
      <c r="AK2" s="50"/>
      <c r="AL2" s="50"/>
      <c r="AM2" s="50"/>
      <c r="AN2" s="50"/>
      <c r="AO2" s="50"/>
      <c r="AP2" s="50"/>
      <c r="AQ2" s="50"/>
      <c r="AR2" s="50"/>
      <c r="AS2" s="50"/>
      <c r="AT2" s="50"/>
      <c r="AU2" s="50"/>
      <c r="AV2" s="50"/>
    </row>
    <row r="3" spans="1:48"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2" customHeight="1" x14ac:dyDescent="0.2">
      <c r="B4" s="49" t="s">
        <v>489</v>
      </c>
      <c r="D4" s="49"/>
      <c r="E4" s="49"/>
      <c r="F4" s="49"/>
      <c r="G4" s="49"/>
      <c r="H4" s="49"/>
      <c r="I4" s="49"/>
      <c r="J4" s="49"/>
      <c r="K4" s="49"/>
      <c r="L4" s="49"/>
      <c r="M4" s="49"/>
      <c r="N4" s="49"/>
      <c r="O4" s="49"/>
      <c r="P4" s="49"/>
      <c r="Q4" s="49"/>
      <c r="R4" s="49"/>
      <c r="S4" s="49"/>
      <c r="T4" s="49"/>
      <c r="U4" s="49"/>
      <c r="V4" s="49"/>
      <c r="W4" s="49"/>
      <c r="X4" s="49"/>
      <c r="Y4" s="49"/>
      <c r="Z4" s="49"/>
      <c r="AA4" s="49" t="s">
        <v>800</v>
      </c>
      <c r="AB4" s="49" t="s">
        <v>489</v>
      </c>
      <c r="AC4" s="49"/>
      <c r="AD4" s="49"/>
      <c r="AE4"/>
      <c r="AF4"/>
      <c r="AG4"/>
      <c r="AH4"/>
      <c r="AI4" s="49"/>
      <c r="AJ4"/>
      <c r="AK4"/>
      <c r="AL4"/>
      <c r="AM4"/>
      <c r="AN4" s="49"/>
      <c r="AP4" s="49"/>
      <c r="AR4" s="49"/>
      <c r="AT4" s="49"/>
      <c r="AV4" s="49"/>
    </row>
    <row r="5" spans="1:48" ht="12" customHeight="1" thickBot="1" x14ac:dyDescent="0.25">
      <c r="B5" s="5"/>
      <c r="C5" s="5"/>
      <c r="D5" s="5"/>
      <c r="E5" s="5"/>
      <c r="F5" s="5"/>
      <c r="G5" s="5"/>
      <c r="H5" s="5"/>
      <c r="I5" s="5"/>
      <c r="J5" s="5"/>
      <c r="K5" s="5"/>
      <c r="L5" s="5"/>
      <c r="M5" s="5"/>
      <c r="N5" s="5"/>
      <c r="O5" s="5"/>
      <c r="P5" s="5"/>
      <c r="Q5" s="5"/>
      <c r="R5" s="5"/>
      <c r="S5" s="5"/>
      <c r="T5" s="5"/>
      <c r="U5" s="5"/>
      <c r="V5" s="5"/>
      <c r="W5" s="5"/>
      <c r="X5" s="5"/>
      <c r="Y5" s="5"/>
      <c r="Z5" s="5"/>
      <c r="AA5" s="5"/>
      <c r="AB5" s="109"/>
      <c r="AC5" s="109"/>
      <c r="AD5" s="5"/>
      <c r="AE5" s="5"/>
      <c r="AF5" s="5"/>
      <c r="AG5" s="5"/>
      <c r="AH5" s="5"/>
      <c r="AI5" s="5"/>
      <c r="AJ5" s="5"/>
      <c r="AK5" s="5"/>
      <c r="AL5" s="5"/>
      <c r="AM5" s="5"/>
      <c r="AN5" s="5"/>
      <c r="AO5" s="5"/>
      <c r="AP5" s="5"/>
      <c r="AQ5" s="5"/>
      <c r="AR5" s="5"/>
      <c r="AS5" s="5"/>
      <c r="AT5" s="5"/>
      <c r="AU5" s="5"/>
      <c r="AV5" s="5"/>
    </row>
    <row r="6" spans="1:48" ht="14.25" customHeight="1" x14ac:dyDescent="0.2">
      <c r="B6" s="2220" t="s">
        <v>758</v>
      </c>
      <c r="C6" s="110" t="s">
        <v>496</v>
      </c>
      <c r="D6" s="45" t="s">
        <v>497</v>
      </c>
      <c r="E6" s="110" t="s">
        <v>498</v>
      </c>
      <c r="F6" s="45" t="s">
        <v>499</v>
      </c>
      <c r="G6" s="110" t="s">
        <v>500</v>
      </c>
      <c r="H6" s="45" t="s">
        <v>501</v>
      </c>
      <c r="I6" s="110" t="s">
        <v>502</v>
      </c>
      <c r="J6" s="45" t="s">
        <v>503</v>
      </c>
      <c r="K6" s="110" t="s">
        <v>504</v>
      </c>
      <c r="L6" s="45" t="s">
        <v>505</v>
      </c>
      <c r="M6" s="110" t="s">
        <v>506</v>
      </c>
      <c r="N6" s="45" t="s">
        <v>507</v>
      </c>
      <c r="O6" s="45" t="s">
        <v>508</v>
      </c>
      <c r="P6" s="45" t="s">
        <v>509</v>
      </c>
      <c r="Q6" s="110" t="s">
        <v>510</v>
      </c>
      <c r="R6" s="45" t="s">
        <v>511</v>
      </c>
      <c r="S6" s="110" t="s">
        <v>512</v>
      </c>
      <c r="T6" s="45" t="s">
        <v>513</v>
      </c>
      <c r="U6" s="110" t="s">
        <v>514</v>
      </c>
      <c r="V6" s="45" t="s">
        <v>515</v>
      </c>
      <c r="W6" s="110" t="s">
        <v>516</v>
      </c>
      <c r="X6" s="45" t="s">
        <v>517</v>
      </c>
      <c r="Y6" s="110" t="s">
        <v>518</v>
      </c>
      <c r="Z6" s="45" t="s">
        <v>519</v>
      </c>
      <c r="AA6" s="42"/>
      <c r="AB6" s="2350" t="s">
        <v>1106</v>
      </c>
      <c r="AC6" s="2350"/>
      <c r="AD6" s="827"/>
      <c r="AE6" s="110" t="s">
        <v>496</v>
      </c>
      <c r="AF6" s="110" t="s">
        <v>497</v>
      </c>
      <c r="AG6" s="110" t="s">
        <v>498</v>
      </c>
      <c r="AH6" s="110" t="s">
        <v>499</v>
      </c>
      <c r="AI6" s="45" t="s">
        <v>500</v>
      </c>
      <c r="AJ6" s="110" t="s">
        <v>501</v>
      </c>
      <c r="AK6" s="110" t="s">
        <v>502</v>
      </c>
      <c r="AL6" s="110" t="s">
        <v>503</v>
      </c>
      <c r="AM6" s="110" t="s">
        <v>504</v>
      </c>
      <c r="AN6" s="110" t="s">
        <v>505</v>
      </c>
      <c r="AO6" s="45" t="s">
        <v>506</v>
      </c>
      <c r="AP6" s="110" t="s">
        <v>507</v>
      </c>
      <c r="AQ6" s="45" t="s">
        <v>508</v>
      </c>
      <c r="AR6" s="110" t="s">
        <v>509</v>
      </c>
      <c r="AS6" s="45" t="s">
        <v>510</v>
      </c>
      <c r="AT6" s="110" t="s">
        <v>511</v>
      </c>
      <c r="AU6" s="45" t="s">
        <v>512</v>
      </c>
      <c r="AV6" s="110" t="s">
        <v>513</v>
      </c>
    </row>
    <row r="7" spans="1:48" ht="32.1" customHeight="1" x14ac:dyDescent="0.2">
      <c r="B7" s="2166"/>
      <c r="C7" s="2327" t="s">
        <v>927</v>
      </c>
      <c r="D7" s="113"/>
      <c r="E7" s="2292" t="s">
        <v>928</v>
      </c>
      <c r="F7" s="113"/>
      <c r="G7" s="2258" t="s">
        <v>1107</v>
      </c>
      <c r="H7" s="902"/>
      <c r="I7" s="2258" t="s">
        <v>1108</v>
      </c>
      <c r="J7" s="902"/>
      <c r="K7" s="2258" t="s">
        <v>1109</v>
      </c>
      <c r="L7" s="902"/>
      <c r="M7" s="2258" t="s">
        <v>1110</v>
      </c>
      <c r="N7" s="902"/>
      <c r="O7" s="2258" t="s">
        <v>1111</v>
      </c>
      <c r="P7" s="902"/>
      <c r="Q7" s="2258" t="s">
        <v>1112</v>
      </c>
      <c r="R7" s="902"/>
      <c r="S7" s="2258" t="s">
        <v>1113</v>
      </c>
      <c r="T7" s="902"/>
      <c r="U7" s="2258" t="s">
        <v>1114</v>
      </c>
      <c r="V7" s="902"/>
      <c r="W7" s="2258" t="s">
        <v>1115</v>
      </c>
      <c r="X7" s="902"/>
      <c r="Y7" s="2258" t="s">
        <v>1116</v>
      </c>
      <c r="Z7" s="902"/>
      <c r="AA7" s="245"/>
      <c r="AB7" s="245"/>
      <c r="AC7" s="828"/>
      <c r="AD7" s="828"/>
      <c r="AE7" s="2327" t="s">
        <v>1044</v>
      </c>
      <c r="AF7" s="2292" t="s">
        <v>1045</v>
      </c>
      <c r="AG7" s="2292" t="s">
        <v>1046</v>
      </c>
      <c r="AH7" s="2292" t="s">
        <v>1048</v>
      </c>
      <c r="AI7" s="113"/>
      <c r="AJ7" s="2258" t="s">
        <v>1049</v>
      </c>
      <c r="AK7" s="2258" t="s">
        <v>1050</v>
      </c>
      <c r="AL7" s="2258" t="s">
        <v>1051</v>
      </c>
      <c r="AM7" s="2258" t="s">
        <v>1052</v>
      </c>
      <c r="AN7" s="902"/>
      <c r="AO7" s="2331" t="s">
        <v>1053</v>
      </c>
      <c r="AP7" s="902"/>
      <c r="AQ7" s="2331" t="s">
        <v>1054</v>
      </c>
      <c r="AR7" s="902"/>
      <c r="AS7" s="2331" t="s">
        <v>1055</v>
      </c>
      <c r="AT7" s="902"/>
      <c r="AU7" s="2331" t="s">
        <v>1056</v>
      </c>
      <c r="AV7" s="902"/>
    </row>
    <row r="8" spans="1:48" ht="68.099999999999994" customHeight="1" x14ac:dyDescent="0.2">
      <c r="B8" s="2166"/>
      <c r="C8" s="2328"/>
      <c r="D8" s="838" t="s">
        <v>957</v>
      </c>
      <c r="E8" s="2288"/>
      <c r="F8" s="838" t="s">
        <v>957</v>
      </c>
      <c r="G8" s="2332"/>
      <c r="H8" s="904" t="s">
        <v>957</v>
      </c>
      <c r="I8" s="2332"/>
      <c r="J8" s="904" t="s">
        <v>957</v>
      </c>
      <c r="K8" s="2332"/>
      <c r="L8" s="904" t="s">
        <v>957</v>
      </c>
      <c r="M8" s="2332"/>
      <c r="N8" s="904" t="s">
        <v>957</v>
      </c>
      <c r="O8" s="2332"/>
      <c r="P8" s="904" t="s">
        <v>957</v>
      </c>
      <c r="Q8" s="2332"/>
      <c r="R8" s="904" t="s">
        <v>957</v>
      </c>
      <c r="S8" s="2332"/>
      <c r="T8" s="904" t="s">
        <v>957</v>
      </c>
      <c r="U8" s="2332"/>
      <c r="V8" s="904" t="s">
        <v>957</v>
      </c>
      <c r="W8" s="2332"/>
      <c r="X8" s="904" t="s">
        <v>957</v>
      </c>
      <c r="Y8" s="2332"/>
      <c r="Z8" s="904" t="s">
        <v>957</v>
      </c>
      <c r="AA8" s="245"/>
      <c r="AB8" s="245"/>
      <c r="AC8" s="828"/>
      <c r="AD8" s="828"/>
      <c r="AE8" s="2327"/>
      <c r="AF8" s="2292"/>
      <c r="AG8" s="2292"/>
      <c r="AH8" s="2292"/>
      <c r="AI8" s="136" t="s">
        <v>957</v>
      </c>
      <c r="AJ8" s="2258"/>
      <c r="AK8" s="2258"/>
      <c r="AL8" s="2258"/>
      <c r="AM8" s="2258"/>
      <c r="AN8" s="903" t="s">
        <v>957</v>
      </c>
      <c r="AO8" s="2332"/>
      <c r="AP8" s="903" t="s">
        <v>957</v>
      </c>
      <c r="AQ8" s="2332"/>
      <c r="AR8" s="903" t="s">
        <v>957</v>
      </c>
      <c r="AS8" s="2332"/>
      <c r="AT8" s="903" t="s">
        <v>957</v>
      </c>
      <c r="AU8" s="2332"/>
      <c r="AV8" s="903" t="s">
        <v>957</v>
      </c>
    </row>
    <row r="9" spans="1:48" s="36" customFormat="1" ht="27.75" customHeight="1" thickBot="1" x14ac:dyDescent="0.25">
      <c r="A9" s="35"/>
      <c r="B9" s="345" t="s">
        <v>799</v>
      </c>
      <c r="C9" s="2319" t="s">
        <v>959</v>
      </c>
      <c r="D9" s="2320"/>
      <c r="E9" s="2321" t="s">
        <v>960</v>
      </c>
      <c r="F9" s="2322"/>
      <c r="G9" s="2333" t="s">
        <v>961</v>
      </c>
      <c r="H9" s="2334"/>
      <c r="I9" s="2333" t="s">
        <v>962</v>
      </c>
      <c r="J9" s="2353"/>
      <c r="K9" s="2333" t="s">
        <v>963</v>
      </c>
      <c r="L9" s="2334"/>
      <c r="M9" s="2333" t="s">
        <v>964</v>
      </c>
      <c r="N9" s="2334"/>
      <c r="O9" s="2353" t="s">
        <v>975</v>
      </c>
      <c r="P9" s="2334"/>
      <c r="Q9" s="2333" t="s">
        <v>976</v>
      </c>
      <c r="R9" s="2334"/>
      <c r="S9" s="2353" t="s">
        <v>977</v>
      </c>
      <c r="T9" s="2334"/>
      <c r="U9" s="2333" t="s">
        <v>978</v>
      </c>
      <c r="V9" s="2334"/>
      <c r="W9" s="2353" t="s">
        <v>989</v>
      </c>
      <c r="X9" s="2334"/>
      <c r="Y9" s="2333" t="s">
        <v>990</v>
      </c>
      <c r="Z9" s="2334"/>
      <c r="AA9" s="43"/>
      <c r="AB9" s="2284" t="s">
        <v>799</v>
      </c>
      <c r="AC9" s="2284"/>
      <c r="AD9" s="2285"/>
      <c r="AE9" s="243" t="s">
        <v>1058</v>
      </c>
      <c r="AF9" s="346" t="s">
        <v>1059</v>
      </c>
      <c r="AG9" s="346" t="s">
        <v>1060</v>
      </c>
      <c r="AH9" s="2351" t="s">
        <v>1062</v>
      </c>
      <c r="AI9" s="2351"/>
      <c r="AJ9" s="346" t="s">
        <v>1063</v>
      </c>
      <c r="AK9" s="346" t="s">
        <v>1064</v>
      </c>
      <c r="AL9" s="346" t="s">
        <v>1065</v>
      </c>
      <c r="AM9" s="2352" t="s">
        <v>1066</v>
      </c>
      <c r="AN9" s="2352"/>
      <c r="AO9" s="2279" t="s">
        <v>1067</v>
      </c>
      <c r="AP9" s="2280"/>
      <c r="AQ9" s="2279" t="s">
        <v>1068</v>
      </c>
      <c r="AR9" s="2280"/>
      <c r="AS9" s="2279" t="s">
        <v>1069</v>
      </c>
      <c r="AT9" s="2280"/>
      <c r="AU9" s="2279" t="s">
        <v>1070</v>
      </c>
      <c r="AV9" s="2280"/>
    </row>
    <row r="10" spans="1:48" ht="14.25" customHeight="1" x14ac:dyDescent="0.2">
      <c r="A10" s="4"/>
      <c r="B10" s="27">
        <v>2002</v>
      </c>
      <c r="C10" s="114"/>
      <c r="D10" s="92"/>
      <c r="E10" s="105"/>
      <c r="F10" s="92"/>
      <c r="G10" s="895"/>
      <c r="H10" s="881"/>
      <c r="I10" s="895"/>
      <c r="J10" s="881"/>
      <c r="K10" s="895"/>
      <c r="L10" s="881"/>
      <c r="M10" s="895"/>
      <c r="N10" s="881"/>
      <c r="O10" s="895"/>
      <c r="P10" s="881"/>
      <c r="Q10" s="895"/>
      <c r="R10" s="881"/>
      <c r="S10" s="895"/>
      <c r="T10" s="881"/>
      <c r="U10" s="895"/>
      <c r="V10" s="881"/>
      <c r="W10" s="895"/>
      <c r="X10" s="881"/>
      <c r="Y10" s="895"/>
      <c r="Z10" s="881"/>
      <c r="AA10" s="248"/>
      <c r="AB10" s="2290" t="s">
        <v>1044</v>
      </c>
      <c r="AC10" s="2290"/>
      <c r="AD10" s="125" t="s">
        <v>1071</v>
      </c>
      <c r="AE10" s="130">
        <v>76422</v>
      </c>
      <c r="AF10" s="130">
        <v>561</v>
      </c>
      <c r="AG10" s="130">
        <v>0</v>
      </c>
      <c r="AH10" s="130">
        <v>63698.53</v>
      </c>
      <c r="AI10" s="131"/>
      <c r="AJ10" s="900">
        <v>350</v>
      </c>
      <c r="AK10" s="900">
        <v>1332</v>
      </c>
      <c r="AL10" s="900">
        <v>6992</v>
      </c>
      <c r="AM10" s="900"/>
      <c r="AN10" s="901"/>
      <c r="AO10" s="900"/>
      <c r="AP10" s="901"/>
      <c r="AQ10" s="900"/>
      <c r="AR10" s="901"/>
      <c r="AS10" s="900">
        <v>24313</v>
      </c>
      <c r="AT10" s="901">
        <v>6055.799</v>
      </c>
      <c r="AU10" s="900"/>
      <c r="AV10" s="901"/>
    </row>
    <row r="11" spans="1:48" ht="14.25" customHeight="1" x14ac:dyDescent="0.2">
      <c r="A11" s="4"/>
      <c r="B11" s="8">
        <v>2003</v>
      </c>
      <c r="C11" s="115"/>
      <c r="D11" s="94"/>
      <c r="E11" s="116"/>
      <c r="F11" s="94"/>
      <c r="G11" s="905"/>
      <c r="H11" s="882"/>
      <c r="I11" s="905"/>
      <c r="J11" s="882"/>
      <c r="K11" s="905"/>
      <c r="L11" s="882"/>
      <c r="M11" s="905"/>
      <c r="N11" s="882"/>
      <c r="O11" s="905"/>
      <c r="P11" s="882"/>
      <c r="Q11" s="905"/>
      <c r="R11" s="882"/>
      <c r="S11" s="905"/>
      <c r="T11" s="882"/>
      <c r="U11" s="905"/>
      <c r="V11" s="882"/>
      <c r="W11" s="905"/>
      <c r="X11" s="882"/>
      <c r="Y11" s="905"/>
      <c r="Z11" s="882"/>
      <c r="AA11" s="248"/>
      <c r="AB11" s="2293"/>
      <c r="AC11" s="2293"/>
      <c r="AD11" s="126" t="s">
        <v>1072</v>
      </c>
      <c r="AE11" s="252">
        <f>IF(COUNTBLANK(AE10)=1,"-",AE10)</f>
        <v>76422</v>
      </c>
      <c r="AF11" s="920">
        <v>5984</v>
      </c>
      <c r="AG11" s="920">
        <v>1787</v>
      </c>
      <c r="AH11" s="920">
        <v>50709</v>
      </c>
      <c r="AI11" s="921"/>
      <c r="AJ11" s="897">
        <v>451</v>
      </c>
      <c r="AK11" s="897">
        <v>1427</v>
      </c>
      <c r="AL11" s="897">
        <v>13118</v>
      </c>
      <c r="AM11" s="897"/>
      <c r="AN11" s="898"/>
      <c r="AO11" s="897"/>
      <c r="AP11" s="898"/>
      <c r="AQ11" s="897"/>
      <c r="AR11" s="898"/>
      <c r="AS11" s="897">
        <v>6954</v>
      </c>
      <c r="AT11" s="898">
        <v>57.175750000000001</v>
      </c>
      <c r="AU11" s="897"/>
      <c r="AV11" s="898"/>
    </row>
    <row r="12" spans="1:48" ht="14.25" customHeight="1" x14ac:dyDescent="0.2">
      <c r="A12" s="4"/>
      <c r="B12" s="8">
        <v>2004</v>
      </c>
      <c r="C12" s="115"/>
      <c r="D12" s="94"/>
      <c r="E12" s="116"/>
      <c r="F12" s="94"/>
      <c r="G12" s="905"/>
      <c r="H12" s="882"/>
      <c r="I12" s="905"/>
      <c r="J12" s="882"/>
      <c r="K12" s="905"/>
      <c r="L12" s="882"/>
      <c r="M12" s="905"/>
      <c r="N12" s="882"/>
      <c r="O12" s="905"/>
      <c r="P12" s="882"/>
      <c r="Q12" s="905"/>
      <c r="R12" s="882"/>
      <c r="S12" s="905"/>
      <c r="T12" s="882"/>
      <c r="U12" s="905"/>
      <c r="V12" s="882"/>
      <c r="W12" s="905"/>
      <c r="X12" s="882"/>
      <c r="Y12" s="905"/>
      <c r="Z12" s="882"/>
      <c r="AA12" s="248"/>
      <c r="AB12" s="2290" t="s">
        <v>1073</v>
      </c>
      <c r="AC12" s="2290"/>
      <c r="AD12" s="129" t="s">
        <v>1071</v>
      </c>
      <c r="AE12" s="253">
        <f>IF(COUNTBLANK(AF11)=1,"-",AF11)</f>
        <v>5984</v>
      </c>
      <c r="AF12" s="130">
        <v>0</v>
      </c>
      <c r="AG12" s="130">
        <v>4</v>
      </c>
      <c r="AH12" s="130">
        <v>16511</v>
      </c>
      <c r="AI12" s="131"/>
      <c r="AJ12" s="900">
        <v>124</v>
      </c>
      <c r="AK12" s="900">
        <v>57</v>
      </c>
      <c r="AL12" s="900">
        <v>10189</v>
      </c>
      <c r="AM12" s="900"/>
      <c r="AN12" s="901"/>
      <c r="AO12" s="900"/>
      <c r="AP12" s="901"/>
      <c r="AQ12" s="900"/>
      <c r="AR12" s="901"/>
      <c r="AS12" s="900">
        <v>75</v>
      </c>
      <c r="AT12" s="901">
        <v>0</v>
      </c>
      <c r="AU12" s="900"/>
      <c r="AV12" s="901"/>
    </row>
    <row r="13" spans="1:48" ht="14.25" customHeight="1" x14ac:dyDescent="0.2">
      <c r="A13" s="4"/>
      <c r="B13" s="8">
        <v>2005</v>
      </c>
      <c r="C13" s="115"/>
      <c r="D13" s="94"/>
      <c r="E13" s="116"/>
      <c r="F13" s="94"/>
      <c r="G13" s="905"/>
      <c r="H13" s="882"/>
      <c r="I13" s="905"/>
      <c r="J13" s="882"/>
      <c r="K13" s="905"/>
      <c r="L13" s="882"/>
      <c r="M13" s="905"/>
      <c r="N13" s="882"/>
      <c r="O13" s="905"/>
      <c r="P13" s="882"/>
      <c r="Q13" s="905"/>
      <c r="R13" s="882"/>
      <c r="S13" s="905"/>
      <c r="T13" s="882"/>
      <c r="U13" s="905"/>
      <c r="V13" s="882"/>
      <c r="W13" s="905"/>
      <c r="X13" s="882"/>
      <c r="Y13" s="905"/>
      <c r="Z13" s="882"/>
      <c r="AA13" s="248"/>
      <c r="AB13" s="2293"/>
      <c r="AC13" s="2293"/>
      <c r="AD13" s="126" t="s">
        <v>1072</v>
      </c>
      <c r="AE13" s="254">
        <f>IF(COUNTBLANK(AF10)=1,"-",AF10)</f>
        <v>561</v>
      </c>
      <c r="AF13" s="252">
        <f>IF(COUNTBLANK(AF12)=1,"-",AF12)</f>
        <v>0</v>
      </c>
      <c r="AG13" s="127">
        <v>0</v>
      </c>
      <c r="AH13" s="127">
        <v>157</v>
      </c>
      <c r="AI13" s="128"/>
      <c r="AJ13" s="897">
        <v>0</v>
      </c>
      <c r="AK13" s="897">
        <v>1</v>
      </c>
      <c r="AL13" s="897">
        <v>42</v>
      </c>
      <c r="AM13" s="897"/>
      <c r="AN13" s="898"/>
      <c r="AO13" s="897"/>
      <c r="AP13" s="898"/>
      <c r="AQ13" s="897"/>
      <c r="AR13" s="898"/>
      <c r="AS13" s="897">
        <v>113</v>
      </c>
      <c r="AT13" s="898">
        <v>0</v>
      </c>
      <c r="AU13" s="897"/>
      <c r="AV13" s="898"/>
    </row>
    <row r="14" spans="1:48" ht="14.25" x14ac:dyDescent="0.2">
      <c r="A14" s="4"/>
      <c r="B14" s="8">
        <v>2006</v>
      </c>
      <c r="C14" s="115"/>
      <c r="D14" s="94"/>
      <c r="E14" s="116"/>
      <c r="F14" s="94"/>
      <c r="G14" s="905"/>
      <c r="H14" s="882"/>
      <c r="I14" s="905"/>
      <c r="J14" s="882"/>
      <c r="K14" s="905"/>
      <c r="L14" s="882"/>
      <c r="M14" s="905"/>
      <c r="N14" s="882"/>
      <c r="O14" s="905"/>
      <c r="P14" s="882"/>
      <c r="Q14" s="905"/>
      <c r="R14" s="882"/>
      <c r="S14" s="905"/>
      <c r="T14" s="882"/>
      <c r="U14" s="905"/>
      <c r="V14" s="882"/>
      <c r="W14" s="905"/>
      <c r="X14" s="882"/>
      <c r="Y14" s="905"/>
      <c r="Z14" s="882"/>
      <c r="AA14" s="248"/>
      <c r="AB14" s="2290" t="s">
        <v>1074</v>
      </c>
      <c r="AC14" s="2290"/>
      <c r="AD14" s="129" t="s">
        <v>1071</v>
      </c>
      <c r="AE14" s="253">
        <f>IF(COUNTBLANK(AG11)=1,"-",AG11)</f>
        <v>1787</v>
      </c>
      <c r="AF14" s="255">
        <f>IF(COUNTBLANK(AG13)=1,"-",AG13)</f>
        <v>0</v>
      </c>
      <c r="AG14" s="130">
        <v>0</v>
      </c>
      <c r="AH14" s="130">
        <v>36009.572332055432</v>
      </c>
      <c r="AI14" s="131"/>
      <c r="AJ14" s="900">
        <v>97</v>
      </c>
      <c r="AK14" s="900">
        <v>367</v>
      </c>
      <c r="AL14" s="900">
        <v>21418</v>
      </c>
      <c r="AM14" s="900"/>
      <c r="AN14" s="901"/>
      <c r="AO14" s="900"/>
      <c r="AP14" s="901"/>
      <c r="AQ14" s="900"/>
      <c r="AR14" s="901"/>
      <c r="AS14" s="900">
        <v>428</v>
      </c>
      <c r="AT14" s="901">
        <v>0</v>
      </c>
      <c r="AU14" s="900"/>
      <c r="AV14" s="901"/>
    </row>
    <row r="15" spans="1:48" ht="14.25" x14ac:dyDescent="0.2">
      <c r="A15" s="4"/>
      <c r="B15" s="8">
        <v>2007</v>
      </c>
      <c r="C15" s="115"/>
      <c r="D15" s="94"/>
      <c r="E15" s="116"/>
      <c r="F15" s="94"/>
      <c r="G15" s="905"/>
      <c r="H15" s="882"/>
      <c r="I15" s="905"/>
      <c r="J15" s="882"/>
      <c r="K15" s="905"/>
      <c r="L15" s="882"/>
      <c r="M15" s="905"/>
      <c r="N15" s="882"/>
      <c r="O15" s="905"/>
      <c r="P15" s="882"/>
      <c r="Q15" s="905"/>
      <c r="R15" s="882"/>
      <c r="S15" s="905"/>
      <c r="T15" s="882"/>
      <c r="U15" s="905"/>
      <c r="V15" s="882"/>
      <c r="W15" s="905"/>
      <c r="X15" s="882"/>
      <c r="Y15" s="905"/>
      <c r="Z15" s="882"/>
      <c r="AA15" s="248"/>
      <c r="AB15" s="2293"/>
      <c r="AC15" s="2293"/>
      <c r="AD15" s="126" t="s">
        <v>1072</v>
      </c>
      <c r="AE15" s="254">
        <f>IF(COUNTBLANK(AG10)=1,"-",AG10)</f>
        <v>0</v>
      </c>
      <c r="AF15" s="252">
        <f>IF(COUNTBLANK(AG12)=1,"-",AG12)</f>
        <v>4</v>
      </c>
      <c r="AG15" s="252">
        <f>IF(COUNTBLANK(AG14)=1,"-",AG14)</f>
        <v>0</v>
      </c>
      <c r="AH15" s="127">
        <v>0</v>
      </c>
      <c r="AI15" s="128"/>
      <c r="AJ15" s="897">
        <v>0</v>
      </c>
      <c r="AK15" s="897">
        <v>0</v>
      </c>
      <c r="AL15" s="897">
        <v>0</v>
      </c>
      <c r="AM15" s="897"/>
      <c r="AN15" s="898"/>
      <c r="AO15" s="897"/>
      <c r="AP15" s="898"/>
      <c r="AQ15" s="897"/>
      <c r="AR15" s="898"/>
      <c r="AS15" s="897">
        <v>0</v>
      </c>
      <c r="AT15" s="898">
        <v>0</v>
      </c>
      <c r="AU15" s="897"/>
      <c r="AV15" s="898"/>
    </row>
    <row r="16" spans="1:48" ht="14.25" x14ac:dyDescent="0.2">
      <c r="A16" s="4"/>
      <c r="B16" s="8">
        <v>2008</v>
      </c>
      <c r="C16" s="115"/>
      <c r="D16" s="94"/>
      <c r="E16" s="116"/>
      <c r="F16" s="94"/>
      <c r="G16" s="905"/>
      <c r="H16" s="882"/>
      <c r="I16" s="905"/>
      <c r="J16" s="882"/>
      <c r="K16" s="905"/>
      <c r="L16" s="882"/>
      <c r="M16" s="905"/>
      <c r="N16" s="882"/>
      <c r="O16" s="905"/>
      <c r="P16" s="882"/>
      <c r="Q16" s="905"/>
      <c r="R16" s="882"/>
      <c r="S16" s="905"/>
      <c r="T16" s="882"/>
      <c r="U16" s="905"/>
      <c r="V16" s="882"/>
      <c r="W16" s="905"/>
      <c r="X16" s="882"/>
      <c r="Y16" s="905"/>
      <c r="Z16" s="882"/>
      <c r="AA16" s="248"/>
      <c r="AB16" s="2290" t="s">
        <v>1075</v>
      </c>
      <c r="AC16" s="2290"/>
      <c r="AD16" s="124" t="s">
        <v>1071</v>
      </c>
      <c r="AE16" s="256">
        <f>IF(COUNTBLANK(AH11)=1,"-",AH11)</f>
        <v>50709</v>
      </c>
      <c r="AF16" s="257">
        <f>IF(COUNTBLANK(AH13)=1,"-",AH13)</f>
        <v>157</v>
      </c>
      <c r="AG16" s="257">
        <f>IF(COUNTBLANK(AH15)=1,"-",AH15)</f>
        <v>0</v>
      </c>
      <c r="AH16" s="1298">
        <f>156015+37274+342</f>
        <v>193631</v>
      </c>
      <c r="AI16" s="131"/>
      <c r="AJ16" s="900">
        <v>10807</v>
      </c>
      <c r="AK16" s="900">
        <f>4664+342</f>
        <v>5006</v>
      </c>
      <c r="AL16" s="900">
        <f>62473+37274</f>
        <v>99747</v>
      </c>
      <c r="AM16" s="900"/>
      <c r="AN16" s="901"/>
      <c r="AO16" s="900"/>
      <c r="AP16" s="901"/>
      <c r="AQ16" s="900"/>
      <c r="AR16" s="901"/>
      <c r="AS16" s="900">
        <v>67800</v>
      </c>
      <c r="AT16" s="901">
        <v>1215.7349999999999</v>
      </c>
      <c r="AU16" s="900"/>
      <c r="AV16" s="901"/>
    </row>
    <row r="17" spans="1:48" ht="14.25" x14ac:dyDescent="0.2">
      <c r="A17" s="4"/>
      <c r="B17" s="8">
        <v>2009</v>
      </c>
      <c r="C17" s="115"/>
      <c r="D17" s="94"/>
      <c r="E17" s="116"/>
      <c r="F17" s="94"/>
      <c r="G17" s="905"/>
      <c r="H17" s="882"/>
      <c r="I17" s="905"/>
      <c r="J17" s="882"/>
      <c r="K17" s="905"/>
      <c r="L17" s="882"/>
      <c r="M17" s="905"/>
      <c r="N17" s="882"/>
      <c r="O17" s="905"/>
      <c r="P17" s="882"/>
      <c r="Q17" s="905"/>
      <c r="R17" s="882"/>
      <c r="S17" s="905"/>
      <c r="T17" s="882"/>
      <c r="U17" s="905"/>
      <c r="V17" s="882"/>
      <c r="W17" s="905"/>
      <c r="X17" s="882"/>
      <c r="Y17" s="905"/>
      <c r="Z17" s="882"/>
      <c r="AA17" s="248"/>
      <c r="AB17" s="2293"/>
      <c r="AC17" s="2293"/>
      <c r="AD17" s="229" t="s">
        <v>1072</v>
      </c>
      <c r="AE17" s="258">
        <f>IF(COUNTBLANK(AH10)=1,"-",AH10)</f>
        <v>63698.53</v>
      </c>
      <c r="AF17" s="259">
        <f>IF(COUNTBLANK(AH12)=1,"-",AH12)</f>
        <v>16511</v>
      </c>
      <c r="AG17" s="259">
        <f>IF(COUNTBLANK(AH14)=1,"-",AH14)</f>
        <v>36009.572332055432</v>
      </c>
      <c r="AH17" s="261">
        <f>IF(COUNTBLANK(AH16)=1,"-",AH16)</f>
        <v>193631</v>
      </c>
      <c r="AI17" s="262" t="str">
        <f>IF(COUNTBLANK(AI16)=1,"-",AI16)</f>
        <v>-</v>
      </c>
      <c r="AJ17" s="897">
        <v>3535</v>
      </c>
      <c r="AK17" s="897">
        <v>1135</v>
      </c>
      <c r="AL17" s="897">
        <v>37090</v>
      </c>
      <c r="AM17" s="897"/>
      <c r="AN17" s="898"/>
      <c r="AO17" s="897"/>
      <c r="AP17" s="898"/>
      <c r="AQ17" s="897"/>
      <c r="AR17" s="898"/>
      <c r="AS17" s="897">
        <v>6136</v>
      </c>
      <c r="AT17" s="898">
        <v>0</v>
      </c>
      <c r="AU17" s="897"/>
      <c r="AV17" s="898"/>
    </row>
    <row r="18" spans="1:48" ht="14.25" customHeight="1" x14ac:dyDescent="0.2">
      <c r="A18" s="4"/>
      <c r="B18" s="8">
        <v>2010</v>
      </c>
      <c r="C18" s="115"/>
      <c r="D18" s="94"/>
      <c r="E18" s="116"/>
      <c r="F18" s="94"/>
      <c r="G18" s="905"/>
      <c r="H18" s="882"/>
      <c r="I18" s="905"/>
      <c r="J18" s="882"/>
      <c r="K18" s="905"/>
      <c r="L18" s="882"/>
      <c r="M18" s="905"/>
      <c r="N18" s="882"/>
      <c r="O18" s="905"/>
      <c r="P18" s="882"/>
      <c r="Q18" s="905"/>
      <c r="R18" s="882"/>
      <c r="S18" s="905"/>
      <c r="T18" s="882"/>
      <c r="U18" s="905"/>
      <c r="V18" s="882"/>
      <c r="W18" s="905"/>
      <c r="X18" s="882"/>
      <c r="Y18" s="905"/>
      <c r="Z18" s="882"/>
      <c r="AA18" s="248"/>
      <c r="AB18" s="2303" t="s">
        <v>1117</v>
      </c>
      <c r="AC18" s="2303"/>
      <c r="AD18" s="914" t="s">
        <v>1071</v>
      </c>
      <c r="AE18" s="915">
        <v>696266</v>
      </c>
      <c r="AF18" s="916">
        <v>2390</v>
      </c>
      <c r="AG18" s="916">
        <v>0</v>
      </c>
      <c r="AH18" s="916">
        <v>3072384</v>
      </c>
      <c r="AI18" s="917"/>
      <c r="AJ18" s="900">
        <v>473533</v>
      </c>
      <c r="AK18" s="900">
        <v>191956</v>
      </c>
      <c r="AL18" s="900">
        <v>1924938</v>
      </c>
      <c r="AM18" s="900"/>
      <c r="AN18" s="901"/>
      <c r="AO18" s="900"/>
      <c r="AP18" s="901"/>
      <c r="AQ18" s="900"/>
      <c r="AR18" s="901"/>
      <c r="AS18" s="900">
        <v>184127</v>
      </c>
      <c r="AT18" s="901">
        <v>2413.1819999999998</v>
      </c>
      <c r="AU18" s="900"/>
      <c r="AV18" s="901"/>
    </row>
    <row r="19" spans="1:48" ht="14.25" x14ac:dyDescent="0.2">
      <c r="A19" s="4"/>
      <c r="B19" s="8">
        <v>2011</v>
      </c>
      <c r="C19" s="115">
        <v>141353.57817266686</v>
      </c>
      <c r="D19" s="94"/>
      <c r="E19" s="116">
        <v>94622.934664854663</v>
      </c>
      <c r="F19" s="94"/>
      <c r="G19" s="905">
        <v>1497.822304877642</v>
      </c>
      <c r="H19" s="882"/>
      <c r="I19" s="905">
        <v>11461.39834390527</v>
      </c>
      <c r="J19" s="882"/>
      <c r="K19" s="905">
        <v>0</v>
      </c>
      <c r="L19" s="882"/>
      <c r="M19" s="905">
        <v>3673.8176582160318</v>
      </c>
      <c r="N19" s="882"/>
      <c r="O19" s="905">
        <v>149.97157995328203</v>
      </c>
      <c r="P19" s="882"/>
      <c r="Q19" s="905">
        <v>7877.9615870128946</v>
      </c>
      <c r="R19" s="882"/>
      <c r="S19" s="905">
        <v>0</v>
      </c>
      <c r="T19" s="882"/>
      <c r="U19" s="905">
        <v>20043.107099325272</v>
      </c>
      <c r="V19" s="882"/>
      <c r="W19" s="905">
        <v>0</v>
      </c>
      <c r="X19" s="882"/>
      <c r="Y19" s="905">
        <v>0</v>
      </c>
      <c r="Z19" s="882"/>
      <c r="AA19" s="248"/>
      <c r="AB19" s="2365"/>
      <c r="AC19" s="2365"/>
      <c r="AD19" s="918" t="s">
        <v>1072</v>
      </c>
      <c r="AE19" s="919">
        <v>709859</v>
      </c>
      <c r="AF19" s="920">
        <v>279950</v>
      </c>
      <c r="AG19" s="920">
        <v>0</v>
      </c>
      <c r="AH19" s="920">
        <v>2110772</v>
      </c>
      <c r="AI19" s="921"/>
      <c r="AJ19" s="897">
        <v>495790</v>
      </c>
      <c r="AK19" s="897">
        <v>103074</v>
      </c>
      <c r="AL19" s="897">
        <v>1102744</v>
      </c>
      <c r="AM19" s="897"/>
      <c r="AN19" s="898"/>
      <c r="AO19" s="899"/>
      <c r="AP19" s="898"/>
      <c r="AQ19" s="897"/>
      <c r="AR19" s="898"/>
      <c r="AS19" s="897">
        <v>140193</v>
      </c>
      <c r="AT19" s="898">
        <v>3039.2370000000001</v>
      </c>
      <c r="AU19" s="897"/>
      <c r="AV19" s="898"/>
    </row>
    <row r="20" spans="1:48" ht="14.25" customHeight="1" x14ac:dyDescent="0.2">
      <c r="A20" s="4"/>
      <c r="B20" s="8">
        <v>2012</v>
      </c>
      <c r="C20" s="115">
        <v>119976.3144222046</v>
      </c>
      <c r="D20" s="94"/>
      <c r="E20" s="116">
        <v>80312.865847902038</v>
      </c>
      <c r="F20" s="94"/>
      <c r="G20" s="905">
        <v>1271.3034959093686</v>
      </c>
      <c r="H20" s="882"/>
      <c r="I20" s="905">
        <v>9728.0670311602316</v>
      </c>
      <c r="J20" s="882"/>
      <c r="K20" s="905">
        <v>0</v>
      </c>
      <c r="L20" s="882"/>
      <c r="M20" s="905">
        <v>3118.2185076387618</v>
      </c>
      <c r="N20" s="882"/>
      <c r="O20" s="905">
        <v>167.00159628069804</v>
      </c>
      <c r="P20" s="882"/>
      <c r="Q20" s="905">
        <v>8772.5431770406776</v>
      </c>
      <c r="R20" s="882"/>
      <c r="S20" s="905">
        <v>0</v>
      </c>
      <c r="T20" s="882"/>
      <c r="U20" s="905">
        <v>22319.101266086647</v>
      </c>
      <c r="V20" s="882"/>
      <c r="W20" s="905">
        <v>0</v>
      </c>
      <c r="X20" s="882"/>
      <c r="Y20" s="905">
        <v>0</v>
      </c>
      <c r="Z20" s="882"/>
      <c r="AA20" s="248"/>
      <c r="AB20" s="2366" t="s">
        <v>1118</v>
      </c>
      <c r="AC20" s="2361"/>
      <c r="AD20" s="910" t="s">
        <v>1071</v>
      </c>
      <c r="AE20" s="894"/>
      <c r="AF20" s="895"/>
      <c r="AG20" s="895"/>
      <c r="AH20" s="895"/>
      <c r="AI20" s="881"/>
      <c r="AJ20" s="895">
        <v>276818</v>
      </c>
      <c r="AK20" s="895">
        <v>8312</v>
      </c>
      <c r="AL20" s="895">
        <v>854581</v>
      </c>
      <c r="AM20" s="895"/>
      <c r="AN20" s="881"/>
      <c r="AO20" s="895"/>
      <c r="AP20" s="881"/>
      <c r="AQ20" s="895"/>
      <c r="AR20" s="881"/>
      <c r="AS20" s="895">
        <v>89452</v>
      </c>
      <c r="AT20" s="881">
        <v>2828.567</v>
      </c>
      <c r="AU20" s="895"/>
      <c r="AV20" s="881"/>
    </row>
    <row r="21" spans="1:48" ht="14.25" x14ac:dyDescent="0.2">
      <c r="A21" s="4"/>
      <c r="B21" s="8">
        <v>2013</v>
      </c>
      <c r="C21" s="115">
        <v>101510.58540196251</v>
      </c>
      <c r="D21" s="94"/>
      <c r="E21" s="116">
        <v>67951.795875644719</v>
      </c>
      <c r="F21" s="94"/>
      <c r="G21" s="905">
        <v>1075.634663446232</v>
      </c>
      <c r="H21" s="882"/>
      <c r="I21" s="905">
        <v>8230.8010169983754</v>
      </c>
      <c r="J21" s="882"/>
      <c r="K21" s="905">
        <v>0</v>
      </c>
      <c r="L21" s="882"/>
      <c r="M21" s="905">
        <v>2638.2873372157733</v>
      </c>
      <c r="N21" s="882"/>
      <c r="O21" s="905">
        <v>174.50242085821097</v>
      </c>
      <c r="P21" s="882"/>
      <c r="Q21" s="905">
        <v>9166.5592160193737</v>
      </c>
      <c r="R21" s="882"/>
      <c r="S21" s="905">
        <v>0</v>
      </c>
      <c r="T21" s="882"/>
      <c r="U21" s="905">
        <v>23321.556733897116</v>
      </c>
      <c r="V21" s="882"/>
      <c r="W21" s="905">
        <v>0</v>
      </c>
      <c r="X21" s="882"/>
      <c r="Y21" s="905">
        <v>0</v>
      </c>
      <c r="Z21" s="882"/>
      <c r="AA21" s="248"/>
      <c r="AB21" s="2367"/>
      <c r="AC21" s="2362"/>
      <c r="AD21" s="911" t="s">
        <v>1072</v>
      </c>
      <c r="AE21" s="896"/>
      <c r="AF21" s="897"/>
      <c r="AG21" s="897"/>
      <c r="AH21" s="897"/>
      <c r="AI21" s="898"/>
      <c r="AJ21" s="897">
        <v>125125</v>
      </c>
      <c r="AK21" s="897">
        <v>47787</v>
      </c>
      <c r="AL21" s="897">
        <v>399474</v>
      </c>
      <c r="AM21" s="897"/>
      <c r="AN21" s="898"/>
      <c r="AO21" s="899"/>
      <c r="AP21" s="898"/>
      <c r="AQ21" s="897"/>
      <c r="AR21" s="898"/>
      <c r="AS21" s="897">
        <v>61615</v>
      </c>
      <c r="AT21" s="898">
        <v>2961.4470000000001</v>
      </c>
      <c r="AU21" s="897"/>
      <c r="AV21" s="898"/>
    </row>
    <row r="22" spans="1:48" ht="14.25" customHeight="1" x14ac:dyDescent="0.2">
      <c r="A22" s="4"/>
      <c r="B22" s="26">
        <v>2014</v>
      </c>
      <c r="C22" s="117">
        <v>93756.272678140609</v>
      </c>
      <c r="D22" s="96"/>
      <c r="E22" s="118">
        <v>62761.012340326117</v>
      </c>
      <c r="F22" s="96"/>
      <c r="G22" s="906">
        <v>993.4687022267359</v>
      </c>
      <c r="H22" s="883"/>
      <c r="I22" s="906">
        <v>7602.0636769415732</v>
      </c>
      <c r="J22" s="883"/>
      <c r="K22" s="906">
        <v>0</v>
      </c>
      <c r="L22" s="883"/>
      <c r="M22" s="906">
        <v>2436.7529107023838</v>
      </c>
      <c r="N22" s="883"/>
      <c r="O22" s="906">
        <v>180.30563132</v>
      </c>
      <c r="P22" s="883"/>
      <c r="Q22" s="906">
        <v>9860.0795091399996</v>
      </c>
      <c r="R22" s="883"/>
      <c r="S22" s="906">
        <v>0</v>
      </c>
      <c r="T22" s="883"/>
      <c r="U22" s="906">
        <v>20581.77914024</v>
      </c>
      <c r="V22" s="883"/>
      <c r="W22" s="906">
        <v>0</v>
      </c>
      <c r="X22" s="883"/>
      <c r="Y22" s="906">
        <v>0</v>
      </c>
      <c r="Z22" s="883"/>
      <c r="AA22" s="248"/>
      <c r="AB22" s="2367"/>
      <c r="AC22" s="2361"/>
      <c r="AD22" s="909" t="s">
        <v>1071</v>
      </c>
      <c r="AE22" s="894"/>
      <c r="AF22" s="895"/>
      <c r="AG22" s="895"/>
      <c r="AH22" s="895"/>
      <c r="AI22" s="881"/>
      <c r="AJ22" s="895">
        <v>68562</v>
      </c>
      <c r="AK22" s="895">
        <v>21252</v>
      </c>
      <c r="AL22" s="895">
        <v>108845</v>
      </c>
      <c r="AM22" s="895"/>
      <c r="AN22" s="881"/>
      <c r="AO22" s="895"/>
      <c r="AP22" s="881"/>
      <c r="AQ22" s="895"/>
      <c r="AR22" s="881"/>
      <c r="AS22" s="895">
        <v>48403</v>
      </c>
      <c r="AT22" s="881">
        <v>0</v>
      </c>
      <c r="AU22" s="895"/>
      <c r="AV22" s="881"/>
    </row>
    <row r="23" spans="1:48" ht="14.25" x14ac:dyDescent="0.2">
      <c r="A23" s="4"/>
      <c r="B23" s="8">
        <v>2015</v>
      </c>
      <c r="C23" s="115">
        <v>108220.1</v>
      </c>
      <c r="D23" s="94"/>
      <c r="E23" s="116">
        <v>53610</v>
      </c>
      <c r="F23" s="94"/>
      <c r="G23" s="905">
        <v>885.40942211655806</v>
      </c>
      <c r="H23" s="882"/>
      <c r="I23" s="905">
        <v>6775.1895877621073</v>
      </c>
      <c r="J23" s="882"/>
      <c r="K23" s="905">
        <v>0</v>
      </c>
      <c r="L23" s="882"/>
      <c r="M23" s="905">
        <v>2171.7080585125814</v>
      </c>
      <c r="N23" s="882"/>
      <c r="O23" s="905">
        <v>272.83117744999998</v>
      </c>
      <c r="P23" s="882"/>
      <c r="Q23" s="905">
        <v>10222.699237469998</v>
      </c>
      <c r="R23" s="882"/>
      <c r="S23" s="905">
        <v>0</v>
      </c>
      <c r="T23" s="882"/>
      <c r="U23" s="905">
        <v>35186.540792450003</v>
      </c>
      <c r="V23" s="882"/>
      <c r="W23" s="905">
        <v>0</v>
      </c>
      <c r="X23" s="882"/>
      <c r="Y23" s="905">
        <v>0</v>
      </c>
      <c r="Z23" s="882"/>
      <c r="AA23" s="248"/>
      <c r="AB23" s="2367"/>
      <c r="AC23" s="2362"/>
      <c r="AD23" s="911" t="s">
        <v>1072</v>
      </c>
      <c r="AE23" s="896"/>
      <c r="AF23" s="897"/>
      <c r="AG23" s="897"/>
      <c r="AH23" s="897"/>
      <c r="AI23" s="898"/>
      <c r="AJ23" s="897">
        <v>112750</v>
      </c>
      <c r="AK23" s="897">
        <v>38948</v>
      </c>
      <c r="AL23" s="897">
        <v>346593</v>
      </c>
      <c r="AM23" s="897"/>
      <c r="AN23" s="898"/>
      <c r="AO23" s="899"/>
      <c r="AP23" s="898"/>
      <c r="AQ23" s="897"/>
      <c r="AR23" s="898"/>
      <c r="AS23" s="897">
        <v>39273</v>
      </c>
      <c r="AT23" s="898">
        <v>1776.991</v>
      </c>
      <c r="AU23" s="897"/>
      <c r="AV23" s="898"/>
    </row>
    <row r="24" spans="1:48" ht="14.25" customHeight="1" x14ac:dyDescent="0.2">
      <c r="A24" s="4"/>
      <c r="B24" s="8">
        <v>2016</v>
      </c>
      <c r="C24" s="115">
        <v>72461.66</v>
      </c>
      <c r="D24" s="94"/>
      <c r="E24" s="116">
        <v>62799</v>
      </c>
      <c r="F24" s="94"/>
      <c r="G24" s="905">
        <v>1395</v>
      </c>
      <c r="H24" s="882"/>
      <c r="I24" s="905">
        <v>7612</v>
      </c>
      <c r="J24" s="882"/>
      <c r="K24" s="905">
        <v>3.5756000000000003E-2</v>
      </c>
      <c r="L24" s="882"/>
      <c r="M24" s="905">
        <v>1919</v>
      </c>
      <c r="N24" s="882"/>
      <c r="O24" s="905">
        <v>493.01640466999999</v>
      </c>
      <c r="P24" s="882"/>
      <c r="Q24" s="905">
        <v>13125.204991720002</v>
      </c>
      <c r="R24" s="882"/>
      <c r="S24" s="905">
        <v>0</v>
      </c>
      <c r="T24" s="882"/>
      <c r="U24" s="905">
        <v>40395.359584470003</v>
      </c>
      <c r="V24" s="882"/>
      <c r="W24" s="905">
        <v>0</v>
      </c>
      <c r="X24" s="882"/>
      <c r="Y24" s="905">
        <v>0</v>
      </c>
      <c r="Z24" s="882"/>
      <c r="AA24" s="248"/>
      <c r="AB24" s="2367"/>
      <c r="AC24" s="2363"/>
      <c r="AD24" s="909" t="s">
        <v>1071</v>
      </c>
      <c r="AE24" s="894"/>
      <c r="AF24" s="895"/>
      <c r="AG24" s="895"/>
      <c r="AH24" s="895"/>
      <c r="AI24" s="881"/>
      <c r="AJ24" s="895">
        <v>1408</v>
      </c>
      <c r="AK24" s="895">
        <v>21763</v>
      </c>
      <c r="AL24" s="895">
        <v>27526</v>
      </c>
      <c r="AM24" s="895"/>
      <c r="AN24" s="881"/>
      <c r="AO24" s="895"/>
      <c r="AP24" s="881"/>
      <c r="AQ24" s="895"/>
      <c r="AR24" s="881"/>
      <c r="AS24" s="895">
        <v>22870</v>
      </c>
      <c r="AT24" s="881">
        <v>0</v>
      </c>
      <c r="AU24" s="895"/>
      <c r="AV24" s="881"/>
    </row>
    <row r="25" spans="1:48" ht="15" customHeight="1" x14ac:dyDescent="0.2">
      <c r="A25" s="4"/>
      <c r="B25" s="8">
        <v>2017</v>
      </c>
      <c r="C25" s="115">
        <v>79067.490000000005</v>
      </c>
      <c r="D25" s="94"/>
      <c r="E25" s="116">
        <v>46963</v>
      </c>
      <c r="F25" s="94"/>
      <c r="G25" s="905">
        <v>246</v>
      </c>
      <c r="H25" s="882"/>
      <c r="I25" s="905">
        <v>4945</v>
      </c>
      <c r="J25" s="882"/>
      <c r="K25" s="905">
        <v>12</v>
      </c>
      <c r="L25" s="882"/>
      <c r="M25" s="905">
        <v>2106</v>
      </c>
      <c r="N25" s="882"/>
      <c r="O25" s="905">
        <v>184.12752686000002</v>
      </c>
      <c r="P25" s="882"/>
      <c r="Q25" s="905">
        <v>19774.140083990002</v>
      </c>
      <c r="R25" s="882"/>
      <c r="S25" s="905">
        <v>0</v>
      </c>
      <c r="T25" s="882"/>
      <c r="U25" s="905">
        <v>44138.847335060003</v>
      </c>
      <c r="V25" s="882"/>
      <c r="W25" s="905">
        <v>0</v>
      </c>
      <c r="X25" s="882"/>
      <c r="Y25" s="905">
        <v>0</v>
      </c>
      <c r="Z25" s="882"/>
      <c r="AA25" s="248"/>
      <c r="AB25" s="2367"/>
      <c r="AC25" s="2362"/>
      <c r="AD25" s="911" t="s">
        <v>1072</v>
      </c>
      <c r="AE25" s="896"/>
      <c r="AF25" s="897"/>
      <c r="AG25" s="897"/>
      <c r="AH25" s="897"/>
      <c r="AI25" s="898"/>
      <c r="AJ25" s="897">
        <v>60729</v>
      </c>
      <c r="AK25" s="897">
        <v>682</v>
      </c>
      <c r="AL25" s="897">
        <v>41637</v>
      </c>
      <c r="AM25" s="897"/>
      <c r="AN25" s="898"/>
      <c r="AO25" s="899"/>
      <c r="AP25" s="898"/>
      <c r="AQ25" s="897"/>
      <c r="AR25" s="898"/>
      <c r="AS25" s="897">
        <v>25296</v>
      </c>
      <c r="AT25" s="898">
        <v>102.5766</v>
      </c>
      <c r="AU25" s="897"/>
      <c r="AV25" s="898"/>
    </row>
    <row r="26" spans="1:48" ht="15" thickBot="1" x14ac:dyDescent="0.25">
      <c r="A26" s="4"/>
      <c r="B26" s="8">
        <v>2018</v>
      </c>
      <c r="C26" s="335">
        <v>63698.53</v>
      </c>
      <c r="D26" s="336"/>
      <c r="E26" s="106">
        <v>50709</v>
      </c>
      <c r="F26" s="336"/>
      <c r="G26" s="907">
        <v>561</v>
      </c>
      <c r="H26" s="908"/>
      <c r="I26" s="907">
        <v>5984</v>
      </c>
      <c r="J26" s="908"/>
      <c r="K26" s="907">
        <v>0</v>
      </c>
      <c r="L26" s="908"/>
      <c r="M26" s="907">
        <v>1787.3073322932917</v>
      </c>
      <c r="N26" s="908"/>
      <c r="O26" s="907">
        <v>156.61302476999998</v>
      </c>
      <c r="P26" s="908"/>
      <c r="Q26" s="907">
        <v>16511.316370974564</v>
      </c>
      <c r="R26" s="908"/>
      <c r="S26" s="907">
        <v>0</v>
      </c>
      <c r="T26" s="908"/>
      <c r="U26" s="907">
        <v>36009.572332055432</v>
      </c>
      <c r="V26" s="908"/>
      <c r="W26" s="907">
        <v>0</v>
      </c>
      <c r="X26" s="908"/>
      <c r="Y26" s="907">
        <v>0</v>
      </c>
      <c r="Z26" s="908"/>
      <c r="AA26" s="248"/>
      <c r="AB26" s="2367"/>
      <c r="AC26" s="2361"/>
      <c r="AD26" s="912" t="s">
        <v>1071</v>
      </c>
      <c r="AE26" s="894"/>
      <c r="AF26" s="895"/>
      <c r="AG26" s="895"/>
      <c r="AH26" s="895"/>
      <c r="AI26" s="881"/>
      <c r="AJ26" s="895">
        <v>807</v>
      </c>
      <c r="AK26" s="895">
        <v>20622</v>
      </c>
      <c r="AL26" s="895">
        <v>176375</v>
      </c>
      <c r="AM26" s="895"/>
      <c r="AN26" s="881"/>
      <c r="AO26" s="895"/>
      <c r="AP26" s="881"/>
      <c r="AQ26" s="895"/>
      <c r="AR26" s="881"/>
      <c r="AS26" s="895">
        <v>16985</v>
      </c>
      <c r="AT26" s="881">
        <v>0</v>
      </c>
      <c r="AU26" s="895"/>
      <c r="AV26" s="881"/>
    </row>
    <row r="27" spans="1:48" ht="37.5" customHeight="1" thickBot="1" x14ac:dyDescent="0.25">
      <c r="A27" s="4"/>
      <c r="B27" s="421" t="s">
        <v>1119</v>
      </c>
      <c r="C27" s="738" t="str">
        <f>IF(COUNT(C10:C26)&lt;&gt;0,IF(COUNT(C19:C26)&lt;8,"Please fill in value for 2018 and extend series back to at least 2011",""),"")</f>
        <v/>
      </c>
      <c r="D27" s="1120" t="str">
        <f t="shared" ref="D27:Z27" si="0">IF(COUNT(D10:D26)&lt;&gt;0,IF(COUNT(D19:D26)&lt;8,"Please fill in value for 2018 and extend series back to at least 2011",""),"")</f>
        <v/>
      </c>
      <c r="E27" s="732" t="str">
        <f t="shared" si="0"/>
        <v/>
      </c>
      <c r="F27" s="1120" t="str">
        <f t="shared" si="0"/>
        <v/>
      </c>
      <c r="G27" s="732" t="str">
        <f t="shared" si="0"/>
        <v/>
      </c>
      <c r="H27" s="1120" t="str">
        <f t="shared" si="0"/>
        <v/>
      </c>
      <c r="I27" s="732" t="str">
        <f t="shared" si="0"/>
        <v/>
      </c>
      <c r="J27" s="1120" t="str">
        <f t="shared" si="0"/>
        <v/>
      </c>
      <c r="K27" s="732" t="str">
        <f t="shared" si="0"/>
        <v/>
      </c>
      <c r="L27" s="1120" t="str">
        <f t="shared" si="0"/>
        <v/>
      </c>
      <c r="M27" s="732" t="str">
        <f t="shared" si="0"/>
        <v/>
      </c>
      <c r="N27" s="1120" t="str">
        <f t="shared" si="0"/>
        <v/>
      </c>
      <c r="O27" s="732" t="str">
        <f t="shared" si="0"/>
        <v/>
      </c>
      <c r="P27" s="1120" t="str">
        <f t="shared" si="0"/>
        <v/>
      </c>
      <c r="Q27" s="732" t="str">
        <f t="shared" si="0"/>
        <v/>
      </c>
      <c r="R27" s="1120" t="str">
        <f t="shared" si="0"/>
        <v/>
      </c>
      <c r="S27" s="732" t="str">
        <f t="shared" si="0"/>
        <v/>
      </c>
      <c r="T27" s="1120" t="str">
        <f t="shared" si="0"/>
        <v/>
      </c>
      <c r="U27" s="732" t="str">
        <f t="shared" si="0"/>
        <v/>
      </c>
      <c r="V27" s="1120" t="str">
        <f t="shared" si="0"/>
        <v/>
      </c>
      <c r="W27" s="732" t="str">
        <f t="shared" si="0"/>
        <v/>
      </c>
      <c r="X27" s="1120" t="str">
        <f t="shared" si="0"/>
        <v/>
      </c>
      <c r="Y27" s="732" t="str">
        <f t="shared" si="0"/>
        <v/>
      </c>
      <c r="Z27" s="1120" t="str">
        <f t="shared" si="0"/>
        <v/>
      </c>
      <c r="AA27" s="248"/>
      <c r="AB27" s="2367"/>
      <c r="AC27" s="2362"/>
      <c r="AD27" s="913" t="s">
        <v>1072</v>
      </c>
      <c r="AE27" s="896"/>
      <c r="AF27" s="897"/>
      <c r="AG27" s="897"/>
      <c r="AH27" s="897"/>
      <c r="AI27" s="898"/>
      <c r="AJ27" s="897">
        <v>41025</v>
      </c>
      <c r="AK27" s="897">
        <v>1914</v>
      </c>
      <c r="AL27" s="897">
        <v>19839</v>
      </c>
      <c r="AM27" s="897"/>
      <c r="AN27" s="898"/>
      <c r="AO27" s="899"/>
      <c r="AP27" s="898"/>
      <c r="AQ27" s="897"/>
      <c r="AR27" s="898"/>
      <c r="AS27" s="897">
        <v>11534</v>
      </c>
      <c r="AT27" s="898">
        <v>1.018365</v>
      </c>
      <c r="AU27" s="897"/>
      <c r="AV27" s="898"/>
    </row>
    <row r="28" spans="1:48" ht="38.25" customHeight="1" thickBot="1" x14ac:dyDescent="0.25">
      <c r="B28" s="445" t="s">
        <v>629</v>
      </c>
      <c r="C28" s="739" t="e">
        <f>IF(MAX('3 interconnectedness checks'!C29:C30&gt;0.2),"Series contain annual jump(s) of over 20%","")</f>
        <v>#VALUE!</v>
      </c>
      <c r="D28" s="740" t="e">
        <f>IF(MAX('3 interconnectedness checks'!D29:D30&gt;0.2),"Series contain annual jump(s) of over 20%","")</f>
        <v>#VALUE!</v>
      </c>
      <c r="E28" s="741" t="e">
        <f>IF(MAX('3 interconnectedness checks'!E29:E30&gt;0.2),"Series contain annual jump(s) of over 20%","")</f>
        <v>#VALUE!</v>
      </c>
      <c r="F28" s="740" t="e">
        <f>IF(MAX('3 interconnectedness checks'!F29:F30&gt;0.2),"Series contain annual jump(s) of over 20%","")</f>
        <v>#VALUE!</v>
      </c>
      <c r="G28" s="866" t="e">
        <f>IF(MAX('3 interconnectedness checks'!G29:G30&gt;0.2),"Series contain annual jump(s) of over 20%","")</f>
        <v>#VALUE!</v>
      </c>
      <c r="H28" s="865" t="e">
        <f>IF(MAX('3 interconnectedness checks'!H29:H30&gt;0.2),"Series contain annual jump(s) of over 20%","")</f>
        <v>#VALUE!</v>
      </c>
      <c r="I28" s="866" t="e">
        <f>IF(MAX('3 interconnectedness checks'!I29:I30&gt;0.2),"Series contain annual jump(s) of over 20%","")</f>
        <v>#VALUE!</v>
      </c>
      <c r="J28" s="865" t="e">
        <f>IF(MAX('3 interconnectedness checks'!J29:J30&gt;0.2),"Series contain annual jump(s) of over 20%","")</f>
        <v>#VALUE!</v>
      </c>
      <c r="K28" s="866" t="e">
        <f>IF(MAX('3 interconnectedness checks'!K29:K30&gt;0.2),"Series contain annual jump(s) of over 20%","")</f>
        <v>#VALUE!</v>
      </c>
      <c r="L28" s="865" t="e">
        <f>IF(MAX('3 interconnectedness checks'!L29:L30&gt;0.2),"Series contain annual jump(s) of over 20%","")</f>
        <v>#VALUE!</v>
      </c>
      <c r="M28" s="866" t="e">
        <f>IF(MAX('3 interconnectedness checks'!M29:M30&gt;0.2),"Series contain annual jump(s) of over 20%","")</f>
        <v>#VALUE!</v>
      </c>
      <c r="N28" s="865" t="e">
        <f>IF(MAX('3 interconnectedness checks'!N29:N30&gt;0.2),"Series contain annual jump(s) of over 20%","")</f>
        <v>#VALUE!</v>
      </c>
      <c r="O28" s="741" t="e">
        <f>IF(MAX('3 interconnectedness checks'!O29:O30&gt;0.2),"Series contain annual jump(s) of over 20%","")</f>
        <v>#VALUE!</v>
      </c>
      <c r="P28" s="740" t="e">
        <f>IF(MAX('3 interconnectedness checks'!P29:P30&gt;0.2),"Series contain annual jump(s) of over 20%","")</f>
        <v>#VALUE!</v>
      </c>
      <c r="Q28" s="741" t="e">
        <f>IF(MAX('3 interconnectedness checks'!Q29:Q30&gt;0.2),"Series contain annual jump(s) of over 20%","")</f>
        <v>#VALUE!</v>
      </c>
      <c r="R28" s="740" t="e">
        <f>IF(MAX('3 interconnectedness checks'!R29:R30&gt;0.2),"Series contain annual jump(s) of over 20%","")</f>
        <v>#VALUE!</v>
      </c>
      <c r="S28" s="741" t="e">
        <f>IF(MAX('3 interconnectedness checks'!S29:S30&gt;0.2),"Series contain annual jump(s) of over 20%","")</f>
        <v>#VALUE!</v>
      </c>
      <c r="T28" s="740" t="e">
        <f>IF(MAX('3 interconnectedness checks'!T29:T30&gt;0.2),"Series contain annual jump(s) of over 20%","")</f>
        <v>#VALUE!</v>
      </c>
      <c r="U28" s="741" t="e">
        <f>IF(MAX('3 interconnectedness checks'!U29:U30&gt;0.2),"Series contain annual jump(s) of over 20%","")</f>
        <v>#VALUE!</v>
      </c>
      <c r="V28" s="740" t="e">
        <f>IF(MAX('3 interconnectedness checks'!V29:V30&gt;0.2),"Series contain annual jump(s) of over 20%","")</f>
        <v>#VALUE!</v>
      </c>
      <c r="W28" s="741" t="e">
        <f>IF(MAX('3 interconnectedness checks'!W29:W30&gt;0.2),"Series contain annual jump(s) of over 20%","")</f>
        <v>#VALUE!</v>
      </c>
      <c r="X28" s="740" t="e">
        <f>IF(MAX('3 interconnectedness checks'!X29:X30&gt;0.2),"Series contain annual jump(s) of over 20%","")</f>
        <v>#VALUE!</v>
      </c>
      <c r="Y28" s="741" t="e">
        <f>IF(MAX('3 interconnectedness checks'!Y29:Y30&gt;0.2),"Series contain annual jump(s) of over 20%","")</f>
        <v>#VALUE!</v>
      </c>
      <c r="Z28" s="740" t="e">
        <f>IF(MAX('3 interconnectedness checks'!Z29:Z30&gt;0.2),"Series contain annual jump(s) of over 20%","")</f>
        <v>#VALUE!</v>
      </c>
      <c r="AA28" s="249"/>
      <c r="AB28" s="2367"/>
      <c r="AC28" s="2361"/>
      <c r="AD28" s="909" t="s">
        <v>1071</v>
      </c>
      <c r="AE28" s="894"/>
      <c r="AF28" s="895"/>
      <c r="AG28" s="895"/>
      <c r="AH28" s="895"/>
      <c r="AI28" s="881"/>
      <c r="AJ28" s="895">
        <v>34193</v>
      </c>
      <c r="AK28" s="895">
        <v>11427</v>
      </c>
      <c r="AL28" s="895">
        <v>98089</v>
      </c>
      <c r="AM28" s="895"/>
      <c r="AN28" s="881"/>
      <c r="AO28" s="895"/>
      <c r="AP28" s="881"/>
      <c r="AQ28" s="895"/>
      <c r="AR28" s="881"/>
      <c r="AS28" s="895">
        <v>12535</v>
      </c>
      <c r="AT28" s="881">
        <v>0</v>
      </c>
      <c r="AU28" s="895"/>
      <c r="AV28" s="881"/>
    </row>
    <row r="29" spans="1:48" ht="37.5" customHeight="1" x14ac:dyDescent="0.2">
      <c r="B29" s="6" t="s">
        <v>630</v>
      </c>
      <c r="C29" s="119" t="s">
        <v>1120</v>
      </c>
      <c r="D29" s="99"/>
      <c r="E29" s="107" t="s">
        <v>1120</v>
      </c>
      <c r="F29" s="99"/>
      <c r="G29" s="107" t="s">
        <v>1120</v>
      </c>
      <c r="H29" s="99"/>
      <c r="I29" s="107" t="s">
        <v>1120</v>
      </c>
      <c r="J29" s="99"/>
      <c r="K29" s="107"/>
      <c r="L29" s="99"/>
      <c r="M29" s="107"/>
      <c r="N29" s="99"/>
      <c r="O29" s="107" t="s">
        <v>1120</v>
      </c>
      <c r="P29" s="99"/>
      <c r="Q29" s="107"/>
      <c r="R29" s="99"/>
      <c r="S29" s="107"/>
      <c r="T29" s="99"/>
      <c r="U29" s="107"/>
      <c r="V29" s="99"/>
      <c r="W29" s="107"/>
      <c r="X29" s="99"/>
      <c r="Y29" s="107"/>
      <c r="Z29" s="99"/>
      <c r="AA29" s="249"/>
      <c r="AB29" s="2367"/>
      <c r="AC29" s="2364"/>
      <c r="AD29" s="1265" t="s">
        <v>1072</v>
      </c>
      <c r="AE29" s="1266"/>
      <c r="AF29" s="906"/>
      <c r="AG29" s="906"/>
      <c r="AH29" s="906"/>
      <c r="AI29" s="883"/>
      <c r="AJ29" s="906">
        <v>17689</v>
      </c>
      <c r="AK29" s="906">
        <v>1518</v>
      </c>
      <c r="AL29" s="906">
        <v>29359</v>
      </c>
      <c r="AM29" s="906"/>
      <c r="AN29" s="883"/>
      <c r="AO29" s="906"/>
      <c r="AP29" s="883"/>
      <c r="AQ29" s="906"/>
      <c r="AR29" s="883"/>
      <c r="AS29" s="906">
        <v>24552</v>
      </c>
      <c r="AT29" s="883">
        <v>0</v>
      </c>
      <c r="AU29" s="906"/>
      <c r="AV29" s="883"/>
    </row>
    <row r="30" spans="1:48" ht="115.5" thickBot="1" x14ac:dyDescent="0.25">
      <c r="B30" s="58" t="s">
        <v>802</v>
      </c>
      <c r="C30" s="108" t="s">
        <v>1121</v>
      </c>
      <c r="D30" s="102"/>
      <c r="E30" s="108" t="s">
        <v>1121</v>
      </c>
      <c r="F30" s="102"/>
      <c r="G30" s="108" t="s">
        <v>1122</v>
      </c>
      <c r="H30" s="102"/>
      <c r="I30" s="108" t="s">
        <v>1122</v>
      </c>
      <c r="J30" s="102"/>
      <c r="K30" s="108" t="s">
        <v>1122</v>
      </c>
      <c r="L30" s="102"/>
      <c r="M30" s="108" t="s">
        <v>1122</v>
      </c>
      <c r="N30" s="102"/>
      <c r="O30" s="108" t="s">
        <v>1122</v>
      </c>
      <c r="P30" s="102"/>
      <c r="Q30" s="108" t="s">
        <v>1122</v>
      </c>
      <c r="R30" s="102"/>
      <c r="S30" s="108" t="s">
        <v>1122</v>
      </c>
      <c r="T30" s="102"/>
      <c r="U30" s="108" t="s">
        <v>1122</v>
      </c>
      <c r="V30" s="102"/>
      <c r="W30" s="108" t="s">
        <v>1122</v>
      </c>
      <c r="X30" s="102"/>
      <c r="Y30" s="108" t="s">
        <v>1122</v>
      </c>
      <c r="Z30" s="102"/>
      <c r="AB30" s="2359" t="s">
        <v>1123</v>
      </c>
      <c r="AC30" s="2359"/>
      <c r="AD30" s="909" t="s">
        <v>1071</v>
      </c>
      <c r="AE30" s="1264">
        <v>55023</v>
      </c>
      <c r="AF30" s="900">
        <v>0</v>
      </c>
      <c r="AG30" s="900">
        <v>0</v>
      </c>
      <c r="AH30" s="900">
        <v>26579</v>
      </c>
      <c r="AI30" s="901"/>
      <c r="AJ30" s="900">
        <v>2662</v>
      </c>
      <c r="AK30" s="900">
        <v>11452</v>
      </c>
      <c r="AL30" s="900">
        <v>3516</v>
      </c>
      <c r="AM30" s="900"/>
      <c r="AN30" s="901"/>
      <c r="AO30" s="900"/>
      <c r="AP30" s="901"/>
      <c r="AQ30" s="900"/>
      <c r="AR30" s="901"/>
      <c r="AS30" s="900">
        <v>8895</v>
      </c>
      <c r="AT30" s="901"/>
      <c r="AU30" s="900"/>
      <c r="AV30" s="901"/>
    </row>
    <row r="31" spans="1:48" s="12" customFormat="1" ht="15.95" customHeight="1" x14ac:dyDescent="0.2">
      <c r="A31" s="11"/>
      <c r="B31" s="845" t="s">
        <v>632</v>
      </c>
      <c r="C31" s="845" t="s">
        <v>991</v>
      </c>
      <c r="D31" s="845" t="s">
        <v>992</v>
      </c>
      <c r="E31" s="845" t="s">
        <v>993</v>
      </c>
      <c r="F31" s="845" t="s">
        <v>994</v>
      </c>
      <c r="G31" s="845" t="s">
        <v>995</v>
      </c>
      <c r="H31" s="845" t="s">
        <v>996</v>
      </c>
      <c r="I31" s="845" t="s">
        <v>997</v>
      </c>
      <c r="J31" s="845" t="s">
        <v>998</v>
      </c>
      <c r="K31" s="845" t="s">
        <v>999</v>
      </c>
      <c r="L31" s="845" t="s">
        <v>1000</v>
      </c>
      <c r="M31" s="845" t="s">
        <v>1001</v>
      </c>
      <c r="N31" s="845" t="s">
        <v>1002</v>
      </c>
      <c r="O31" s="845" t="s">
        <v>1017</v>
      </c>
      <c r="P31" s="845" t="s">
        <v>1018</v>
      </c>
      <c r="Q31" s="845" t="s">
        <v>1019</v>
      </c>
      <c r="R31" s="845" t="s">
        <v>1020</v>
      </c>
      <c r="S31" s="845" t="s">
        <v>1021</v>
      </c>
      <c r="T31" s="845" t="s">
        <v>1022</v>
      </c>
      <c r="U31" s="845" t="s">
        <v>1023</v>
      </c>
      <c r="V31" s="845" t="s">
        <v>1024</v>
      </c>
      <c r="W31" s="845" t="s">
        <v>1039</v>
      </c>
      <c r="X31" s="845" t="s">
        <v>1040</v>
      </c>
      <c r="Y31" s="845" t="s">
        <v>1041</v>
      </c>
      <c r="Z31" s="845" t="s">
        <v>1042</v>
      </c>
      <c r="AA31" s="44"/>
      <c r="AB31" s="2360"/>
      <c r="AC31" s="2360"/>
      <c r="AD31" s="911" t="s">
        <v>1072</v>
      </c>
      <c r="AE31" s="896">
        <v>40793</v>
      </c>
      <c r="AF31" s="897">
        <v>0</v>
      </c>
      <c r="AG31" s="897">
        <v>0</v>
      </c>
      <c r="AH31" s="897">
        <v>110926</v>
      </c>
      <c r="AI31" s="898"/>
      <c r="AJ31" s="897">
        <v>2</v>
      </c>
      <c r="AK31" s="897">
        <v>152</v>
      </c>
      <c r="AL31" s="897">
        <v>8722</v>
      </c>
      <c r="AM31" s="897"/>
      <c r="AN31" s="898"/>
      <c r="AO31" s="897"/>
      <c r="AP31" s="898"/>
      <c r="AQ31" s="897"/>
      <c r="AR31" s="898"/>
      <c r="AS31" s="897">
        <v>44228</v>
      </c>
      <c r="AT31" s="898"/>
      <c r="AU31" s="897"/>
      <c r="AV31" s="898"/>
    </row>
    <row r="32" spans="1:48" s="57" customFormat="1" ht="15.75" customHeight="1" x14ac:dyDescent="0.2">
      <c r="A32" s="53"/>
      <c r="B32" s="12"/>
      <c r="C32" s="12"/>
      <c r="D32" s="12"/>
      <c r="E32" s="13"/>
      <c r="F32" s="12"/>
      <c r="G32" s="12"/>
      <c r="H32" s="12"/>
      <c r="I32" s="12"/>
      <c r="J32" s="12"/>
      <c r="K32" s="12"/>
      <c r="L32" s="12"/>
      <c r="M32" s="12"/>
      <c r="N32" s="12"/>
      <c r="O32" s="12"/>
      <c r="P32" s="12"/>
      <c r="Q32" s="12"/>
      <c r="R32" s="12"/>
      <c r="S32" s="12"/>
      <c r="T32" s="12"/>
      <c r="U32" s="12"/>
      <c r="V32" s="12"/>
      <c r="W32" s="12"/>
      <c r="X32" s="12"/>
      <c r="Y32" s="12"/>
      <c r="Z32" s="12"/>
      <c r="AA32" s="56" t="s">
        <v>800</v>
      </c>
      <c r="AB32" s="2359" t="s">
        <v>1124</v>
      </c>
      <c r="AC32" s="2359"/>
      <c r="AD32" s="912" t="s">
        <v>1071</v>
      </c>
      <c r="AE32" s="894">
        <v>21407</v>
      </c>
      <c r="AF32" s="895">
        <v>0</v>
      </c>
      <c r="AG32" s="895">
        <v>0</v>
      </c>
      <c r="AH32" s="1263">
        <v>9041</v>
      </c>
      <c r="AI32" s="901"/>
      <c r="AJ32" s="900">
        <v>232</v>
      </c>
      <c r="AK32" s="900">
        <v>0</v>
      </c>
      <c r="AL32" s="900">
        <v>892</v>
      </c>
      <c r="AM32" s="900"/>
      <c r="AN32" s="901"/>
      <c r="AO32" s="900"/>
      <c r="AP32" s="901"/>
      <c r="AQ32" s="900"/>
      <c r="AR32" s="901"/>
      <c r="AS32" s="900">
        <v>28</v>
      </c>
      <c r="AT32" s="901"/>
      <c r="AU32" s="900"/>
      <c r="AV32" s="901"/>
    </row>
    <row r="33" spans="2:48" ht="26.25" customHeight="1" x14ac:dyDescent="0.2">
      <c r="B33" s="13" t="s">
        <v>680</v>
      </c>
      <c r="C33" s="57"/>
      <c r="D33" s="57"/>
      <c r="E33" s="22"/>
      <c r="F33" s="54"/>
      <c r="G33" s="54"/>
      <c r="H33" s="54"/>
      <c r="I33" s="54"/>
      <c r="J33" s="54"/>
      <c r="K33" s="54"/>
      <c r="L33" s="54"/>
      <c r="M33" s="54"/>
      <c r="N33" s="54"/>
      <c r="O33" s="54"/>
      <c r="P33" s="54"/>
      <c r="Q33" s="54"/>
      <c r="R33" s="54"/>
      <c r="S33" s="54"/>
      <c r="T33" s="54"/>
      <c r="U33" s="54"/>
      <c r="V33" s="54"/>
      <c r="W33" s="54"/>
      <c r="X33" s="54"/>
      <c r="Y33" s="54"/>
      <c r="Z33" s="54"/>
      <c r="AA33" s="18" t="s">
        <v>800</v>
      </c>
      <c r="AB33" s="2259"/>
      <c r="AC33" s="2259"/>
      <c r="AD33" s="913" t="s">
        <v>1072</v>
      </c>
      <c r="AE33" s="1266">
        <v>1497</v>
      </c>
      <c r="AF33" s="906">
        <v>2572</v>
      </c>
      <c r="AG33" s="906">
        <v>0</v>
      </c>
      <c r="AH33" s="899">
        <v>5442</v>
      </c>
      <c r="AI33" s="898"/>
      <c r="AJ33" s="897">
        <v>3</v>
      </c>
      <c r="AK33" s="897">
        <v>14</v>
      </c>
      <c r="AL33" s="897">
        <v>589</v>
      </c>
      <c r="AM33" s="897"/>
      <c r="AN33" s="898"/>
      <c r="AO33" s="897"/>
      <c r="AP33" s="898"/>
      <c r="AQ33" s="897"/>
      <c r="AR33" s="898"/>
      <c r="AS33" s="897">
        <v>565</v>
      </c>
      <c r="AT33" s="898"/>
      <c r="AU33" s="897"/>
      <c r="AV33" s="898"/>
    </row>
    <row r="34" spans="2:48" ht="14.25" x14ac:dyDescent="0.2">
      <c r="B34" s="12" t="s">
        <v>1125</v>
      </c>
      <c r="E34" s="18"/>
      <c r="F34" s="18"/>
      <c r="G34" s="18"/>
      <c r="H34" s="18"/>
      <c r="I34" s="18"/>
      <c r="J34" s="18"/>
      <c r="K34" s="18"/>
      <c r="L34" s="18"/>
      <c r="M34" s="18"/>
      <c r="N34" s="18"/>
      <c r="O34" s="18"/>
      <c r="P34" s="18"/>
      <c r="Q34" s="18"/>
      <c r="R34" s="18"/>
      <c r="S34" s="18"/>
      <c r="T34" s="18"/>
      <c r="U34" s="18"/>
      <c r="V34" s="18"/>
      <c r="W34" s="18"/>
      <c r="X34" s="18"/>
      <c r="Y34" s="18"/>
      <c r="Z34" s="18"/>
      <c r="AA34" s="23" t="s">
        <v>800</v>
      </c>
      <c r="AB34" s="2359" t="s">
        <v>1126</v>
      </c>
      <c r="AC34" s="2359"/>
      <c r="AD34" s="909" t="s">
        <v>1071</v>
      </c>
      <c r="AE34" s="1264">
        <v>104131</v>
      </c>
      <c r="AF34" s="900">
        <v>6</v>
      </c>
      <c r="AG34" s="900">
        <v>0</v>
      </c>
      <c r="AH34" s="900">
        <v>542</v>
      </c>
      <c r="AI34" s="901"/>
      <c r="AJ34" s="900">
        <v>302</v>
      </c>
      <c r="AK34" s="900">
        <v>19</v>
      </c>
      <c r="AL34" s="900">
        <v>1781</v>
      </c>
      <c r="AM34" s="900"/>
      <c r="AN34" s="901"/>
      <c r="AO34" s="900"/>
      <c r="AP34" s="901"/>
      <c r="AQ34" s="900"/>
      <c r="AR34" s="901"/>
      <c r="AS34" s="900">
        <v>0</v>
      </c>
      <c r="AT34" s="901"/>
      <c r="AU34" s="900"/>
      <c r="AV34" s="901"/>
    </row>
    <row r="35" spans="2:48" ht="25.5" customHeight="1" thickBot="1" x14ac:dyDescent="0.25">
      <c r="B35" s="18" t="s">
        <v>905</v>
      </c>
      <c r="E35" s="51"/>
      <c r="F35" s="23"/>
      <c r="G35" s="23"/>
      <c r="H35" s="23"/>
      <c r="I35" s="23"/>
      <c r="J35" s="23"/>
      <c r="K35" s="23"/>
      <c r="L35" s="23"/>
      <c r="M35" s="23"/>
      <c r="N35" s="23"/>
      <c r="O35" s="23"/>
      <c r="P35" s="23"/>
      <c r="Q35" s="23"/>
      <c r="R35" s="23"/>
      <c r="S35" s="23"/>
      <c r="T35" s="23"/>
      <c r="U35" s="23"/>
      <c r="V35" s="23"/>
      <c r="W35" s="23"/>
      <c r="X35" s="23"/>
      <c r="Y35" s="23"/>
      <c r="Z35" s="23"/>
      <c r="AA35" s="23"/>
      <c r="AB35" s="2259"/>
      <c r="AC35" s="2259"/>
      <c r="AD35" s="1265" t="s">
        <v>1072</v>
      </c>
      <c r="AE35" s="896">
        <v>91391</v>
      </c>
      <c r="AF35" s="897">
        <v>0</v>
      </c>
      <c r="AG35" s="897">
        <v>0</v>
      </c>
      <c r="AH35" s="897">
        <v>40417</v>
      </c>
      <c r="AI35" s="898"/>
      <c r="AJ35" s="897">
        <v>0</v>
      </c>
      <c r="AK35" s="897">
        <v>0</v>
      </c>
      <c r="AL35" s="897">
        <v>1</v>
      </c>
      <c r="AM35" s="897"/>
      <c r="AN35" s="898"/>
      <c r="AO35" s="899"/>
      <c r="AP35" s="898"/>
      <c r="AQ35" s="897"/>
      <c r="AR35" s="898"/>
      <c r="AS35" s="897">
        <v>34291</v>
      </c>
      <c r="AT35" s="898"/>
      <c r="AU35" s="897"/>
      <c r="AV35" s="898"/>
    </row>
    <row r="36" spans="2:48" ht="14.25" customHeight="1" thickBot="1" x14ac:dyDescent="0.25">
      <c r="B36" s="18"/>
      <c r="E36" s="51"/>
      <c r="F36" s="23"/>
      <c r="G36" s="23"/>
      <c r="H36" s="23"/>
      <c r="I36" s="23"/>
      <c r="J36" s="23"/>
      <c r="K36" s="23"/>
      <c r="L36" s="23"/>
      <c r="M36" s="23"/>
      <c r="N36" s="23"/>
      <c r="O36" s="23"/>
      <c r="P36" s="23"/>
      <c r="Q36" s="23"/>
      <c r="R36" s="23"/>
      <c r="S36" s="23"/>
      <c r="T36" s="23"/>
      <c r="U36" s="23"/>
      <c r="V36" s="23"/>
      <c r="W36" s="23"/>
      <c r="X36" s="23"/>
      <c r="Y36" s="23"/>
      <c r="Z36" s="23"/>
      <c r="AA36" s="23"/>
      <c r="AB36" s="2354" t="s">
        <v>1127</v>
      </c>
      <c r="AC36" s="2354"/>
      <c r="AD36" s="2355"/>
      <c r="AE36" s="742"/>
      <c r="AF36" s="743"/>
      <c r="AG36" s="743"/>
      <c r="AH36" s="744" t="str">
        <f>IF(AH10=C26,IF(AH11=E26,"","Figure for banks' liabilities to OFIs doesn't match figure reported in cell E24, please explain in the Note below."),IF(NOT(AH11=E26),"Figures reported on banks' claims on and liabilities to OFIs don't match those reported in cells C24 and E24, please explain in the Note below.","Figure for banks' claims on OFIs doesn't match figure reported in cell C24, please explain in the Note below."))</f>
        <v/>
      </c>
      <c r="AI36" s="745"/>
      <c r="AJ36" s="743"/>
      <c r="AK36" s="743"/>
      <c r="AL36" s="743"/>
      <c r="AM36" s="746"/>
      <c r="AN36" s="747"/>
      <c r="AO36" s="746"/>
      <c r="AP36" s="747"/>
      <c r="AQ36" s="746"/>
      <c r="AR36" s="747"/>
      <c r="AS36" s="746"/>
      <c r="AT36" s="747"/>
      <c r="AU36" s="746"/>
      <c r="AV36" s="747"/>
    </row>
    <row r="37" spans="2:48" ht="14.25" customHeight="1" x14ac:dyDescent="0.2">
      <c r="B37" s="18"/>
      <c r="E37" s="51"/>
      <c r="F37" s="23"/>
      <c r="G37" s="23"/>
      <c r="H37" s="23"/>
      <c r="I37" s="23"/>
      <c r="J37" s="23"/>
      <c r="K37" s="23"/>
      <c r="L37" s="23"/>
      <c r="M37" s="23"/>
      <c r="N37" s="23"/>
      <c r="O37" s="23"/>
      <c r="P37" s="23"/>
      <c r="Q37" s="23"/>
      <c r="R37" s="23"/>
      <c r="S37" s="23"/>
      <c r="T37" s="23"/>
      <c r="U37" s="23"/>
      <c r="V37" s="23"/>
      <c r="W37" s="23"/>
      <c r="X37" s="23"/>
      <c r="Y37" s="23"/>
      <c r="Z37" s="23"/>
      <c r="AA37" s="23"/>
      <c r="AB37" s="2295" t="s">
        <v>1081</v>
      </c>
      <c r="AC37" s="2295"/>
      <c r="AD37" s="2296"/>
      <c r="AE37" s="2300" t="s">
        <v>1122</v>
      </c>
      <c r="AF37" s="2263" t="s">
        <v>1122</v>
      </c>
      <c r="AG37" s="2263" t="s">
        <v>1122</v>
      </c>
      <c r="AH37" s="2347" t="s">
        <v>1122</v>
      </c>
      <c r="AI37" s="2356" t="s">
        <v>1128</v>
      </c>
      <c r="AJ37" s="2263" t="s">
        <v>1129</v>
      </c>
      <c r="AK37" s="2263" t="s">
        <v>1129</v>
      </c>
      <c r="AL37" s="2263" t="s">
        <v>1129</v>
      </c>
      <c r="AM37" s="2347" t="s">
        <v>1128</v>
      </c>
      <c r="AN37" s="2356"/>
      <c r="AO37" s="2347" t="s">
        <v>1128</v>
      </c>
      <c r="AP37" s="2356"/>
      <c r="AQ37" s="2347" t="s">
        <v>1128</v>
      </c>
      <c r="AR37" s="2356"/>
      <c r="AS37" s="2347" t="s">
        <v>1130</v>
      </c>
      <c r="AT37" s="2356"/>
      <c r="AU37" s="2347" t="s">
        <v>1131</v>
      </c>
      <c r="AV37" s="2356"/>
    </row>
    <row r="38" spans="2:48" ht="14.25" customHeight="1" x14ac:dyDescent="0.2">
      <c r="B38" s="18"/>
      <c r="E38" s="51"/>
      <c r="F38" s="23"/>
      <c r="G38" s="23"/>
      <c r="H38" s="23"/>
      <c r="I38" s="23"/>
      <c r="J38" s="23"/>
      <c r="K38" s="23"/>
      <c r="L38" s="23"/>
      <c r="M38" s="23"/>
      <c r="N38" s="23"/>
      <c r="O38" s="23"/>
      <c r="P38" s="23"/>
      <c r="Q38" s="23"/>
      <c r="R38" s="23"/>
      <c r="S38" s="23"/>
      <c r="T38" s="23"/>
      <c r="U38" s="23"/>
      <c r="V38" s="23"/>
      <c r="W38" s="23"/>
      <c r="X38" s="23"/>
      <c r="Y38" s="23"/>
      <c r="Z38" s="23"/>
      <c r="AA38" s="23"/>
      <c r="AB38" s="2166"/>
      <c r="AC38" s="2166"/>
      <c r="AD38" s="2221"/>
      <c r="AE38" s="2301"/>
      <c r="AF38" s="2264"/>
      <c r="AG38" s="2264"/>
      <c r="AH38" s="2348"/>
      <c r="AI38" s="2357"/>
      <c r="AJ38" s="2264"/>
      <c r="AK38" s="2264"/>
      <c r="AL38" s="2264"/>
      <c r="AM38" s="2348"/>
      <c r="AN38" s="2357"/>
      <c r="AO38" s="2348"/>
      <c r="AP38" s="2357"/>
      <c r="AQ38" s="2348"/>
      <c r="AR38" s="2357"/>
      <c r="AS38" s="2348"/>
      <c r="AT38" s="2357"/>
      <c r="AU38" s="2348"/>
      <c r="AV38" s="2357"/>
    </row>
    <row r="39" spans="2:48" ht="14.25" customHeight="1" thickBot="1" x14ac:dyDescent="0.25">
      <c r="B39" s="18"/>
      <c r="E39" s="51"/>
      <c r="F39" s="23"/>
      <c r="G39" s="23"/>
      <c r="H39" s="23"/>
      <c r="I39" s="23"/>
      <c r="J39" s="23"/>
      <c r="K39" s="23"/>
      <c r="L39" s="23"/>
      <c r="M39" s="23"/>
      <c r="N39" s="23"/>
      <c r="O39" s="23"/>
      <c r="P39" s="23"/>
      <c r="Q39" s="23"/>
      <c r="R39" s="23"/>
      <c r="S39" s="23"/>
      <c r="T39" s="23"/>
      <c r="U39" s="23"/>
      <c r="V39" s="23"/>
      <c r="W39" s="23"/>
      <c r="X39" s="23"/>
      <c r="Y39" s="23"/>
      <c r="Z39" s="23"/>
      <c r="AA39" s="23"/>
      <c r="AB39" s="2298"/>
      <c r="AC39" s="2298"/>
      <c r="AD39" s="2299"/>
      <c r="AE39" s="2302"/>
      <c r="AF39" s="2265"/>
      <c r="AG39" s="2265"/>
      <c r="AH39" s="2349"/>
      <c r="AI39" s="2358"/>
      <c r="AJ39" s="2265"/>
      <c r="AK39" s="2265"/>
      <c r="AL39" s="2265"/>
      <c r="AM39" s="2349"/>
      <c r="AN39" s="2358"/>
      <c r="AO39" s="2349"/>
      <c r="AP39" s="2358"/>
      <c r="AQ39" s="2349"/>
      <c r="AR39" s="2358"/>
      <c r="AS39" s="2349"/>
      <c r="AT39" s="2358"/>
      <c r="AU39" s="2349"/>
      <c r="AV39" s="2358"/>
    </row>
    <row r="40" spans="2:48" ht="14.25" customHeight="1" x14ac:dyDescent="0.2">
      <c r="B40" s="51" t="s">
        <v>1132</v>
      </c>
      <c r="E40" s="51"/>
      <c r="F40" s="23"/>
      <c r="G40" s="23"/>
      <c r="H40" s="23"/>
      <c r="I40" s="23"/>
      <c r="J40" s="23"/>
      <c r="K40" s="23"/>
      <c r="L40" s="23"/>
      <c r="M40" s="23"/>
      <c r="N40" s="23"/>
      <c r="O40" s="23"/>
      <c r="P40" s="23"/>
      <c r="Q40" s="23"/>
      <c r="R40" s="23"/>
      <c r="S40" s="23"/>
      <c r="T40" s="23"/>
      <c r="U40" s="23"/>
      <c r="V40" s="23"/>
      <c r="W40" s="23"/>
      <c r="X40" s="23"/>
      <c r="Y40" s="23"/>
      <c r="Z40" s="23"/>
      <c r="AA40" s="23"/>
      <c r="AB40" s="23"/>
      <c r="AC40"/>
      <c r="AD40" s="842" t="s">
        <v>632</v>
      </c>
      <c r="AE40" s="848" t="s">
        <v>1082</v>
      </c>
      <c r="AF40" s="848" t="s">
        <v>1083</v>
      </c>
      <c r="AG40" s="848" t="s">
        <v>1084</v>
      </c>
      <c r="AH40" s="848" t="s">
        <v>1086</v>
      </c>
      <c r="AI40" s="848" t="s">
        <v>1087</v>
      </c>
      <c r="AJ40" s="848" t="s">
        <v>1088</v>
      </c>
      <c r="AK40" s="848" t="s">
        <v>1089</v>
      </c>
      <c r="AL40" s="848" t="s">
        <v>1090</v>
      </c>
      <c r="AM40" s="848" t="s">
        <v>1091</v>
      </c>
      <c r="AN40" s="848" t="s">
        <v>1092</v>
      </c>
      <c r="AO40" s="848" t="s">
        <v>1093</v>
      </c>
      <c r="AP40" s="848" t="s">
        <v>1094</v>
      </c>
      <c r="AQ40" s="848" t="s">
        <v>1095</v>
      </c>
      <c r="AR40" s="848" t="s">
        <v>1096</v>
      </c>
      <c r="AS40" s="848" t="s">
        <v>1097</v>
      </c>
      <c r="AT40" s="848" t="s">
        <v>1098</v>
      </c>
      <c r="AU40" s="848" t="s">
        <v>1099</v>
      </c>
      <c r="AV40" s="848" t="s">
        <v>1100</v>
      </c>
    </row>
    <row r="41" spans="2:48" ht="14.25" customHeight="1" x14ac:dyDescent="0.2">
      <c r="B41" s="51"/>
      <c r="E41" s="51"/>
      <c r="F41" s="23"/>
      <c r="G41" s="23"/>
      <c r="H41" s="23"/>
      <c r="I41" s="23"/>
      <c r="J41" s="23"/>
      <c r="K41" s="23"/>
      <c r="L41" s="23"/>
      <c r="M41" s="23"/>
      <c r="N41" s="23"/>
      <c r="O41" s="23"/>
      <c r="P41" s="23"/>
      <c r="Q41" s="23"/>
      <c r="R41" s="23"/>
      <c r="S41" s="23"/>
      <c r="T41" s="23"/>
      <c r="U41" s="23"/>
      <c r="V41" s="23"/>
      <c r="W41" s="23"/>
      <c r="X41" s="23"/>
      <c r="Y41" s="23"/>
      <c r="Z41" s="23"/>
      <c r="AA41" s="23"/>
      <c r="AB41" s="23"/>
      <c r="AC41"/>
      <c r="AD41" s="840"/>
      <c r="AE41" s="840"/>
      <c r="AF41" s="840"/>
      <c r="AG41" s="840"/>
      <c r="AH41" s="840"/>
      <c r="AI41" s="840"/>
      <c r="AJ41" s="840"/>
      <c r="AK41" s="840"/>
      <c r="AL41" s="840"/>
      <c r="AM41" s="840"/>
      <c r="AN41" s="840"/>
      <c r="AO41" s="840"/>
      <c r="AP41" s="840"/>
      <c r="AQ41" s="840"/>
      <c r="AR41" s="840"/>
      <c r="AS41" s="840"/>
      <c r="AT41" s="840"/>
      <c r="AU41" s="841"/>
      <c r="AV41" s="841"/>
    </row>
    <row r="42" spans="2:48" ht="14.25" customHeight="1" x14ac:dyDescent="0.2">
      <c r="B42" s="51"/>
      <c r="E42" s="51"/>
      <c r="F42" s="23"/>
      <c r="G42" s="23"/>
      <c r="H42" s="23"/>
      <c r="I42" s="23"/>
      <c r="J42" s="23"/>
      <c r="K42" s="23"/>
      <c r="L42" s="23"/>
      <c r="M42" s="23"/>
      <c r="N42" s="23"/>
      <c r="O42" s="23"/>
      <c r="P42" s="23"/>
      <c r="Q42" s="23"/>
      <c r="R42" s="23"/>
      <c r="S42" s="23"/>
      <c r="T42" s="23"/>
      <c r="U42" s="23"/>
      <c r="V42" s="23"/>
      <c r="W42" s="23"/>
      <c r="X42" s="23"/>
      <c r="Y42" s="23"/>
      <c r="Z42" s="23"/>
      <c r="AA42" s="23"/>
      <c r="AB42" s="23"/>
      <c r="AC42"/>
      <c r="AD42" s="840"/>
      <c r="AE42" s="840"/>
      <c r="AF42" s="840"/>
      <c r="AG42" s="840"/>
      <c r="AH42" s="840"/>
      <c r="AI42" s="840"/>
      <c r="AJ42" s="840"/>
      <c r="AK42" s="840"/>
      <c r="AL42" s="840"/>
      <c r="AM42" s="840"/>
      <c r="AN42" s="840"/>
      <c r="AO42" s="840"/>
      <c r="AP42" s="840"/>
      <c r="AQ42" s="840"/>
      <c r="AR42" s="840"/>
      <c r="AS42" s="840"/>
      <c r="AT42" s="840"/>
      <c r="AU42" s="841"/>
      <c r="AV42" s="841"/>
    </row>
    <row r="43" spans="2:48" ht="14.25" customHeight="1" x14ac:dyDescent="0.2">
      <c r="B43" s="51"/>
      <c r="E43" s="51"/>
      <c r="F43" s="23"/>
      <c r="G43" s="23"/>
      <c r="H43" s="23"/>
      <c r="I43" s="23"/>
      <c r="J43" s="23"/>
      <c r="K43" s="23"/>
      <c r="L43" s="23"/>
      <c r="M43" s="23"/>
      <c r="N43" s="23"/>
      <c r="O43" s="23"/>
      <c r="P43" s="23"/>
      <c r="Q43" s="23"/>
      <c r="R43" s="23"/>
      <c r="S43" s="23"/>
      <c r="T43" s="23"/>
      <c r="U43" s="23"/>
      <c r="V43" s="23"/>
      <c r="W43" s="23"/>
      <c r="X43" s="23"/>
      <c r="Y43" s="23"/>
      <c r="Z43" s="23"/>
      <c r="AA43" s="23"/>
      <c r="AB43" s="23"/>
      <c r="AC43"/>
      <c r="AD43" s="840"/>
      <c r="AE43" s="840"/>
      <c r="AF43" s="840"/>
      <c r="AG43" s="840"/>
      <c r="AH43" s="840"/>
      <c r="AI43" s="840"/>
      <c r="AJ43" s="840"/>
      <c r="AK43" s="840"/>
      <c r="AL43" s="840"/>
      <c r="AM43" s="840"/>
      <c r="AN43" s="840"/>
      <c r="AO43" s="840"/>
      <c r="AP43" s="840"/>
      <c r="AQ43" s="840"/>
      <c r="AR43" s="840"/>
      <c r="AS43" s="840"/>
      <c r="AT43" s="840"/>
      <c r="AU43" s="841"/>
      <c r="AV43" s="841"/>
    </row>
    <row r="44" spans="2:48" ht="14.25" customHeight="1" x14ac:dyDescent="0.2">
      <c r="B44" s="51"/>
      <c r="E44" s="51"/>
      <c r="F44" s="23"/>
      <c r="G44" s="23"/>
      <c r="H44" s="23"/>
      <c r="I44" s="23"/>
      <c r="J44" s="23"/>
      <c r="K44" s="23"/>
      <c r="L44" s="23"/>
      <c r="M44" s="23"/>
      <c r="N44" s="23"/>
      <c r="O44" s="23"/>
      <c r="P44" s="23"/>
      <c r="Q44" s="23"/>
      <c r="R44" s="23"/>
      <c r="S44" s="23"/>
      <c r="T44" s="23"/>
      <c r="U44" s="23"/>
      <c r="V44" s="23"/>
      <c r="W44" s="23"/>
      <c r="X44" s="23"/>
      <c r="Y44" s="23"/>
      <c r="Z44" s="23"/>
      <c r="AA44" s="23"/>
      <c r="AB44" s="23"/>
      <c r="AC44" s="2346" t="s">
        <v>1133</v>
      </c>
      <c r="AD44" s="2346"/>
      <c r="AE44" s="2346"/>
      <c r="AF44" s="2346"/>
      <c r="AG44" s="2346"/>
      <c r="AH44" s="2346"/>
      <c r="AI44" s="2346"/>
      <c r="AJ44" s="2346"/>
      <c r="AK44" s="2346"/>
      <c r="AL44" s="2346"/>
      <c r="AM44" s="2346"/>
      <c r="AN44" s="2346"/>
      <c r="AO44" s="2346"/>
      <c r="AP44" s="2346"/>
      <c r="AQ44" s="2346"/>
      <c r="AR44" s="2346"/>
      <c r="AS44" s="2346"/>
      <c r="AT44" s="2346"/>
      <c r="AU44" s="841"/>
      <c r="AV44" s="841"/>
    </row>
    <row r="45" spans="2:48" ht="60" customHeight="1" x14ac:dyDescent="0.2">
      <c r="AB45" s="23"/>
      <c r="AC45" s="2346"/>
      <c r="AD45" s="2346"/>
      <c r="AE45" s="2346"/>
      <c r="AF45" s="2346"/>
      <c r="AG45" s="2346"/>
      <c r="AH45" s="2346"/>
      <c r="AI45" s="2346"/>
      <c r="AJ45" s="2346"/>
      <c r="AK45" s="2346"/>
      <c r="AL45" s="2346"/>
      <c r="AM45" s="2346"/>
      <c r="AN45" s="2346"/>
      <c r="AO45" s="2346"/>
      <c r="AP45" s="2346"/>
      <c r="AQ45" s="2346"/>
      <c r="AR45" s="2346"/>
      <c r="AS45" s="2346"/>
      <c r="AT45" s="2346"/>
      <c r="AU45" s="841"/>
      <c r="AV45" s="841"/>
    </row>
    <row r="46" spans="2:48" ht="14.25" hidden="1" customHeight="1" x14ac:dyDescent="0.2">
      <c r="B46" s="18"/>
      <c r="D46" s="23"/>
      <c r="E46" s="51"/>
      <c r="F46" s="23"/>
      <c r="G46" s="23"/>
      <c r="H46" s="23"/>
      <c r="I46" s="23"/>
      <c r="J46" s="23"/>
      <c r="K46" s="23"/>
      <c r="L46" s="23"/>
      <c r="M46" s="23"/>
      <c r="N46" s="23"/>
      <c r="O46" s="23"/>
      <c r="P46" s="23"/>
      <c r="Q46" s="23"/>
      <c r="R46" s="23"/>
      <c r="S46" s="23"/>
      <c r="T46" s="23"/>
      <c r="U46" s="23"/>
      <c r="V46" s="23"/>
      <c r="W46" s="23"/>
      <c r="X46" s="23"/>
      <c r="Y46" s="23"/>
      <c r="Z46" s="23"/>
      <c r="AA46" s="23"/>
      <c r="AB46" s="23"/>
      <c r="AC46" s="839" t="s">
        <v>1134</v>
      </c>
      <c r="AO46" s="839"/>
      <c r="AP46" s="839"/>
      <c r="AQ46" s="839"/>
      <c r="AR46" s="839"/>
      <c r="AS46" s="839"/>
      <c r="AT46" s="839"/>
      <c r="AU46" s="248"/>
      <c r="AV46" s="248"/>
    </row>
    <row r="47" spans="2:48" ht="14.25" hidden="1" customHeight="1" x14ac:dyDescent="0.2">
      <c r="B47" s="18"/>
      <c r="D47" s="23"/>
      <c r="E47" s="51"/>
      <c r="F47" s="23"/>
      <c r="G47" s="23"/>
      <c r="H47" s="23"/>
      <c r="I47" s="23"/>
      <c r="J47" s="23"/>
      <c r="K47" s="23"/>
      <c r="L47" s="23"/>
      <c r="M47" s="23"/>
      <c r="N47" s="23"/>
      <c r="O47" s="23"/>
      <c r="P47" s="23"/>
      <c r="Q47" s="23"/>
      <c r="R47" s="23"/>
      <c r="S47" s="23"/>
      <c r="T47" s="23"/>
      <c r="U47" s="23"/>
      <c r="V47" s="23"/>
      <c r="W47" s="23"/>
      <c r="X47" s="23"/>
      <c r="Y47" s="23"/>
      <c r="Z47" s="23"/>
      <c r="AA47" s="23"/>
      <c r="AB47" s="23"/>
      <c r="AO47" s="839"/>
      <c r="AP47" s="839"/>
      <c r="AQ47" s="839"/>
      <c r="AR47" s="839"/>
      <c r="AS47" s="839"/>
      <c r="AT47" s="839"/>
      <c r="AU47" s="248"/>
      <c r="AV47" s="248"/>
    </row>
    <row r="48" spans="2:48" ht="14.25" hidden="1" customHeight="1" x14ac:dyDescent="0.2">
      <c r="C48" s="18"/>
      <c r="D48" s="23"/>
      <c r="E48" s="18"/>
      <c r="F48" s="23"/>
      <c r="G48" s="23"/>
      <c r="H48" s="23"/>
      <c r="I48" s="23"/>
      <c r="J48" s="23"/>
      <c r="K48" s="23"/>
      <c r="L48" s="23"/>
      <c r="M48" s="23"/>
      <c r="N48" s="23"/>
      <c r="O48" s="23"/>
      <c r="P48" s="23"/>
      <c r="Q48" s="23"/>
      <c r="R48" s="23"/>
      <c r="S48" s="23"/>
      <c r="T48" s="23"/>
      <c r="U48" s="23"/>
      <c r="V48" s="23"/>
      <c r="W48" s="23"/>
      <c r="X48" s="23"/>
      <c r="Y48" s="23"/>
      <c r="Z48" s="23"/>
      <c r="AA48" s="23"/>
      <c r="AB48" s="23"/>
      <c r="AO48" s="839"/>
      <c r="AP48" s="839"/>
      <c r="AQ48" s="839"/>
      <c r="AR48" s="839"/>
      <c r="AS48" s="839"/>
      <c r="AT48" s="839"/>
      <c r="AU48" s="248"/>
      <c r="AV48" s="248"/>
    </row>
    <row r="49" spans="2:48" ht="14.25" hidden="1" customHeight="1" x14ac:dyDescent="0.2">
      <c r="C49" s="18"/>
      <c r="D49" s="23"/>
      <c r="E49" s="18"/>
      <c r="F49" s="23"/>
      <c r="G49" s="23"/>
      <c r="H49" s="23"/>
      <c r="I49" s="23"/>
      <c r="J49" s="23"/>
      <c r="K49" s="23"/>
      <c r="L49" s="23"/>
      <c r="M49" s="23"/>
      <c r="N49" s="23"/>
      <c r="O49" s="23"/>
      <c r="P49" s="23"/>
      <c r="Q49" s="23"/>
      <c r="R49" s="23"/>
      <c r="S49" s="23"/>
      <c r="T49" s="23"/>
      <c r="U49" s="23"/>
      <c r="V49" s="23"/>
      <c r="W49" s="23"/>
      <c r="X49" s="23"/>
      <c r="Y49" s="23"/>
      <c r="Z49" s="23"/>
      <c r="AA49" s="23"/>
      <c r="AB49" s="23"/>
      <c r="AO49" s="839"/>
      <c r="AP49" s="839"/>
      <c r="AQ49" s="839"/>
      <c r="AR49" s="839"/>
      <c r="AS49" s="839"/>
      <c r="AT49" s="839"/>
      <c r="AU49" s="248"/>
      <c r="AV49" s="248"/>
    </row>
    <row r="50" spans="2:48" ht="14.25" hidden="1" customHeight="1" x14ac:dyDescent="0.2">
      <c r="C50" s="18"/>
      <c r="D50" s="23"/>
      <c r="E50" s="18"/>
      <c r="F50" s="23"/>
      <c r="G50" s="23"/>
      <c r="H50" s="23"/>
      <c r="I50" s="23"/>
      <c r="J50" s="23"/>
      <c r="K50" s="23"/>
      <c r="L50" s="23"/>
      <c r="M50" s="23"/>
      <c r="N50" s="23"/>
      <c r="O50" s="23"/>
      <c r="P50" s="23"/>
      <c r="Q50" s="23"/>
      <c r="R50" s="23"/>
      <c r="S50" s="23"/>
      <c r="T50" s="23"/>
      <c r="U50" s="23"/>
      <c r="V50" s="23"/>
      <c r="W50" s="23"/>
      <c r="X50" s="23"/>
      <c r="Y50" s="23"/>
      <c r="Z50" s="23"/>
      <c r="AA50" s="18"/>
      <c r="AB50" s="23"/>
      <c r="AO50" s="839"/>
      <c r="AP50" s="839"/>
      <c r="AQ50" s="839"/>
      <c r="AR50" s="839"/>
      <c r="AS50" s="839"/>
      <c r="AT50" s="839"/>
      <c r="AU50" s="248"/>
      <c r="AV50" s="248"/>
    </row>
    <row r="51" spans="2:48" ht="14.25" hidden="1" customHeight="1" x14ac:dyDescent="0.2">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23"/>
      <c r="AP51" s="23"/>
      <c r="AR51" s="23"/>
      <c r="AT51" s="23"/>
      <c r="AV51" s="23"/>
    </row>
    <row r="52" spans="2:48" ht="14.25" hidden="1" customHeight="1" x14ac:dyDescent="0.2">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23"/>
      <c r="AP52" s="23"/>
      <c r="AR52" s="23"/>
      <c r="AT52" s="23"/>
      <c r="AV52" s="23"/>
    </row>
    <row r="53" spans="2:48" ht="14.25" hidden="1" customHeight="1" x14ac:dyDescent="0.2">
      <c r="C53" s="51"/>
      <c r="D53" s="18"/>
      <c r="E53" s="51"/>
      <c r="F53" s="18"/>
      <c r="G53" s="18"/>
      <c r="H53" s="18"/>
      <c r="I53" s="18"/>
      <c r="J53" s="18"/>
      <c r="K53" s="18"/>
      <c r="L53" s="18"/>
      <c r="M53" s="18"/>
      <c r="N53" s="18"/>
      <c r="O53" s="18"/>
      <c r="P53" s="18"/>
      <c r="Q53" s="18"/>
      <c r="R53" s="18"/>
      <c r="S53" s="18"/>
      <c r="T53" s="18"/>
      <c r="U53" s="18"/>
      <c r="V53" s="18"/>
      <c r="W53" s="18"/>
      <c r="X53" s="18"/>
      <c r="Y53" s="18"/>
      <c r="Z53" s="18"/>
      <c r="AA53" s="18"/>
      <c r="AB53" s="23"/>
      <c r="AO53" s="18"/>
      <c r="AP53" s="23"/>
      <c r="AQ53" s="18"/>
      <c r="AR53" s="23"/>
      <c r="AS53" s="18"/>
      <c r="AT53" s="23"/>
      <c r="AU53" s="18"/>
      <c r="AV53" s="23"/>
    </row>
    <row r="54" spans="2:48" ht="14.25" hidden="1" customHeight="1" x14ac:dyDescent="0.2">
      <c r="C54" s="51"/>
      <c r="D54" s="18"/>
      <c r="E54" s="51"/>
      <c r="F54" s="18"/>
      <c r="G54" s="18"/>
      <c r="H54" s="18"/>
      <c r="I54" s="18"/>
      <c r="J54" s="18"/>
      <c r="K54" s="18"/>
      <c r="L54" s="18"/>
      <c r="M54" s="18"/>
      <c r="N54" s="18"/>
      <c r="O54" s="18"/>
      <c r="P54" s="18"/>
      <c r="Q54" s="18"/>
      <c r="R54" s="18"/>
      <c r="S54" s="18"/>
      <c r="T54" s="18"/>
      <c r="U54" s="18"/>
      <c r="V54" s="18"/>
      <c r="W54" s="18"/>
      <c r="X54" s="18"/>
      <c r="Y54" s="18"/>
      <c r="Z54" s="18"/>
      <c r="AA54" s="23"/>
      <c r="AB54" s="23"/>
      <c r="AO54" s="18"/>
      <c r="AP54" s="23"/>
      <c r="AQ54" s="18"/>
      <c r="AR54" s="23"/>
      <c r="AS54" s="18"/>
      <c r="AT54" s="23"/>
      <c r="AU54" s="18"/>
      <c r="AV54" s="23"/>
    </row>
    <row r="55" spans="2:48" ht="14.25" hidden="1" customHeight="1" x14ac:dyDescent="0.2">
      <c r="C55" s="18"/>
      <c r="D55" s="23"/>
      <c r="E55" s="18"/>
      <c r="F55" s="23"/>
      <c r="G55" s="23"/>
      <c r="H55" s="23"/>
      <c r="I55" s="23"/>
      <c r="J55" s="23"/>
      <c r="K55" s="23"/>
      <c r="L55" s="23"/>
      <c r="M55" s="23"/>
      <c r="N55" s="23"/>
      <c r="O55" s="23"/>
      <c r="P55" s="23"/>
      <c r="Q55" s="23"/>
      <c r="R55" s="23"/>
      <c r="S55" s="23"/>
      <c r="T55" s="23"/>
      <c r="U55" s="23"/>
      <c r="V55" s="23"/>
      <c r="W55" s="23"/>
      <c r="X55" s="23"/>
      <c r="Y55" s="23"/>
      <c r="Z55" s="23"/>
      <c r="AA55" s="23"/>
      <c r="AB55" s="23"/>
      <c r="AO55" s="18"/>
      <c r="AP55" s="23"/>
      <c r="AQ55" s="18"/>
      <c r="AR55" s="23"/>
      <c r="AS55" s="18"/>
      <c r="AT55" s="23"/>
      <c r="AU55" s="18"/>
      <c r="AV55" s="23"/>
    </row>
    <row r="56" spans="2:48" ht="14.25" hidden="1" customHeight="1" x14ac:dyDescent="0.2">
      <c r="C56" s="18"/>
      <c r="D56" s="23"/>
      <c r="E56" s="18"/>
      <c r="F56" s="23"/>
      <c r="G56" s="23"/>
      <c r="H56" s="23"/>
      <c r="I56" s="23"/>
      <c r="J56" s="23"/>
      <c r="K56" s="23"/>
      <c r="L56" s="23"/>
      <c r="M56" s="23"/>
      <c r="N56" s="23"/>
      <c r="O56" s="23"/>
      <c r="P56" s="23"/>
      <c r="Q56" s="23"/>
      <c r="R56" s="23"/>
      <c r="S56" s="23"/>
      <c r="T56" s="23"/>
      <c r="U56" s="23"/>
      <c r="V56" s="23"/>
      <c r="W56" s="23"/>
      <c r="X56" s="23"/>
      <c r="Y56" s="23"/>
      <c r="Z56" s="23"/>
      <c r="AA56" s="2"/>
      <c r="AB56" s="18"/>
      <c r="AO56" s="18"/>
      <c r="AP56" s="18"/>
      <c r="AQ56" s="18"/>
      <c r="AR56" s="18"/>
      <c r="AS56" s="18"/>
      <c r="AT56" s="18"/>
      <c r="AU56" s="18"/>
      <c r="AV56" s="18"/>
    </row>
    <row r="57" spans="2:48" ht="12" hidden="1" customHeigh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18"/>
      <c r="AO57" s="18"/>
      <c r="AP57" s="18"/>
      <c r="AQ57" s="18"/>
      <c r="AR57" s="18"/>
      <c r="AS57" s="18"/>
      <c r="AT57" s="18"/>
      <c r="AU57" s="18"/>
      <c r="AV57" s="18"/>
    </row>
    <row r="58" spans="2:48" ht="14.25" hidden="1"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14"/>
      <c r="AB58" s="18"/>
      <c r="AO58" s="51"/>
      <c r="AP58" s="18"/>
      <c r="AQ58" s="51"/>
      <c r="AR58" s="18"/>
      <c r="AS58" s="51"/>
      <c r="AT58" s="18"/>
      <c r="AU58" s="51"/>
      <c r="AV58" s="18"/>
    </row>
    <row r="59" spans="2:48" ht="14.25" hidden="1" customHeight="1" x14ac:dyDescent="0.2">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B59" s="18"/>
      <c r="AO59" s="51"/>
      <c r="AP59" s="18"/>
      <c r="AQ59" s="51"/>
      <c r="AR59" s="18"/>
      <c r="AS59" s="51"/>
      <c r="AT59" s="18"/>
      <c r="AU59" s="51"/>
      <c r="AV59" s="18"/>
    </row>
    <row r="60" spans="2:48" ht="14.25" hidden="1" customHeight="1" x14ac:dyDescent="0.2">
      <c r="AB60" s="23"/>
      <c r="AO60" s="18"/>
      <c r="AP60" s="23"/>
      <c r="AQ60" s="18"/>
      <c r="AR60" s="23"/>
      <c r="AS60" s="18"/>
      <c r="AT60" s="23"/>
      <c r="AU60" s="18"/>
      <c r="AV60" s="23"/>
    </row>
    <row r="61" spans="2:48" ht="14.25" hidden="1" customHeight="1" x14ac:dyDescent="0.2">
      <c r="AB61" s="23"/>
      <c r="AO61" s="18"/>
      <c r="AP61" s="23"/>
      <c r="AQ61" s="18"/>
      <c r="AR61" s="23"/>
      <c r="AS61" s="18"/>
      <c r="AT61" s="23"/>
      <c r="AU61" s="18"/>
      <c r="AV61" s="23"/>
    </row>
    <row r="62" spans="2:48" ht="14.25" hidden="1" customHeight="1" x14ac:dyDescent="0.2">
      <c r="AB62" s="2"/>
      <c r="AO62" s="2"/>
      <c r="AP62" s="2"/>
      <c r="AQ62" s="2"/>
      <c r="AR62" s="2"/>
      <c r="AS62" s="2"/>
      <c r="AT62" s="2"/>
      <c r="AU62" s="2"/>
      <c r="AV62" s="2"/>
    </row>
    <row r="63" spans="2:48" ht="14.25" hidden="1" customHeight="1" x14ac:dyDescent="0.2">
      <c r="AB63" s="2"/>
      <c r="AO63" s="2"/>
      <c r="AP63" s="2"/>
      <c r="AQ63" s="2"/>
      <c r="AR63" s="2"/>
      <c r="AS63" s="2"/>
      <c r="AT63" s="2"/>
      <c r="AU63" s="2"/>
      <c r="AV63" s="2"/>
    </row>
    <row r="64" spans="2:48" ht="14.25" hidden="1" customHeight="1" x14ac:dyDescent="0.2">
      <c r="AB64" s="14"/>
      <c r="AO64" s="14"/>
      <c r="AP64" s="14"/>
      <c r="AQ64" s="14"/>
      <c r="AR64" s="14"/>
      <c r="AS64" s="14"/>
      <c r="AT64" s="14"/>
      <c r="AU64" s="14"/>
      <c r="AV64" s="14"/>
    </row>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sheetData>
  <sheetProtection algorithmName="SHA-512" hashValue="Hvezfi1K9TiNO030IqIUAE0DoNEDgHfO/7b44D3bm9M6yDUCnmoxwklBPjCKCMRKbQCm4EQjbPinPK8iHcE/Yg==" saltValue="DjREZiuva5zzdraRuV9lhQ==" spinCount="100000" sheet="1" objects="1" scenarios="1" formatCells="0" formatColumns="0" formatRows="0" insertHyperlinks="0"/>
  <mergeCells count="80">
    <mergeCell ref="U9:V9"/>
    <mergeCell ref="AG37:AG39"/>
    <mergeCell ref="AH37:AH39"/>
    <mergeCell ref="AB12:AC13"/>
    <mergeCell ref="AB14:AC15"/>
    <mergeCell ref="AB16:AC17"/>
    <mergeCell ref="AB18:AC19"/>
    <mergeCell ref="AB20:AB29"/>
    <mergeCell ref="G9:H9"/>
    <mergeCell ref="I9:J9"/>
    <mergeCell ref="K9:L9"/>
    <mergeCell ref="M9:N9"/>
    <mergeCell ref="S9:T9"/>
    <mergeCell ref="AU9:AV9"/>
    <mergeCell ref="AB10:AC11"/>
    <mergeCell ref="AV37:AV39"/>
    <mergeCell ref="AC20:AC21"/>
    <mergeCell ref="AC22:AC23"/>
    <mergeCell ref="AC24:AC25"/>
    <mergeCell ref="AC26:AC27"/>
    <mergeCell ref="AC28:AC29"/>
    <mergeCell ref="AP37:AP39"/>
    <mergeCell ref="AQ37:AQ39"/>
    <mergeCell ref="AR37:AR39"/>
    <mergeCell ref="AS37:AS39"/>
    <mergeCell ref="AT37:AT39"/>
    <mergeCell ref="AU37:AU39"/>
    <mergeCell ref="AK37:AK39"/>
    <mergeCell ref="AB37:AD39"/>
    <mergeCell ref="AM37:AM39"/>
    <mergeCell ref="AB36:AD36"/>
    <mergeCell ref="AN37:AN39"/>
    <mergeCell ref="AB30:AC31"/>
    <mergeCell ref="AB32:AC33"/>
    <mergeCell ref="AB34:AC35"/>
    <mergeCell ref="AI37:AI39"/>
    <mergeCell ref="AL37:AL39"/>
    <mergeCell ref="AJ37:AJ39"/>
    <mergeCell ref="AU7:AU8"/>
    <mergeCell ref="C9:D9"/>
    <mergeCell ref="E9:F9"/>
    <mergeCell ref="AB9:AD9"/>
    <mergeCell ref="AH9:AI9"/>
    <mergeCell ref="AM9:AN9"/>
    <mergeCell ref="O9:P9"/>
    <mergeCell ref="Q9:R9"/>
    <mergeCell ref="W9:X9"/>
    <mergeCell ref="Y9:Z9"/>
    <mergeCell ref="AK7:AK8"/>
    <mergeCell ref="AL7:AL8"/>
    <mergeCell ref="O7:O8"/>
    <mergeCell ref="Q7:Q8"/>
    <mergeCell ref="AQ9:AR9"/>
    <mergeCell ref="AS9:AT9"/>
    <mergeCell ref="B6:B8"/>
    <mergeCell ref="AB6:AC6"/>
    <mergeCell ref="C7:C8"/>
    <mergeCell ref="E7:E8"/>
    <mergeCell ref="W7:W8"/>
    <mergeCell ref="Y7:Y8"/>
    <mergeCell ref="G7:G8"/>
    <mergeCell ref="I7:I8"/>
    <mergeCell ref="K7:K8"/>
    <mergeCell ref="M7:M8"/>
    <mergeCell ref="AC44:AT45"/>
    <mergeCell ref="AQ7:AQ8"/>
    <mergeCell ref="AS7:AS8"/>
    <mergeCell ref="S7:S8"/>
    <mergeCell ref="U7:U8"/>
    <mergeCell ref="AE7:AE8"/>
    <mergeCell ref="AF7:AF8"/>
    <mergeCell ref="AG7:AG8"/>
    <mergeCell ref="AM7:AM8"/>
    <mergeCell ref="AO7:AO8"/>
    <mergeCell ref="AH7:AH8"/>
    <mergeCell ref="AJ7:AJ8"/>
    <mergeCell ref="AO9:AP9"/>
    <mergeCell ref="AO37:AO39"/>
    <mergeCell ref="AE37:AE39"/>
    <mergeCell ref="AF37:AF39"/>
  </mergeCells>
  <dataValidations count="1">
    <dataValidation type="decimal" operator="greaterThanOrEqual" allowBlank="1" showInputMessage="1" showErrorMessage="1" error="Please enter non-negative number." sqref="AH10:AI16 AE18:AI29 AJ10:AV35 AE10:AV10 C10:Z26 AH30:AI32 AG30 AE34:AI35 AF11:AF12 AG11:AG14" xr:uid="{00000000-0002-0000-0900-000000000000}">
      <formula1>0</formula1>
    </dataValidation>
  </dataValidations>
  <pageMargins left="0.70866141732283472" right="0.70866141732283472" top="0.74803149606299213" bottom="0.74803149606299213" header="0.31496062992125984" footer="0.31496062992125984"/>
  <pageSetup paperSize="8"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28" min="1"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6" tint="0.59999389629810485"/>
    <pageSetUpPr autoPageBreaks="0"/>
  </sheetPr>
  <dimension ref="A1:AU2682"/>
  <sheetViews>
    <sheetView showGridLines="0" zoomScale="85" zoomScaleNormal="85" zoomScaleSheetLayoutView="40" workbookViewId="0">
      <selection activeCell="C11" sqref="C11:Z27"/>
    </sheetView>
  </sheetViews>
  <sheetFormatPr defaultColWidth="0" defaultRowHeight="0" customHeight="1" zeroHeight="1" x14ac:dyDescent="0.2"/>
  <cols>
    <col min="1" max="1" width="3.625" customWidth="1"/>
    <col min="2" max="2" width="11.625" customWidth="1"/>
    <col min="3" max="26" width="12.5" customWidth="1"/>
    <col min="27" max="27" width="10.75" customWidth="1"/>
    <col min="28" max="28" width="14.875" customWidth="1"/>
    <col min="29" max="29" width="11.625" customWidth="1"/>
    <col min="30" max="47" width="12.5" customWidth="1"/>
    <col min="48" max="48" width="9" customWidth="1"/>
  </cols>
  <sheetData>
    <row r="1" spans="1:47" ht="14.25" customHeight="1" x14ac:dyDescent="0.2">
      <c r="A1" s="34" t="s">
        <v>0</v>
      </c>
      <c r="B1" s="24"/>
      <c r="O1" s="110" t="s">
        <v>498</v>
      </c>
      <c r="P1" s="45" t="s">
        <v>499</v>
      </c>
      <c r="Q1" s="42"/>
      <c r="AB1" s="24"/>
      <c r="AC1" s="24"/>
    </row>
    <row r="2" spans="1:47" ht="19.5" customHeight="1" x14ac:dyDescent="0.2">
      <c r="B2" s="50" t="s">
        <v>1104</v>
      </c>
      <c r="C2" s="50"/>
      <c r="D2" s="50"/>
      <c r="E2" s="50"/>
      <c r="F2" s="50"/>
      <c r="G2" s="50"/>
      <c r="H2" s="50"/>
      <c r="I2" s="50"/>
      <c r="J2" s="50"/>
      <c r="K2" s="50"/>
      <c r="L2" s="50"/>
      <c r="M2" s="50"/>
      <c r="N2" s="50"/>
      <c r="O2" s="50"/>
      <c r="P2" s="50"/>
      <c r="Q2" s="50"/>
      <c r="R2" s="50"/>
      <c r="S2" s="50"/>
      <c r="T2" s="50"/>
      <c r="U2" s="50"/>
      <c r="V2" s="50"/>
      <c r="W2" s="50"/>
      <c r="X2" s="50"/>
      <c r="Y2" s="50"/>
      <c r="Z2" s="50"/>
      <c r="AA2" s="88"/>
      <c r="AB2" s="50" t="s">
        <v>1105</v>
      </c>
      <c r="AC2" s="50"/>
      <c r="AD2" s="50"/>
      <c r="AE2" s="50"/>
      <c r="AF2" s="50"/>
      <c r="AG2" s="50"/>
      <c r="AH2" s="50"/>
      <c r="AI2" s="50"/>
      <c r="AJ2" s="50"/>
      <c r="AK2" s="50"/>
      <c r="AL2" s="50"/>
      <c r="AM2" s="50"/>
      <c r="AN2" s="50"/>
      <c r="AO2" s="50"/>
      <c r="AP2" s="50"/>
      <c r="AQ2" s="50"/>
      <c r="AR2" s="50"/>
      <c r="AS2" s="50"/>
      <c r="AT2" s="50"/>
      <c r="AU2" s="50"/>
    </row>
    <row r="3" spans="1:47"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2" customHeight="1" x14ac:dyDescent="0.2">
      <c r="B4" s="49" t="s">
        <v>489</v>
      </c>
      <c r="D4" s="49"/>
      <c r="E4" s="49"/>
      <c r="F4" s="49"/>
      <c r="G4" s="49"/>
      <c r="H4" s="49"/>
      <c r="I4" s="49"/>
      <c r="J4" s="49"/>
      <c r="K4" s="49"/>
      <c r="L4" s="49"/>
      <c r="M4" s="49"/>
      <c r="N4" s="49"/>
      <c r="O4" s="49"/>
      <c r="P4" s="49"/>
      <c r="Q4" s="49"/>
      <c r="R4" s="49"/>
      <c r="S4" s="49"/>
      <c r="T4" s="49"/>
      <c r="U4" s="49"/>
      <c r="V4" s="49"/>
      <c r="W4" s="49"/>
      <c r="X4" s="49"/>
      <c r="Y4" s="49"/>
      <c r="Z4" s="49"/>
      <c r="AA4" s="49"/>
      <c r="AB4" s="49" t="s">
        <v>489</v>
      </c>
      <c r="AC4" s="49"/>
      <c r="AH4" s="49"/>
      <c r="AM4" s="49"/>
      <c r="AO4" s="49"/>
      <c r="AQ4" s="49"/>
      <c r="AS4" s="49"/>
      <c r="AU4" s="49"/>
    </row>
    <row r="5" spans="1:47" ht="12" customHeight="1" thickBot="1" x14ac:dyDescent="0.2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1:47" ht="14.25" customHeight="1" x14ac:dyDescent="0.2">
      <c r="B6" s="2220" t="s">
        <v>758</v>
      </c>
      <c r="C6" s="110" t="s">
        <v>496</v>
      </c>
      <c r="D6" s="45" t="s">
        <v>497</v>
      </c>
      <c r="E6" s="110" t="s">
        <v>498</v>
      </c>
      <c r="F6" s="45" t="s">
        <v>499</v>
      </c>
      <c r="G6" s="45"/>
      <c r="H6" s="45"/>
      <c r="I6" s="45"/>
      <c r="J6" s="45"/>
      <c r="K6" s="45"/>
      <c r="L6" s="45"/>
      <c r="M6" s="45"/>
      <c r="N6" s="45"/>
      <c r="O6" s="110" t="s">
        <v>500</v>
      </c>
      <c r="P6" s="45" t="s">
        <v>501</v>
      </c>
      <c r="Q6" s="110" t="s">
        <v>502</v>
      </c>
      <c r="R6" s="45" t="s">
        <v>503</v>
      </c>
      <c r="S6" s="110" t="s">
        <v>504</v>
      </c>
      <c r="T6" s="45" t="s">
        <v>505</v>
      </c>
      <c r="U6" s="110" t="s">
        <v>506</v>
      </c>
      <c r="V6" s="45" t="s">
        <v>507</v>
      </c>
      <c r="W6" s="110" t="s">
        <v>516</v>
      </c>
      <c r="X6" s="45" t="s">
        <v>517</v>
      </c>
      <c r="Y6" s="110" t="s">
        <v>518</v>
      </c>
      <c r="Z6" s="45" t="s">
        <v>519</v>
      </c>
      <c r="AA6" s="42"/>
      <c r="AB6" s="2375" t="s">
        <v>1135</v>
      </c>
      <c r="AC6" s="2375"/>
      <c r="AD6" s="110" t="s">
        <v>496</v>
      </c>
      <c r="AE6" s="110" t="s">
        <v>497</v>
      </c>
      <c r="AF6" s="110" t="s">
        <v>498</v>
      </c>
      <c r="AG6" s="110" t="s">
        <v>499</v>
      </c>
      <c r="AH6" s="45" t="s">
        <v>500</v>
      </c>
      <c r="AI6" s="110" t="s">
        <v>501</v>
      </c>
      <c r="AJ6" s="110" t="s">
        <v>502</v>
      </c>
      <c r="AK6" s="110" t="s">
        <v>503</v>
      </c>
      <c r="AL6" s="110" t="s">
        <v>504</v>
      </c>
      <c r="AM6" s="110" t="s">
        <v>505</v>
      </c>
      <c r="AN6" s="45" t="s">
        <v>506</v>
      </c>
      <c r="AO6" s="110" t="s">
        <v>507</v>
      </c>
      <c r="AP6" s="45" t="s">
        <v>508</v>
      </c>
      <c r="AQ6" s="110" t="s">
        <v>509</v>
      </c>
      <c r="AR6" s="45" t="s">
        <v>510</v>
      </c>
      <c r="AS6" s="110" t="s">
        <v>511</v>
      </c>
      <c r="AT6" s="45" t="s">
        <v>512</v>
      </c>
      <c r="AU6" s="110" t="s">
        <v>513</v>
      </c>
    </row>
    <row r="7" spans="1:47" ht="32.1" customHeight="1" x14ac:dyDescent="0.2">
      <c r="B7" s="2166"/>
      <c r="C7" s="2327" t="s">
        <v>927</v>
      </c>
      <c r="D7" s="113"/>
      <c r="E7" s="2292" t="s">
        <v>928</v>
      </c>
      <c r="F7" s="113"/>
      <c r="G7" s="2292" t="s">
        <v>1107</v>
      </c>
      <c r="H7" s="113"/>
      <c r="I7" s="2292" t="s">
        <v>1108</v>
      </c>
      <c r="J7" s="113"/>
      <c r="K7" s="2292" t="s">
        <v>1109</v>
      </c>
      <c r="L7" s="113"/>
      <c r="M7" s="2292" t="s">
        <v>1110</v>
      </c>
      <c r="N7" s="113"/>
      <c r="O7" s="2292" t="s">
        <v>1111</v>
      </c>
      <c r="P7" s="113"/>
      <c r="Q7" s="2292" t="s">
        <v>1112</v>
      </c>
      <c r="R7" s="113"/>
      <c r="S7" s="2292" t="s">
        <v>1113</v>
      </c>
      <c r="T7" s="113"/>
      <c r="U7" s="2292" t="s">
        <v>1114</v>
      </c>
      <c r="V7" s="113"/>
      <c r="W7" s="2292" t="s">
        <v>1115</v>
      </c>
      <c r="X7" s="113"/>
      <c r="Y7" s="2292" t="s">
        <v>1116</v>
      </c>
      <c r="Z7" s="113"/>
      <c r="AA7" s="245"/>
      <c r="AB7" s="2376"/>
      <c r="AC7" s="2376"/>
      <c r="AD7" s="2327" t="s">
        <v>1044</v>
      </c>
      <c r="AE7" s="2292" t="s">
        <v>1045</v>
      </c>
      <c r="AF7" s="2292" t="s">
        <v>1046</v>
      </c>
      <c r="AG7" s="2292" t="s">
        <v>1048</v>
      </c>
      <c r="AH7" s="113"/>
      <c r="AI7" s="2292" t="s">
        <v>1049</v>
      </c>
      <c r="AJ7" s="2292" t="s">
        <v>1050</v>
      </c>
      <c r="AK7" s="2292" t="s">
        <v>1051</v>
      </c>
      <c r="AL7" s="2292" t="s">
        <v>1052</v>
      </c>
      <c r="AM7" s="113"/>
      <c r="AN7" s="2257" t="s">
        <v>1053</v>
      </c>
      <c r="AO7" s="113"/>
      <c r="AP7" s="2257" t="s">
        <v>1054</v>
      </c>
      <c r="AQ7" s="113"/>
      <c r="AR7" s="2257" t="s">
        <v>1055</v>
      </c>
      <c r="AS7" s="113"/>
      <c r="AT7" s="2257" t="s">
        <v>1056</v>
      </c>
      <c r="AU7" s="113"/>
    </row>
    <row r="8" spans="1:47" ht="68.099999999999994" customHeight="1" x14ac:dyDescent="0.2">
      <c r="B8" s="2166"/>
      <c r="C8" s="2328"/>
      <c r="D8" s="838" t="s">
        <v>957</v>
      </c>
      <c r="E8" s="2288"/>
      <c r="F8" s="838" t="s">
        <v>957</v>
      </c>
      <c r="G8" s="2288"/>
      <c r="H8" s="838" t="s">
        <v>957</v>
      </c>
      <c r="I8" s="2288"/>
      <c r="J8" s="838" t="s">
        <v>957</v>
      </c>
      <c r="K8" s="2288"/>
      <c r="L8" s="838" t="s">
        <v>957</v>
      </c>
      <c r="M8" s="2288"/>
      <c r="N8" s="838" t="s">
        <v>957</v>
      </c>
      <c r="O8" s="2288"/>
      <c r="P8" s="838" t="s">
        <v>957</v>
      </c>
      <c r="Q8" s="2288"/>
      <c r="R8" s="838" t="s">
        <v>957</v>
      </c>
      <c r="S8" s="2288"/>
      <c r="T8" s="838" t="s">
        <v>957</v>
      </c>
      <c r="U8" s="2288"/>
      <c r="V8" s="838" t="s">
        <v>957</v>
      </c>
      <c r="W8" s="2288"/>
      <c r="X8" s="838" t="s">
        <v>957</v>
      </c>
      <c r="Y8" s="2288"/>
      <c r="Z8" s="838" t="s">
        <v>957</v>
      </c>
      <c r="AA8" s="245"/>
      <c r="AB8" s="2376"/>
      <c r="AC8" s="2376"/>
      <c r="AD8" s="2327"/>
      <c r="AE8" s="2292"/>
      <c r="AF8" s="2292"/>
      <c r="AG8" s="2292"/>
      <c r="AH8" s="136" t="s">
        <v>957</v>
      </c>
      <c r="AI8" s="2292"/>
      <c r="AJ8" s="2292"/>
      <c r="AK8" s="2292"/>
      <c r="AL8" s="2292"/>
      <c r="AM8" s="136" t="s">
        <v>957</v>
      </c>
      <c r="AN8" s="2288"/>
      <c r="AO8" s="136" t="s">
        <v>957</v>
      </c>
      <c r="AP8" s="2288"/>
      <c r="AQ8" s="136" t="s">
        <v>957</v>
      </c>
      <c r="AR8" s="2288"/>
      <c r="AS8" s="136" t="s">
        <v>957</v>
      </c>
      <c r="AT8" s="2288"/>
      <c r="AU8" s="136" t="s">
        <v>957</v>
      </c>
    </row>
    <row r="9" spans="1:47" s="36" customFormat="1" ht="27.75" customHeight="1" thickBot="1" x14ac:dyDescent="0.25">
      <c r="A9" s="35"/>
      <c r="B9" s="345" t="s">
        <v>799</v>
      </c>
      <c r="C9" s="2368" t="s">
        <v>959</v>
      </c>
      <c r="D9" s="2369"/>
      <c r="E9" s="2370" t="s">
        <v>960</v>
      </c>
      <c r="F9" s="2369"/>
      <c r="G9" s="837"/>
      <c r="H9" s="837"/>
      <c r="I9" s="837"/>
      <c r="J9" s="837"/>
      <c r="K9" s="837"/>
      <c r="L9" s="837"/>
      <c r="M9" s="837"/>
      <c r="N9" s="837"/>
      <c r="O9" s="837"/>
      <c r="P9" s="837"/>
      <c r="Q9" s="837"/>
      <c r="R9" s="837"/>
      <c r="S9" s="837"/>
      <c r="T9" s="837"/>
      <c r="U9" s="837"/>
      <c r="V9" s="837"/>
      <c r="W9" s="2322" t="s">
        <v>989</v>
      </c>
      <c r="X9" s="2320"/>
      <c r="Y9" s="2321" t="s">
        <v>990</v>
      </c>
      <c r="Z9" s="2320"/>
      <c r="AA9" s="43"/>
      <c r="AB9" s="2371" t="s">
        <v>799</v>
      </c>
      <c r="AC9" s="2372"/>
      <c r="AD9" s="243" t="s">
        <v>1058</v>
      </c>
      <c r="AE9" s="346" t="s">
        <v>1059</v>
      </c>
      <c r="AF9" s="346" t="s">
        <v>1060</v>
      </c>
      <c r="AG9" s="2351" t="s">
        <v>1062</v>
      </c>
      <c r="AH9" s="2351"/>
      <c r="AI9" s="346" t="s">
        <v>1063</v>
      </c>
      <c r="AJ9" s="346" t="s">
        <v>1064</v>
      </c>
      <c r="AK9" s="346" t="s">
        <v>1065</v>
      </c>
      <c r="AL9" s="2352" t="s">
        <v>1066</v>
      </c>
      <c r="AM9" s="2352"/>
      <c r="AN9" s="2279" t="s">
        <v>1067</v>
      </c>
      <c r="AO9" s="2280"/>
      <c r="AP9" s="2279" t="s">
        <v>1068</v>
      </c>
      <c r="AQ9" s="2280"/>
      <c r="AR9" s="2279" t="s">
        <v>1069</v>
      </c>
      <c r="AS9" s="2280"/>
      <c r="AT9" s="2279" t="s">
        <v>1070</v>
      </c>
      <c r="AU9" s="2280"/>
    </row>
    <row r="10" spans="1:47" ht="14.25" customHeight="1" x14ac:dyDescent="0.2">
      <c r="A10" s="4"/>
      <c r="B10" s="27">
        <v>2002</v>
      </c>
      <c r="C10" s="359"/>
      <c r="D10" s="356"/>
      <c r="E10" s="360"/>
      <c r="F10" s="356"/>
      <c r="G10" s="356"/>
      <c r="H10" s="356"/>
      <c r="I10" s="356"/>
      <c r="J10" s="356"/>
      <c r="K10" s="356"/>
      <c r="L10" s="356"/>
      <c r="M10" s="356"/>
      <c r="N10" s="356"/>
      <c r="O10" s="356"/>
      <c r="P10" s="356"/>
      <c r="Q10" s="356"/>
      <c r="R10" s="356"/>
      <c r="S10" s="356"/>
      <c r="T10" s="356"/>
      <c r="U10" s="356"/>
      <c r="V10" s="356"/>
      <c r="W10" s="870"/>
      <c r="X10" s="870"/>
      <c r="Y10" s="870"/>
      <c r="Z10" s="870"/>
      <c r="AA10" s="248"/>
      <c r="AB10" s="2373" t="s">
        <v>1044</v>
      </c>
      <c r="AC10" s="125" t="s">
        <v>1071</v>
      </c>
      <c r="AD10" s="130"/>
      <c r="AE10" s="130"/>
      <c r="AF10" s="130"/>
      <c r="AG10" s="130"/>
      <c r="AH10" s="131"/>
      <c r="AI10" s="130"/>
      <c r="AJ10" s="130"/>
      <c r="AK10" s="130"/>
      <c r="AL10" s="130"/>
      <c r="AM10" s="131"/>
      <c r="AN10" s="130"/>
      <c r="AO10" s="131"/>
      <c r="AP10" s="130"/>
      <c r="AQ10" s="131"/>
      <c r="AR10" s="130"/>
      <c r="AS10" s="131"/>
      <c r="AT10" s="130"/>
      <c r="AU10" s="131"/>
    </row>
    <row r="11" spans="1:47" ht="14.25" customHeight="1" x14ac:dyDescent="0.2">
      <c r="A11" s="4"/>
      <c r="B11" s="8">
        <v>2003</v>
      </c>
      <c r="C11" s="361" t="e">
        <f>IF(NOT(ISBLANK('[1]3 interconnectedness'!C11)),IF(NOT(ISBLANK('[1]3 interconnectedness'!C10)),'[1]3 interconnectedness'!C11/'[1]3 interconnectedness'!C10-1,""),"")</f>
        <v>#REF!</v>
      </c>
      <c r="D11" s="357" t="e">
        <f>IF(NOT(ISBLANK('[1]3 interconnectedness'!D11)),IF(NOT(ISBLANK('[1]3 interconnectedness'!D10)),'[1]3 interconnectedness'!D11/'[1]3 interconnectedness'!D10-1,""),"")</f>
        <v>#REF!</v>
      </c>
      <c r="E11" s="362" t="str">
        <f>IF(NOT(ISBLANK('3 interconnectedness (old)'!E11)),IF(NOT(ISBLANK('3 interconnectedness (old)'!E10)),'3 interconnectedness (old)'!E11/'3 interconnectedness (old)'!E10-1,""),"")</f>
        <v/>
      </c>
      <c r="F11" s="357" t="str">
        <f>IF(NOT(ISBLANK('3 interconnectedness (old)'!F11)),IF(NOT(ISBLANK('3 interconnectedness (old)'!F10)),'3 interconnectedness (old)'!F11/'3 interconnectedness (old)'!F10-1,""),"")</f>
        <v/>
      </c>
      <c r="G11" s="357" t="str">
        <f>IF(NOT(ISBLANK('3 interconnectedness (old)'!G11)),IF(NOT(ISBLANK('3 interconnectedness (old)'!G10)),'3 interconnectedness (old)'!G11/'3 interconnectedness (old)'!G10-1,""),"")</f>
        <v/>
      </c>
      <c r="H11" s="357" t="str">
        <f>IF(NOT(ISBLANK('3 interconnectedness (old)'!H11)),IF(NOT(ISBLANK('3 interconnectedness (old)'!H10)),'3 interconnectedness (old)'!H11/'3 interconnectedness (old)'!H10-1,""),"")</f>
        <v/>
      </c>
      <c r="I11" s="357" t="str">
        <f>IF(NOT(ISBLANK('3 interconnectedness (old)'!I11)),IF(NOT(ISBLANK('3 interconnectedness (old)'!I10)),'3 interconnectedness (old)'!I11/'3 interconnectedness (old)'!I10-1,""),"")</f>
        <v/>
      </c>
      <c r="J11" s="357" t="str">
        <f>IF(NOT(ISBLANK('3 interconnectedness (old)'!J11)),IF(NOT(ISBLANK('3 interconnectedness (old)'!J10)),'3 interconnectedness (old)'!J11/'3 interconnectedness (old)'!J10-1,""),"")</f>
        <v/>
      </c>
      <c r="K11" s="357" t="str">
        <f>IF(NOT(ISBLANK('3 interconnectedness (old)'!K11)),IF(NOT(ISBLANK('3 interconnectedness (old)'!K10)),'3 interconnectedness (old)'!K11/'3 interconnectedness (old)'!K10-1,""),"")</f>
        <v/>
      </c>
      <c r="L11" s="357" t="str">
        <f>IF(NOT(ISBLANK('3 interconnectedness (old)'!L11)),IF(NOT(ISBLANK('3 interconnectedness (old)'!L10)),'3 interconnectedness (old)'!L11/'3 interconnectedness (old)'!L10-1,""),"")</f>
        <v/>
      </c>
      <c r="M11" s="357" t="str">
        <f>IF(NOT(ISBLANK('3 interconnectedness (old)'!M11)),IF(NOT(ISBLANK('3 interconnectedness (old)'!M10)),'3 interconnectedness (old)'!M11/'3 interconnectedness (old)'!M10-1,""),"")</f>
        <v/>
      </c>
      <c r="N11" s="357" t="str">
        <f>IF(NOT(ISBLANK('3 interconnectedness (old)'!N11)),IF(NOT(ISBLANK('3 interconnectedness (old)'!N10)),'3 interconnectedness (old)'!N11/'3 interconnectedness (old)'!N10-1,""),"")</f>
        <v/>
      </c>
      <c r="O11" s="357" t="str">
        <f>IF(NOT(ISBLANK('3 interconnectedness (old)'!O11)),IF(NOT(ISBLANK('3 interconnectedness (old)'!O10)),'3 interconnectedness (old)'!O11/'3 interconnectedness (old)'!O10-1,""),"")</f>
        <v/>
      </c>
      <c r="P11" s="357" t="str">
        <f>IF(NOT(ISBLANK('3 interconnectedness (old)'!P11)),IF(NOT(ISBLANK('3 interconnectedness (old)'!P10)),'3 interconnectedness (old)'!P11/'3 interconnectedness (old)'!P10-1,""),"")</f>
        <v/>
      </c>
      <c r="Q11" s="357" t="str">
        <f>IF(NOT(ISBLANK('3 interconnectedness (old)'!Q11)),IF(NOT(ISBLANK('3 interconnectedness (old)'!Q10)),'3 interconnectedness (old)'!Q11/'3 interconnectedness (old)'!Q10-1,""),"")</f>
        <v/>
      </c>
      <c r="R11" s="357" t="str">
        <f>IF(NOT(ISBLANK('3 interconnectedness (old)'!R11)),IF(NOT(ISBLANK('3 interconnectedness (old)'!R10)),'3 interconnectedness (old)'!R11/'3 interconnectedness (old)'!R10-1,""),"")</f>
        <v/>
      </c>
      <c r="S11" s="357" t="str">
        <f>IF(NOT(ISBLANK('3 interconnectedness (old)'!S11)),IF(NOT(ISBLANK('3 interconnectedness (old)'!S10)),'3 interconnectedness (old)'!S11/'3 interconnectedness (old)'!S10-1,""),"")</f>
        <v/>
      </c>
      <c r="T11" s="357" t="str">
        <f>IF(NOT(ISBLANK('3 interconnectedness (old)'!T11)),IF(NOT(ISBLANK('3 interconnectedness (old)'!T10)),'3 interconnectedness (old)'!T11/'3 interconnectedness (old)'!T10-1,""),"")</f>
        <v/>
      </c>
      <c r="U11" s="357" t="str">
        <f>IF(NOT(ISBLANK('3 interconnectedness (old)'!U11)),IF(NOT(ISBLANK('3 interconnectedness (old)'!U10)),'3 interconnectedness (old)'!U11/'3 interconnectedness (old)'!U10-1,""),"")</f>
        <v/>
      </c>
      <c r="V11" s="357" t="str">
        <f>IF(NOT(ISBLANK('3 interconnectedness (old)'!V11)),IF(NOT(ISBLANK('3 interconnectedness (old)'!V10)),'3 interconnectedness (old)'!V11/'3 interconnectedness (old)'!V10-1,""),"")</f>
        <v/>
      </c>
      <c r="W11" s="357" t="str">
        <f>IF(NOT(ISBLANK('3 interconnectedness (old)'!W11)),IF(NOT(ISBLANK('3 interconnectedness (old)'!W10)),'3 interconnectedness (old)'!W11/'3 interconnectedness (old)'!W10-1,""),"")</f>
        <v/>
      </c>
      <c r="X11" s="357" t="str">
        <f>IF(NOT(ISBLANK('3 interconnectedness (old)'!X11)),IF(NOT(ISBLANK('3 interconnectedness (old)'!X10)),'3 interconnectedness (old)'!X11/'3 interconnectedness (old)'!X10-1,""),"")</f>
        <v/>
      </c>
      <c r="Y11" s="357" t="str">
        <f>IF(NOT(ISBLANK('3 interconnectedness (old)'!Y11)),IF(NOT(ISBLANK('3 interconnectedness (old)'!Y10)),'3 interconnectedness (old)'!Y11/'3 interconnectedness (old)'!Y10-1,""),"")</f>
        <v/>
      </c>
      <c r="Z11" s="357" t="str">
        <f>IF(NOT(ISBLANK('3 interconnectedness (old)'!Z11)),IF(NOT(ISBLANK('3 interconnectedness (old)'!Z10)),'3 interconnectedness (old)'!Z11/'3 interconnectedness (old)'!Z10-1,""),"")</f>
        <v/>
      </c>
      <c r="AA11" s="248"/>
      <c r="AB11" s="2374"/>
      <c r="AC11" s="126" t="s">
        <v>1072</v>
      </c>
      <c r="AD11" s="252" t="str">
        <f>IF(COUNTBLANK(AD10)=1,"-",AD10)</f>
        <v>-</v>
      </c>
      <c r="AE11" s="127"/>
      <c r="AF11" s="127"/>
      <c r="AG11" s="127"/>
      <c r="AH11" s="128"/>
      <c r="AI11" s="127"/>
      <c r="AJ11" s="127"/>
      <c r="AK11" s="127"/>
      <c r="AL11" s="127"/>
      <c r="AM11" s="128"/>
      <c r="AN11" s="127"/>
      <c r="AO11" s="128"/>
      <c r="AP11" s="127"/>
      <c r="AQ11" s="128"/>
      <c r="AR11" s="127"/>
      <c r="AS11" s="128"/>
      <c r="AT11" s="127"/>
      <c r="AU11" s="128"/>
    </row>
    <row r="12" spans="1:47" ht="14.25" customHeight="1" x14ac:dyDescent="0.2">
      <c r="A12" s="4"/>
      <c r="B12" s="8">
        <v>2004</v>
      </c>
      <c r="C12" s="361" t="str">
        <f>IF(NOT(ISBLANK('3 interconnectedness (old)'!C12)),IF(NOT(ISBLANK('3 interconnectedness (old)'!C11)),'3 interconnectedness (old)'!C12/'3 interconnectedness (old)'!C11-1,""),"")</f>
        <v/>
      </c>
      <c r="D12" s="357" t="str">
        <f>IF(NOT(ISBLANK('3 interconnectedness (old)'!D12)),IF(NOT(ISBLANK('3 interconnectedness (old)'!D11)),'3 interconnectedness (old)'!D12/'3 interconnectedness (old)'!D11-1,""),"")</f>
        <v/>
      </c>
      <c r="E12" s="362" t="str">
        <f>IF(NOT(ISBLANK('3 interconnectedness (old)'!E12)),IF(NOT(ISBLANK('3 interconnectedness (old)'!E11)),'3 interconnectedness (old)'!E12/'3 interconnectedness (old)'!E11-1,""),"")</f>
        <v/>
      </c>
      <c r="F12" s="357" t="str">
        <f>IF(NOT(ISBLANK('3 interconnectedness (old)'!F12)),IF(NOT(ISBLANK('3 interconnectedness (old)'!F11)),'3 interconnectedness (old)'!F12/'3 interconnectedness (old)'!F11-1,""),"")</f>
        <v/>
      </c>
      <c r="G12" s="357" t="str">
        <f>IF(NOT(ISBLANK('3 interconnectedness (old)'!G12)),IF(NOT(ISBLANK('3 interconnectedness (old)'!G11)),'3 interconnectedness (old)'!G12/'3 interconnectedness (old)'!G11-1,""),"")</f>
        <v/>
      </c>
      <c r="H12" s="357" t="str">
        <f>IF(NOT(ISBLANK('3 interconnectedness (old)'!H12)),IF(NOT(ISBLANK('3 interconnectedness (old)'!H11)),'3 interconnectedness (old)'!H12/'3 interconnectedness (old)'!H11-1,""),"")</f>
        <v/>
      </c>
      <c r="I12" s="357" t="str">
        <f>IF(NOT(ISBLANK('3 interconnectedness (old)'!I12)),IF(NOT(ISBLANK('3 interconnectedness (old)'!I11)),'3 interconnectedness (old)'!I12/'3 interconnectedness (old)'!I11-1,""),"")</f>
        <v/>
      </c>
      <c r="J12" s="357" t="str">
        <f>IF(NOT(ISBLANK('3 interconnectedness (old)'!J12)),IF(NOT(ISBLANK('3 interconnectedness (old)'!J11)),'3 interconnectedness (old)'!J12/'3 interconnectedness (old)'!J11-1,""),"")</f>
        <v/>
      </c>
      <c r="K12" s="357" t="str">
        <f>IF(NOT(ISBLANK('3 interconnectedness (old)'!K12)),IF(NOT(ISBLANK('3 interconnectedness (old)'!K11)),'3 interconnectedness (old)'!K12/'3 interconnectedness (old)'!K11-1,""),"")</f>
        <v/>
      </c>
      <c r="L12" s="357" t="str">
        <f>IF(NOT(ISBLANK('3 interconnectedness (old)'!L12)),IF(NOT(ISBLANK('3 interconnectedness (old)'!L11)),'3 interconnectedness (old)'!L12/'3 interconnectedness (old)'!L11-1,""),"")</f>
        <v/>
      </c>
      <c r="M12" s="357" t="str">
        <f>IF(NOT(ISBLANK('3 interconnectedness (old)'!M12)),IF(NOT(ISBLANK('3 interconnectedness (old)'!M11)),'3 interconnectedness (old)'!M12/'3 interconnectedness (old)'!M11-1,""),"")</f>
        <v/>
      </c>
      <c r="N12" s="357" t="str">
        <f>IF(NOT(ISBLANK('3 interconnectedness (old)'!N12)),IF(NOT(ISBLANK('3 interconnectedness (old)'!N11)),'3 interconnectedness (old)'!N12/'3 interconnectedness (old)'!N11-1,""),"")</f>
        <v/>
      </c>
      <c r="O12" s="357" t="str">
        <f>IF(NOT(ISBLANK('3 interconnectedness (old)'!O12)),IF(NOT(ISBLANK('3 interconnectedness (old)'!O11)),'3 interconnectedness (old)'!O12/'3 interconnectedness (old)'!O11-1,""),"")</f>
        <v/>
      </c>
      <c r="P12" s="357" t="str">
        <f>IF(NOT(ISBLANK('3 interconnectedness (old)'!P12)),IF(NOT(ISBLANK('3 interconnectedness (old)'!P11)),'3 interconnectedness (old)'!P12/'3 interconnectedness (old)'!P11-1,""),"")</f>
        <v/>
      </c>
      <c r="Q12" s="357" t="str">
        <f>IF(NOT(ISBLANK('3 interconnectedness (old)'!Q12)),IF(NOT(ISBLANK('3 interconnectedness (old)'!Q11)),'3 interconnectedness (old)'!Q12/'3 interconnectedness (old)'!Q11-1,""),"")</f>
        <v/>
      </c>
      <c r="R12" s="357" t="str">
        <f>IF(NOT(ISBLANK('3 interconnectedness (old)'!R12)),IF(NOT(ISBLANK('3 interconnectedness (old)'!R11)),'3 interconnectedness (old)'!R12/'3 interconnectedness (old)'!R11-1,""),"")</f>
        <v/>
      </c>
      <c r="S12" s="357" t="str">
        <f>IF(NOT(ISBLANK('3 interconnectedness (old)'!S12)),IF(NOT(ISBLANK('3 interconnectedness (old)'!S11)),'3 interconnectedness (old)'!S12/'3 interconnectedness (old)'!S11-1,""),"")</f>
        <v/>
      </c>
      <c r="T12" s="357" t="str">
        <f>IF(NOT(ISBLANK('3 interconnectedness (old)'!T12)),IF(NOT(ISBLANK('3 interconnectedness (old)'!T11)),'3 interconnectedness (old)'!T12/'3 interconnectedness (old)'!T11-1,""),"")</f>
        <v/>
      </c>
      <c r="U12" s="357" t="str">
        <f>IF(NOT(ISBLANK('3 interconnectedness (old)'!U12)),IF(NOT(ISBLANK('3 interconnectedness (old)'!U11)),'3 interconnectedness (old)'!U12/'3 interconnectedness (old)'!U11-1,""),"")</f>
        <v/>
      </c>
      <c r="V12" s="357" t="str">
        <f>IF(NOT(ISBLANK('3 interconnectedness (old)'!V12)),IF(NOT(ISBLANK('3 interconnectedness (old)'!V11)),'3 interconnectedness (old)'!V12/'3 interconnectedness (old)'!V11-1,""),"")</f>
        <v/>
      </c>
      <c r="W12" s="357" t="str">
        <f>IF(NOT(ISBLANK('3 interconnectedness (old)'!W12)),IF(NOT(ISBLANK('3 interconnectedness (old)'!W11)),'3 interconnectedness (old)'!W12/'3 interconnectedness (old)'!W11-1,""),"")</f>
        <v/>
      </c>
      <c r="X12" s="357" t="str">
        <f>IF(NOT(ISBLANK('3 interconnectedness (old)'!X12)),IF(NOT(ISBLANK('3 interconnectedness (old)'!X11)),'3 interconnectedness (old)'!X12/'3 interconnectedness (old)'!X11-1,""),"")</f>
        <v/>
      </c>
      <c r="Y12" s="357" t="str">
        <f>IF(NOT(ISBLANK('3 interconnectedness (old)'!Y12)),IF(NOT(ISBLANK('3 interconnectedness (old)'!Y11)),'3 interconnectedness (old)'!Y12/'3 interconnectedness (old)'!Y11-1,""),"")</f>
        <v/>
      </c>
      <c r="Z12" s="357" t="str">
        <f>IF(NOT(ISBLANK('3 interconnectedness (old)'!Z12)),IF(NOT(ISBLANK('3 interconnectedness (old)'!Z11)),'3 interconnectedness (old)'!Z12/'3 interconnectedness (old)'!Z11-1,""),"")</f>
        <v/>
      </c>
      <c r="AA12" s="248"/>
      <c r="AB12" s="2373" t="s">
        <v>1073</v>
      </c>
      <c r="AC12" s="129" t="s">
        <v>1071</v>
      </c>
      <c r="AD12" s="253" t="str">
        <f>IF(COUNTBLANK(AE11)=1,"-",AE11)</f>
        <v>-</v>
      </c>
      <c r="AE12" s="130"/>
      <c r="AF12" s="130"/>
      <c r="AG12" s="130"/>
      <c r="AH12" s="131"/>
      <c r="AI12" s="130"/>
      <c r="AJ12" s="130"/>
      <c r="AK12" s="130"/>
      <c r="AL12" s="130"/>
      <c r="AM12" s="131"/>
      <c r="AN12" s="130"/>
      <c r="AO12" s="131"/>
      <c r="AP12" s="130"/>
      <c r="AQ12" s="131"/>
      <c r="AR12" s="130"/>
      <c r="AS12" s="131"/>
      <c r="AT12" s="130"/>
      <c r="AU12" s="131"/>
    </row>
    <row r="13" spans="1:47" ht="14.25" customHeight="1" x14ac:dyDescent="0.2">
      <c r="A13" s="4"/>
      <c r="B13" s="8">
        <v>2005</v>
      </c>
      <c r="C13" s="361" t="str">
        <f>IF(NOT(ISBLANK('3 interconnectedness (old)'!C13)),IF(NOT(ISBLANK('3 interconnectedness (old)'!C12)),'3 interconnectedness (old)'!C13/'3 interconnectedness (old)'!C12-1,""),"")</f>
        <v/>
      </c>
      <c r="D13" s="357" t="str">
        <f>IF(NOT(ISBLANK('3 interconnectedness (old)'!D13)),IF(NOT(ISBLANK('3 interconnectedness (old)'!D12)),'3 interconnectedness (old)'!D13/'3 interconnectedness (old)'!D12-1,""),"")</f>
        <v/>
      </c>
      <c r="E13" s="362" t="str">
        <f>IF(NOT(ISBLANK('3 interconnectedness (old)'!E13)),IF(NOT(ISBLANK('3 interconnectedness (old)'!E12)),'3 interconnectedness (old)'!E13/'3 interconnectedness (old)'!E12-1,""),"")</f>
        <v/>
      </c>
      <c r="F13" s="357" t="str">
        <f>IF(NOT(ISBLANK('3 interconnectedness (old)'!F13)),IF(NOT(ISBLANK('3 interconnectedness (old)'!F12)),'3 interconnectedness (old)'!F13/'3 interconnectedness (old)'!F12-1,""),"")</f>
        <v/>
      </c>
      <c r="G13" s="357" t="str">
        <f>IF(NOT(ISBLANK('3 interconnectedness (old)'!G13)),IF(NOT(ISBLANK('3 interconnectedness (old)'!G12)),'3 interconnectedness (old)'!G13/'3 interconnectedness (old)'!G12-1,""),"")</f>
        <v/>
      </c>
      <c r="H13" s="357" t="str">
        <f>IF(NOT(ISBLANK('3 interconnectedness (old)'!H13)),IF(NOT(ISBLANK('3 interconnectedness (old)'!H12)),'3 interconnectedness (old)'!H13/'3 interconnectedness (old)'!H12-1,""),"")</f>
        <v/>
      </c>
      <c r="I13" s="357" t="str">
        <f>IF(NOT(ISBLANK('3 interconnectedness (old)'!I13)),IF(NOT(ISBLANK('3 interconnectedness (old)'!I12)),'3 interconnectedness (old)'!I13/'3 interconnectedness (old)'!I12-1,""),"")</f>
        <v/>
      </c>
      <c r="J13" s="357" t="str">
        <f>IF(NOT(ISBLANK('3 interconnectedness (old)'!J13)),IF(NOT(ISBLANK('3 interconnectedness (old)'!J12)),'3 interconnectedness (old)'!J13/'3 interconnectedness (old)'!J12-1,""),"")</f>
        <v/>
      </c>
      <c r="K13" s="357" t="str">
        <f>IF(NOT(ISBLANK('3 interconnectedness (old)'!K13)),IF(NOT(ISBLANK('3 interconnectedness (old)'!K12)),'3 interconnectedness (old)'!K13/'3 interconnectedness (old)'!K12-1,""),"")</f>
        <v/>
      </c>
      <c r="L13" s="357" t="str">
        <f>IF(NOT(ISBLANK('3 interconnectedness (old)'!L13)),IF(NOT(ISBLANK('3 interconnectedness (old)'!L12)),'3 interconnectedness (old)'!L13/'3 interconnectedness (old)'!L12-1,""),"")</f>
        <v/>
      </c>
      <c r="M13" s="357" t="str">
        <f>IF(NOT(ISBLANK('3 interconnectedness (old)'!M13)),IF(NOT(ISBLANK('3 interconnectedness (old)'!M12)),'3 interconnectedness (old)'!M13/'3 interconnectedness (old)'!M12-1,""),"")</f>
        <v/>
      </c>
      <c r="N13" s="357" t="str">
        <f>IF(NOT(ISBLANK('3 interconnectedness (old)'!N13)),IF(NOT(ISBLANK('3 interconnectedness (old)'!N12)),'3 interconnectedness (old)'!N13/'3 interconnectedness (old)'!N12-1,""),"")</f>
        <v/>
      </c>
      <c r="O13" s="357" t="str">
        <f>IF(NOT(ISBLANK('3 interconnectedness (old)'!O13)),IF(NOT(ISBLANK('3 interconnectedness (old)'!O12)),'3 interconnectedness (old)'!O13/'3 interconnectedness (old)'!O12-1,""),"")</f>
        <v/>
      </c>
      <c r="P13" s="357" t="str">
        <f>IF(NOT(ISBLANK('3 interconnectedness (old)'!P13)),IF(NOT(ISBLANK('3 interconnectedness (old)'!P12)),'3 interconnectedness (old)'!P13/'3 interconnectedness (old)'!P12-1,""),"")</f>
        <v/>
      </c>
      <c r="Q13" s="357" t="str">
        <f>IF(NOT(ISBLANK('3 interconnectedness (old)'!Q13)),IF(NOT(ISBLANK('3 interconnectedness (old)'!Q12)),'3 interconnectedness (old)'!Q13/'3 interconnectedness (old)'!Q12-1,""),"")</f>
        <v/>
      </c>
      <c r="R13" s="357" t="str">
        <f>IF(NOT(ISBLANK('3 interconnectedness (old)'!R13)),IF(NOT(ISBLANK('3 interconnectedness (old)'!R12)),'3 interconnectedness (old)'!R13/'3 interconnectedness (old)'!R12-1,""),"")</f>
        <v/>
      </c>
      <c r="S13" s="357" t="str">
        <f>IF(NOT(ISBLANK('3 interconnectedness (old)'!S13)),IF(NOT(ISBLANK('3 interconnectedness (old)'!S12)),'3 interconnectedness (old)'!S13/'3 interconnectedness (old)'!S12-1,""),"")</f>
        <v/>
      </c>
      <c r="T13" s="357" t="str">
        <f>IF(NOT(ISBLANK('3 interconnectedness (old)'!T13)),IF(NOT(ISBLANK('3 interconnectedness (old)'!T12)),'3 interconnectedness (old)'!T13/'3 interconnectedness (old)'!T12-1,""),"")</f>
        <v/>
      </c>
      <c r="U13" s="357" t="str">
        <f>IF(NOT(ISBLANK('3 interconnectedness (old)'!U13)),IF(NOT(ISBLANK('3 interconnectedness (old)'!U12)),'3 interconnectedness (old)'!U13/'3 interconnectedness (old)'!U12-1,""),"")</f>
        <v/>
      </c>
      <c r="V13" s="357" t="str">
        <f>IF(NOT(ISBLANK('3 interconnectedness (old)'!V13)),IF(NOT(ISBLANK('3 interconnectedness (old)'!V12)),'3 interconnectedness (old)'!V13/'3 interconnectedness (old)'!V12-1,""),"")</f>
        <v/>
      </c>
      <c r="W13" s="357" t="str">
        <f>IF(NOT(ISBLANK('3 interconnectedness (old)'!W13)),IF(NOT(ISBLANK('3 interconnectedness (old)'!W12)),'3 interconnectedness (old)'!W13/'3 interconnectedness (old)'!W12-1,""),"")</f>
        <v/>
      </c>
      <c r="X13" s="357" t="str">
        <f>IF(NOT(ISBLANK('3 interconnectedness (old)'!X13)),IF(NOT(ISBLANK('3 interconnectedness (old)'!X12)),'3 interconnectedness (old)'!X13/'3 interconnectedness (old)'!X12-1,""),"")</f>
        <v/>
      </c>
      <c r="Y13" s="357" t="str">
        <f>IF(NOT(ISBLANK('3 interconnectedness (old)'!Y13)),IF(NOT(ISBLANK('3 interconnectedness (old)'!Y12)),'3 interconnectedness (old)'!Y13/'3 interconnectedness (old)'!Y12-1,""),"")</f>
        <v/>
      </c>
      <c r="Z13" s="357" t="str">
        <f>IF(NOT(ISBLANK('3 interconnectedness (old)'!Z13)),IF(NOT(ISBLANK('3 interconnectedness (old)'!Z12)),'3 interconnectedness (old)'!Z13/'3 interconnectedness (old)'!Z12-1,""),"")</f>
        <v/>
      </c>
      <c r="AA13" s="248"/>
      <c r="AB13" s="2374"/>
      <c r="AC13" s="126" t="s">
        <v>1072</v>
      </c>
      <c r="AD13" s="254" t="str">
        <f>IF(COUNTBLANK(AE10)=1,"-",AE10)</f>
        <v>-</v>
      </c>
      <c r="AE13" s="252" t="str">
        <f>IF(COUNTBLANK(AE12)=1,"-",AE12)</f>
        <v>-</v>
      </c>
      <c r="AF13" s="127"/>
      <c r="AG13" s="127"/>
      <c r="AH13" s="128"/>
      <c r="AI13" s="127"/>
      <c r="AJ13" s="127"/>
      <c r="AK13" s="127"/>
      <c r="AL13" s="127"/>
      <c r="AM13" s="128"/>
      <c r="AN13" s="127"/>
      <c r="AO13" s="128"/>
      <c r="AP13" s="127"/>
      <c r="AQ13" s="128"/>
      <c r="AR13" s="127"/>
      <c r="AS13" s="128"/>
      <c r="AT13" s="127"/>
      <c r="AU13" s="128"/>
    </row>
    <row r="14" spans="1:47" ht="14.25" x14ac:dyDescent="0.2">
      <c r="A14" s="4"/>
      <c r="B14" s="8">
        <v>2006</v>
      </c>
      <c r="C14" s="361" t="str">
        <f>IF(NOT(ISBLANK('3 interconnectedness (old)'!C14)),IF(NOT(ISBLANK('3 interconnectedness (old)'!C13)),'3 interconnectedness (old)'!C14/'3 interconnectedness (old)'!C13-1,""),"")</f>
        <v/>
      </c>
      <c r="D14" s="357" t="str">
        <f>IF(NOT(ISBLANK('3 interconnectedness (old)'!D14)),IF(NOT(ISBLANK('3 interconnectedness (old)'!D13)),'3 interconnectedness (old)'!D14/'3 interconnectedness (old)'!D13-1,""),"")</f>
        <v/>
      </c>
      <c r="E14" s="362" t="str">
        <f>IF(NOT(ISBLANK('3 interconnectedness (old)'!E14)),IF(NOT(ISBLANK('3 interconnectedness (old)'!E13)),'3 interconnectedness (old)'!E14/'3 interconnectedness (old)'!E13-1,""),"")</f>
        <v/>
      </c>
      <c r="F14" s="357" t="str">
        <f>IF(NOT(ISBLANK('3 interconnectedness (old)'!F14)),IF(NOT(ISBLANK('3 interconnectedness (old)'!F13)),'3 interconnectedness (old)'!F14/'3 interconnectedness (old)'!F13-1,""),"")</f>
        <v/>
      </c>
      <c r="G14" s="357" t="str">
        <f>IF(NOT(ISBLANK('3 interconnectedness (old)'!G14)),IF(NOT(ISBLANK('3 interconnectedness (old)'!G13)),'3 interconnectedness (old)'!G14/'3 interconnectedness (old)'!G13-1,""),"")</f>
        <v/>
      </c>
      <c r="H14" s="357" t="str">
        <f>IF(NOT(ISBLANK('3 interconnectedness (old)'!H14)),IF(NOT(ISBLANK('3 interconnectedness (old)'!H13)),'3 interconnectedness (old)'!H14/'3 interconnectedness (old)'!H13-1,""),"")</f>
        <v/>
      </c>
      <c r="I14" s="357" t="str">
        <f>IF(NOT(ISBLANK('3 interconnectedness (old)'!I14)),IF(NOT(ISBLANK('3 interconnectedness (old)'!I13)),'3 interconnectedness (old)'!I14/'3 interconnectedness (old)'!I13-1,""),"")</f>
        <v/>
      </c>
      <c r="J14" s="357" t="str">
        <f>IF(NOT(ISBLANK('3 interconnectedness (old)'!J14)),IF(NOT(ISBLANK('3 interconnectedness (old)'!J13)),'3 interconnectedness (old)'!J14/'3 interconnectedness (old)'!J13-1,""),"")</f>
        <v/>
      </c>
      <c r="K14" s="357" t="str">
        <f>IF(NOT(ISBLANK('3 interconnectedness (old)'!K14)),IF(NOT(ISBLANK('3 interconnectedness (old)'!K13)),'3 interconnectedness (old)'!K14/'3 interconnectedness (old)'!K13-1,""),"")</f>
        <v/>
      </c>
      <c r="L14" s="357" t="str">
        <f>IF(NOT(ISBLANK('3 interconnectedness (old)'!L14)),IF(NOT(ISBLANK('3 interconnectedness (old)'!L13)),'3 interconnectedness (old)'!L14/'3 interconnectedness (old)'!L13-1,""),"")</f>
        <v/>
      </c>
      <c r="M14" s="357" t="str">
        <f>IF(NOT(ISBLANK('3 interconnectedness (old)'!M14)),IF(NOT(ISBLANK('3 interconnectedness (old)'!M13)),'3 interconnectedness (old)'!M14/'3 interconnectedness (old)'!M13-1,""),"")</f>
        <v/>
      </c>
      <c r="N14" s="357" t="str">
        <f>IF(NOT(ISBLANK('3 interconnectedness (old)'!N14)),IF(NOT(ISBLANK('3 interconnectedness (old)'!N13)),'3 interconnectedness (old)'!N14/'3 interconnectedness (old)'!N13-1,""),"")</f>
        <v/>
      </c>
      <c r="O14" s="357" t="str">
        <f>IF(NOT(ISBLANK('3 interconnectedness (old)'!O14)),IF(NOT(ISBLANK('3 interconnectedness (old)'!O13)),'3 interconnectedness (old)'!O14/'3 interconnectedness (old)'!O13-1,""),"")</f>
        <v/>
      </c>
      <c r="P14" s="357" t="str">
        <f>IF(NOT(ISBLANK('3 interconnectedness (old)'!P14)),IF(NOT(ISBLANK('3 interconnectedness (old)'!P13)),'3 interconnectedness (old)'!P14/'3 interconnectedness (old)'!P13-1,""),"")</f>
        <v/>
      </c>
      <c r="Q14" s="357" t="str">
        <f>IF(NOT(ISBLANK('3 interconnectedness (old)'!Q14)),IF(NOT(ISBLANK('3 interconnectedness (old)'!Q13)),'3 interconnectedness (old)'!Q14/'3 interconnectedness (old)'!Q13-1,""),"")</f>
        <v/>
      </c>
      <c r="R14" s="357" t="str">
        <f>IF(NOT(ISBLANK('3 interconnectedness (old)'!R14)),IF(NOT(ISBLANK('3 interconnectedness (old)'!R13)),'3 interconnectedness (old)'!R14/'3 interconnectedness (old)'!R13-1,""),"")</f>
        <v/>
      </c>
      <c r="S14" s="357" t="str">
        <f>IF(NOT(ISBLANK('3 interconnectedness (old)'!S14)),IF(NOT(ISBLANK('3 interconnectedness (old)'!S13)),'3 interconnectedness (old)'!S14/'3 interconnectedness (old)'!S13-1,""),"")</f>
        <v/>
      </c>
      <c r="T14" s="357" t="str">
        <f>IF(NOT(ISBLANK('3 interconnectedness (old)'!T14)),IF(NOT(ISBLANK('3 interconnectedness (old)'!T13)),'3 interconnectedness (old)'!T14/'3 interconnectedness (old)'!T13-1,""),"")</f>
        <v/>
      </c>
      <c r="U14" s="357" t="str">
        <f>IF(NOT(ISBLANK('3 interconnectedness (old)'!U14)),IF(NOT(ISBLANK('3 interconnectedness (old)'!U13)),'3 interconnectedness (old)'!U14/'3 interconnectedness (old)'!U13-1,""),"")</f>
        <v/>
      </c>
      <c r="V14" s="357" t="str">
        <f>IF(NOT(ISBLANK('3 interconnectedness (old)'!V14)),IF(NOT(ISBLANK('3 interconnectedness (old)'!V13)),'3 interconnectedness (old)'!V14/'3 interconnectedness (old)'!V13-1,""),"")</f>
        <v/>
      </c>
      <c r="W14" s="357" t="str">
        <f>IF(NOT(ISBLANK('3 interconnectedness (old)'!W14)),IF(NOT(ISBLANK('3 interconnectedness (old)'!W13)),'3 interconnectedness (old)'!W14/'3 interconnectedness (old)'!W13-1,""),"")</f>
        <v/>
      </c>
      <c r="X14" s="357" t="str">
        <f>IF(NOT(ISBLANK('3 interconnectedness (old)'!X14)),IF(NOT(ISBLANK('3 interconnectedness (old)'!X13)),'3 interconnectedness (old)'!X14/'3 interconnectedness (old)'!X13-1,""),"")</f>
        <v/>
      </c>
      <c r="Y14" s="357" t="str">
        <f>IF(NOT(ISBLANK('3 interconnectedness (old)'!Y14)),IF(NOT(ISBLANK('3 interconnectedness (old)'!Y13)),'3 interconnectedness (old)'!Y14/'3 interconnectedness (old)'!Y13-1,""),"")</f>
        <v/>
      </c>
      <c r="Z14" s="357" t="str">
        <f>IF(NOT(ISBLANK('3 interconnectedness (old)'!Z14)),IF(NOT(ISBLANK('3 interconnectedness (old)'!Z13)),'3 interconnectedness (old)'!Z14/'3 interconnectedness (old)'!Z13-1,""),"")</f>
        <v/>
      </c>
      <c r="AA14" s="248"/>
      <c r="AB14" s="2373" t="s">
        <v>1074</v>
      </c>
      <c r="AC14" s="129" t="s">
        <v>1071</v>
      </c>
      <c r="AD14" s="253" t="str">
        <f>IF(COUNTBLANK(AF11)=1,"-",AF11)</f>
        <v>-</v>
      </c>
      <c r="AE14" s="255" t="str">
        <f>IF(COUNTBLANK(AF13)=1,"-",AF13)</f>
        <v>-</v>
      </c>
      <c r="AF14" s="130"/>
      <c r="AG14" s="130"/>
      <c r="AH14" s="131"/>
      <c r="AI14" s="130"/>
      <c r="AJ14" s="130"/>
      <c r="AK14" s="130"/>
      <c r="AL14" s="130"/>
      <c r="AM14" s="131"/>
      <c r="AN14" s="130"/>
      <c r="AO14" s="131"/>
      <c r="AP14" s="130"/>
      <c r="AQ14" s="131"/>
      <c r="AR14" s="130"/>
      <c r="AS14" s="131"/>
      <c r="AT14" s="130"/>
      <c r="AU14" s="131"/>
    </row>
    <row r="15" spans="1:47" ht="14.25" x14ac:dyDescent="0.2">
      <c r="A15" s="4"/>
      <c r="B15" s="8">
        <v>2007</v>
      </c>
      <c r="C15" s="361" t="str">
        <f>IF(NOT(ISBLANK('3 interconnectedness (old)'!C15)),IF(NOT(ISBLANK('3 interconnectedness (old)'!C14)),'3 interconnectedness (old)'!C15/'3 interconnectedness (old)'!C14-1,""),"")</f>
        <v/>
      </c>
      <c r="D15" s="357" t="str">
        <f>IF(NOT(ISBLANK('3 interconnectedness (old)'!D15)),IF(NOT(ISBLANK('3 interconnectedness (old)'!D14)),'3 interconnectedness (old)'!D15/'3 interconnectedness (old)'!D14-1,""),"")</f>
        <v/>
      </c>
      <c r="E15" s="362" t="str">
        <f>IF(NOT(ISBLANK('3 interconnectedness (old)'!E15)),IF(NOT(ISBLANK('3 interconnectedness (old)'!E14)),'3 interconnectedness (old)'!E15/'3 interconnectedness (old)'!E14-1,""),"")</f>
        <v/>
      </c>
      <c r="F15" s="357" t="str">
        <f>IF(NOT(ISBLANK('3 interconnectedness (old)'!F15)),IF(NOT(ISBLANK('3 interconnectedness (old)'!F14)),'3 interconnectedness (old)'!F15/'3 interconnectedness (old)'!F14-1,""),"")</f>
        <v/>
      </c>
      <c r="G15" s="357" t="str">
        <f>IF(NOT(ISBLANK('3 interconnectedness (old)'!G15)),IF(NOT(ISBLANK('3 interconnectedness (old)'!G14)),'3 interconnectedness (old)'!G15/'3 interconnectedness (old)'!G14-1,""),"")</f>
        <v/>
      </c>
      <c r="H15" s="357" t="str">
        <f>IF(NOT(ISBLANK('3 interconnectedness (old)'!H15)),IF(NOT(ISBLANK('3 interconnectedness (old)'!H14)),'3 interconnectedness (old)'!H15/'3 interconnectedness (old)'!H14-1,""),"")</f>
        <v/>
      </c>
      <c r="I15" s="357" t="str">
        <f>IF(NOT(ISBLANK('3 interconnectedness (old)'!I15)),IF(NOT(ISBLANK('3 interconnectedness (old)'!I14)),'3 interconnectedness (old)'!I15/'3 interconnectedness (old)'!I14-1,""),"")</f>
        <v/>
      </c>
      <c r="J15" s="357" t="str">
        <f>IF(NOT(ISBLANK('3 interconnectedness (old)'!J15)),IF(NOT(ISBLANK('3 interconnectedness (old)'!J14)),'3 interconnectedness (old)'!J15/'3 interconnectedness (old)'!J14-1,""),"")</f>
        <v/>
      </c>
      <c r="K15" s="357" t="str">
        <f>IF(NOT(ISBLANK('3 interconnectedness (old)'!K15)),IF(NOT(ISBLANK('3 interconnectedness (old)'!K14)),'3 interconnectedness (old)'!K15/'3 interconnectedness (old)'!K14-1,""),"")</f>
        <v/>
      </c>
      <c r="L15" s="357" t="str">
        <f>IF(NOT(ISBLANK('3 interconnectedness (old)'!L15)),IF(NOT(ISBLANK('3 interconnectedness (old)'!L14)),'3 interconnectedness (old)'!L15/'3 interconnectedness (old)'!L14-1,""),"")</f>
        <v/>
      </c>
      <c r="M15" s="357" t="str">
        <f>IF(NOT(ISBLANK('3 interconnectedness (old)'!M15)),IF(NOT(ISBLANK('3 interconnectedness (old)'!M14)),'3 interconnectedness (old)'!M15/'3 interconnectedness (old)'!M14-1,""),"")</f>
        <v/>
      </c>
      <c r="N15" s="357" t="str">
        <f>IF(NOT(ISBLANK('3 interconnectedness (old)'!N15)),IF(NOT(ISBLANK('3 interconnectedness (old)'!N14)),'3 interconnectedness (old)'!N15/'3 interconnectedness (old)'!N14-1,""),"")</f>
        <v/>
      </c>
      <c r="O15" s="357" t="str">
        <f>IF(NOT(ISBLANK('3 interconnectedness (old)'!O15)),IF(NOT(ISBLANK('3 interconnectedness (old)'!O14)),'3 interconnectedness (old)'!O15/'3 interconnectedness (old)'!O14-1,""),"")</f>
        <v/>
      </c>
      <c r="P15" s="357" t="str">
        <f>IF(NOT(ISBLANK('3 interconnectedness (old)'!P15)),IF(NOT(ISBLANK('3 interconnectedness (old)'!P14)),'3 interconnectedness (old)'!P15/'3 interconnectedness (old)'!P14-1,""),"")</f>
        <v/>
      </c>
      <c r="Q15" s="357" t="str">
        <f>IF(NOT(ISBLANK('3 interconnectedness (old)'!Q15)),IF(NOT(ISBLANK('3 interconnectedness (old)'!Q14)),'3 interconnectedness (old)'!Q15/'3 interconnectedness (old)'!Q14-1,""),"")</f>
        <v/>
      </c>
      <c r="R15" s="357" t="str">
        <f>IF(NOT(ISBLANK('3 interconnectedness (old)'!R15)),IF(NOT(ISBLANK('3 interconnectedness (old)'!R14)),'3 interconnectedness (old)'!R15/'3 interconnectedness (old)'!R14-1,""),"")</f>
        <v/>
      </c>
      <c r="S15" s="357" t="str">
        <f>IF(NOT(ISBLANK('3 interconnectedness (old)'!S15)),IF(NOT(ISBLANK('3 interconnectedness (old)'!S14)),'3 interconnectedness (old)'!S15/'3 interconnectedness (old)'!S14-1,""),"")</f>
        <v/>
      </c>
      <c r="T15" s="357" t="str">
        <f>IF(NOT(ISBLANK('3 interconnectedness (old)'!T15)),IF(NOT(ISBLANK('3 interconnectedness (old)'!T14)),'3 interconnectedness (old)'!T15/'3 interconnectedness (old)'!T14-1,""),"")</f>
        <v/>
      </c>
      <c r="U15" s="357" t="str">
        <f>IF(NOT(ISBLANK('3 interconnectedness (old)'!U15)),IF(NOT(ISBLANK('3 interconnectedness (old)'!U14)),'3 interconnectedness (old)'!U15/'3 interconnectedness (old)'!U14-1,""),"")</f>
        <v/>
      </c>
      <c r="V15" s="357" t="str">
        <f>IF(NOT(ISBLANK('3 interconnectedness (old)'!V15)),IF(NOT(ISBLANK('3 interconnectedness (old)'!V14)),'3 interconnectedness (old)'!V15/'3 interconnectedness (old)'!V14-1,""),"")</f>
        <v/>
      </c>
      <c r="W15" s="357" t="str">
        <f>IF(NOT(ISBLANK('3 interconnectedness (old)'!W15)),IF(NOT(ISBLANK('3 interconnectedness (old)'!W14)),'3 interconnectedness (old)'!W15/'3 interconnectedness (old)'!W14-1,""),"")</f>
        <v/>
      </c>
      <c r="X15" s="357" t="str">
        <f>IF(NOT(ISBLANK('3 interconnectedness (old)'!X15)),IF(NOT(ISBLANK('3 interconnectedness (old)'!X14)),'3 interconnectedness (old)'!X15/'3 interconnectedness (old)'!X14-1,""),"")</f>
        <v/>
      </c>
      <c r="Y15" s="357" t="str">
        <f>IF(NOT(ISBLANK('3 interconnectedness (old)'!Y15)),IF(NOT(ISBLANK('3 interconnectedness (old)'!Y14)),'3 interconnectedness (old)'!Y15/'3 interconnectedness (old)'!Y14-1,""),"")</f>
        <v/>
      </c>
      <c r="Z15" s="357" t="str">
        <f>IF(NOT(ISBLANK('3 interconnectedness (old)'!Z15)),IF(NOT(ISBLANK('3 interconnectedness (old)'!Z14)),'3 interconnectedness (old)'!Z15/'3 interconnectedness (old)'!Z14-1,""),"")</f>
        <v/>
      </c>
      <c r="AA15" s="248"/>
      <c r="AB15" s="2374"/>
      <c r="AC15" s="126" t="s">
        <v>1072</v>
      </c>
      <c r="AD15" s="254" t="str">
        <f>IF(COUNTBLANK(AF10)=1,"-",AF10)</f>
        <v>-</v>
      </c>
      <c r="AE15" s="252" t="str">
        <f>IF(COUNTBLANK(AF12)=1,"-",AF12)</f>
        <v>-</v>
      </c>
      <c r="AF15" s="252" t="str">
        <f>IF(COUNTBLANK(AF14)=1,"-",AF14)</f>
        <v>-</v>
      </c>
      <c r="AG15" s="127"/>
      <c r="AH15" s="128"/>
      <c r="AI15" s="127"/>
      <c r="AJ15" s="127"/>
      <c r="AK15" s="127"/>
      <c r="AL15" s="127"/>
      <c r="AM15" s="128"/>
      <c r="AN15" s="127"/>
      <c r="AO15" s="128"/>
      <c r="AP15" s="127"/>
      <c r="AQ15" s="128"/>
      <c r="AR15" s="127"/>
      <c r="AS15" s="128"/>
      <c r="AT15" s="127"/>
      <c r="AU15" s="128"/>
    </row>
    <row r="16" spans="1:47" ht="14.25" x14ac:dyDescent="0.2">
      <c r="A16" s="4"/>
      <c r="B16" s="8">
        <v>2008</v>
      </c>
      <c r="C16" s="361" t="str">
        <f>IF(NOT(ISBLANK('3 interconnectedness (old)'!C16)),IF(NOT(ISBLANK('3 interconnectedness (old)'!C15)),'3 interconnectedness (old)'!C16/'3 interconnectedness (old)'!C15-1,""),"")</f>
        <v/>
      </c>
      <c r="D16" s="357" t="str">
        <f>IF(NOT(ISBLANK('3 interconnectedness (old)'!D16)),IF(NOT(ISBLANK('3 interconnectedness (old)'!D15)),'3 interconnectedness (old)'!D16/'3 interconnectedness (old)'!D15-1,""),"")</f>
        <v/>
      </c>
      <c r="E16" s="362" t="str">
        <f>IF(NOT(ISBLANK('3 interconnectedness (old)'!E16)),IF(NOT(ISBLANK('3 interconnectedness (old)'!E15)),'3 interconnectedness (old)'!E16/'3 interconnectedness (old)'!E15-1,""),"")</f>
        <v/>
      </c>
      <c r="F16" s="357" t="str">
        <f>IF(NOT(ISBLANK('3 interconnectedness (old)'!F16)),IF(NOT(ISBLANK('3 interconnectedness (old)'!F15)),'3 interconnectedness (old)'!F16/'3 interconnectedness (old)'!F15-1,""),"")</f>
        <v/>
      </c>
      <c r="G16" s="357" t="str">
        <f>IF(NOT(ISBLANK('3 interconnectedness (old)'!G16)),IF(NOT(ISBLANK('3 interconnectedness (old)'!G15)),'3 interconnectedness (old)'!G16/'3 interconnectedness (old)'!G15-1,""),"")</f>
        <v/>
      </c>
      <c r="H16" s="357" t="str">
        <f>IF(NOT(ISBLANK('3 interconnectedness (old)'!H16)),IF(NOT(ISBLANK('3 interconnectedness (old)'!H15)),'3 interconnectedness (old)'!H16/'3 interconnectedness (old)'!H15-1,""),"")</f>
        <v/>
      </c>
      <c r="I16" s="357" t="str">
        <f>IF(NOT(ISBLANK('3 interconnectedness (old)'!I16)),IF(NOT(ISBLANK('3 interconnectedness (old)'!I15)),'3 interconnectedness (old)'!I16/'3 interconnectedness (old)'!I15-1,""),"")</f>
        <v/>
      </c>
      <c r="J16" s="357" t="str">
        <f>IF(NOT(ISBLANK('3 interconnectedness (old)'!J16)),IF(NOT(ISBLANK('3 interconnectedness (old)'!J15)),'3 interconnectedness (old)'!J16/'3 interconnectedness (old)'!J15-1,""),"")</f>
        <v/>
      </c>
      <c r="K16" s="357" t="str">
        <f>IF(NOT(ISBLANK('3 interconnectedness (old)'!K16)),IF(NOT(ISBLANK('3 interconnectedness (old)'!K15)),'3 interconnectedness (old)'!K16/'3 interconnectedness (old)'!K15-1,""),"")</f>
        <v/>
      </c>
      <c r="L16" s="357" t="str">
        <f>IF(NOT(ISBLANK('3 interconnectedness (old)'!L16)),IF(NOT(ISBLANK('3 interconnectedness (old)'!L15)),'3 interconnectedness (old)'!L16/'3 interconnectedness (old)'!L15-1,""),"")</f>
        <v/>
      </c>
      <c r="M16" s="357" t="str">
        <f>IF(NOT(ISBLANK('3 interconnectedness (old)'!M16)),IF(NOT(ISBLANK('3 interconnectedness (old)'!M15)),'3 interconnectedness (old)'!M16/'3 interconnectedness (old)'!M15-1,""),"")</f>
        <v/>
      </c>
      <c r="N16" s="357" t="str">
        <f>IF(NOT(ISBLANK('3 interconnectedness (old)'!N16)),IF(NOT(ISBLANK('3 interconnectedness (old)'!N15)),'3 interconnectedness (old)'!N16/'3 interconnectedness (old)'!N15-1,""),"")</f>
        <v/>
      </c>
      <c r="O16" s="357" t="str">
        <f>IF(NOT(ISBLANK('3 interconnectedness (old)'!O16)),IF(NOT(ISBLANK('3 interconnectedness (old)'!O15)),'3 interconnectedness (old)'!O16/'3 interconnectedness (old)'!O15-1,""),"")</f>
        <v/>
      </c>
      <c r="P16" s="357" t="str">
        <f>IF(NOT(ISBLANK('3 interconnectedness (old)'!P16)),IF(NOT(ISBLANK('3 interconnectedness (old)'!P15)),'3 interconnectedness (old)'!P16/'3 interconnectedness (old)'!P15-1,""),"")</f>
        <v/>
      </c>
      <c r="Q16" s="357" t="str">
        <f>IF(NOT(ISBLANK('3 interconnectedness (old)'!Q16)),IF(NOT(ISBLANK('3 interconnectedness (old)'!Q15)),'3 interconnectedness (old)'!Q16/'3 interconnectedness (old)'!Q15-1,""),"")</f>
        <v/>
      </c>
      <c r="R16" s="357" t="str">
        <f>IF(NOT(ISBLANK('3 interconnectedness (old)'!R16)),IF(NOT(ISBLANK('3 interconnectedness (old)'!R15)),'3 interconnectedness (old)'!R16/'3 interconnectedness (old)'!R15-1,""),"")</f>
        <v/>
      </c>
      <c r="S16" s="357" t="str">
        <f>IF(NOT(ISBLANK('3 interconnectedness (old)'!S16)),IF(NOT(ISBLANK('3 interconnectedness (old)'!S15)),'3 interconnectedness (old)'!S16/'3 interconnectedness (old)'!S15-1,""),"")</f>
        <v/>
      </c>
      <c r="T16" s="357" t="str">
        <f>IF(NOT(ISBLANK('3 interconnectedness (old)'!T16)),IF(NOT(ISBLANK('3 interconnectedness (old)'!T15)),'3 interconnectedness (old)'!T16/'3 interconnectedness (old)'!T15-1,""),"")</f>
        <v/>
      </c>
      <c r="U16" s="357" t="str">
        <f>IF(NOT(ISBLANK('3 interconnectedness (old)'!U16)),IF(NOT(ISBLANK('3 interconnectedness (old)'!U15)),'3 interconnectedness (old)'!U16/'3 interconnectedness (old)'!U15-1,""),"")</f>
        <v/>
      </c>
      <c r="V16" s="357" t="str">
        <f>IF(NOT(ISBLANK('3 interconnectedness (old)'!V16)),IF(NOT(ISBLANK('3 interconnectedness (old)'!V15)),'3 interconnectedness (old)'!V16/'3 interconnectedness (old)'!V15-1,""),"")</f>
        <v/>
      </c>
      <c r="W16" s="357" t="str">
        <f>IF(NOT(ISBLANK('3 interconnectedness (old)'!W16)),IF(NOT(ISBLANK('3 interconnectedness (old)'!W15)),'3 interconnectedness (old)'!W16/'3 interconnectedness (old)'!W15-1,""),"")</f>
        <v/>
      </c>
      <c r="X16" s="357" t="str">
        <f>IF(NOT(ISBLANK('3 interconnectedness (old)'!X16)),IF(NOT(ISBLANK('3 interconnectedness (old)'!X15)),'3 interconnectedness (old)'!X16/'3 interconnectedness (old)'!X15-1,""),"")</f>
        <v/>
      </c>
      <c r="Y16" s="357" t="str">
        <f>IF(NOT(ISBLANK('3 interconnectedness (old)'!Y16)),IF(NOT(ISBLANK('3 interconnectedness (old)'!Y15)),'3 interconnectedness (old)'!Y16/'3 interconnectedness (old)'!Y15-1,""),"")</f>
        <v/>
      </c>
      <c r="Z16" s="357" t="str">
        <f>IF(NOT(ISBLANK('3 interconnectedness (old)'!Z16)),IF(NOT(ISBLANK('3 interconnectedness (old)'!Z15)),'3 interconnectedness (old)'!Z16/'3 interconnectedness (old)'!Z15-1,""),"")</f>
        <v/>
      </c>
      <c r="AA16" s="248"/>
      <c r="AB16" s="2380" t="s">
        <v>1075</v>
      </c>
      <c r="AC16" s="124" t="s">
        <v>1071</v>
      </c>
      <c r="AD16" s="256" t="str">
        <f>IF(COUNTBLANK(AG11)=1,"-",AG11)</f>
        <v>-</v>
      </c>
      <c r="AE16" s="257" t="str">
        <f>IF(COUNTBLANK(AG13)=1,"-",AG13)</f>
        <v>-</v>
      </c>
      <c r="AF16" s="257" t="str">
        <f>IF(COUNTBLANK(AG15)=1,"-",AG15)</f>
        <v>-</v>
      </c>
      <c r="AG16" s="260"/>
      <c r="AH16" s="131"/>
      <c r="AI16" s="130"/>
      <c r="AJ16" s="130"/>
      <c r="AK16" s="130"/>
      <c r="AL16" s="130"/>
      <c r="AM16" s="131"/>
      <c r="AN16" s="130"/>
      <c r="AO16" s="131"/>
      <c r="AP16" s="130"/>
      <c r="AQ16" s="131"/>
      <c r="AR16" s="130"/>
      <c r="AS16" s="131"/>
      <c r="AT16" s="130"/>
      <c r="AU16" s="131"/>
    </row>
    <row r="17" spans="1:47" ht="14.25" x14ac:dyDescent="0.2">
      <c r="A17" s="4"/>
      <c r="B17" s="8">
        <v>2009</v>
      </c>
      <c r="C17" s="361" t="str">
        <f>IF(NOT(ISBLANK('3 interconnectedness (old)'!C17)),IF(NOT(ISBLANK('3 interconnectedness (old)'!C16)),'3 interconnectedness (old)'!C17/'3 interconnectedness (old)'!C16-1,""),"")</f>
        <v/>
      </c>
      <c r="D17" s="357" t="str">
        <f>IF(NOT(ISBLANK('3 interconnectedness (old)'!D17)),IF(NOT(ISBLANK('3 interconnectedness (old)'!D16)),'3 interconnectedness (old)'!D17/'3 interconnectedness (old)'!D16-1,""),"")</f>
        <v/>
      </c>
      <c r="E17" s="362" t="str">
        <f>IF(NOT(ISBLANK('3 interconnectedness (old)'!E17)),IF(NOT(ISBLANK('3 interconnectedness (old)'!E16)),'3 interconnectedness (old)'!E17/'3 interconnectedness (old)'!E16-1,""),"")</f>
        <v/>
      </c>
      <c r="F17" s="357" t="str">
        <f>IF(NOT(ISBLANK('3 interconnectedness (old)'!F17)),IF(NOT(ISBLANK('3 interconnectedness (old)'!F16)),'3 interconnectedness (old)'!F17/'3 interconnectedness (old)'!F16-1,""),"")</f>
        <v/>
      </c>
      <c r="G17" s="357" t="str">
        <f>IF(NOT(ISBLANK('3 interconnectedness (old)'!G17)),IF(NOT(ISBLANK('3 interconnectedness (old)'!G16)),'3 interconnectedness (old)'!G17/'3 interconnectedness (old)'!G16-1,""),"")</f>
        <v/>
      </c>
      <c r="H17" s="357" t="str">
        <f>IF(NOT(ISBLANK('3 interconnectedness (old)'!H17)),IF(NOT(ISBLANK('3 interconnectedness (old)'!H16)),'3 interconnectedness (old)'!H17/'3 interconnectedness (old)'!H16-1,""),"")</f>
        <v/>
      </c>
      <c r="I17" s="357" t="str">
        <f>IF(NOT(ISBLANK('3 interconnectedness (old)'!I17)),IF(NOT(ISBLANK('3 interconnectedness (old)'!I16)),'3 interconnectedness (old)'!I17/'3 interconnectedness (old)'!I16-1,""),"")</f>
        <v/>
      </c>
      <c r="J17" s="357" t="str">
        <f>IF(NOT(ISBLANK('3 interconnectedness (old)'!J17)),IF(NOT(ISBLANK('3 interconnectedness (old)'!J16)),'3 interconnectedness (old)'!J17/'3 interconnectedness (old)'!J16-1,""),"")</f>
        <v/>
      </c>
      <c r="K17" s="357" t="str">
        <f>IF(NOT(ISBLANK('3 interconnectedness (old)'!K17)),IF(NOT(ISBLANK('3 interconnectedness (old)'!K16)),'3 interconnectedness (old)'!K17/'3 interconnectedness (old)'!K16-1,""),"")</f>
        <v/>
      </c>
      <c r="L17" s="357" t="str">
        <f>IF(NOT(ISBLANK('3 interconnectedness (old)'!L17)),IF(NOT(ISBLANK('3 interconnectedness (old)'!L16)),'3 interconnectedness (old)'!L17/'3 interconnectedness (old)'!L16-1,""),"")</f>
        <v/>
      </c>
      <c r="M17" s="357" t="str">
        <f>IF(NOT(ISBLANK('3 interconnectedness (old)'!M17)),IF(NOT(ISBLANK('3 interconnectedness (old)'!M16)),'3 interconnectedness (old)'!M17/'3 interconnectedness (old)'!M16-1,""),"")</f>
        <v/>
      </c>
      <c r="N17" s="357" t="str">
        <f>IF(NOT(ISBLANK('3 interconnectedness (old)'!N17)),IF(NOT(ISBLANK('3 interconnectedness (old)'!N16)),'3 interconnectedness (old)'!N17/'3 interconnectedness (old)'!N16-1,""),"")</f>
        <v/>
      </c>
      <c r="O17" s="357" t="str">
        <f>IF(NOT(ISBLANK('3 interconnectedness (old)'!O17)),IF(NOT(ISBLANK('3 interconnectedness (old)'!O16)),'3 interconnectedness (old)'!O17/'3 interconnectedness (old)'!O16-1,""),"")</f>
        <v/>
      </c>
      <c r="P17" s="357" t="str">
        <f>IF(NOT(ISBLANK('3 interconnectedness (old)'!P17)),IF(NOT(ISBLANK('3 interconnectedness (old)'!P16)),'3 interconnectedness (old)'!P17/'3 interconnectedness (old)'!P16-1,""),"")</f>
        <v/>
      </c>
      <c r="Q17" s="357" t="str">
        <f>IF(NOT(ISBLANK('3 interconnectedness (old)'!Q17)),IF(NOT(ISBLANK('3 interconnectedness (old)'!Q16)),'3 interconnectedness (old)'!Q17/'3 interconnectedness (old)'!Q16-1,""),"")</f>
        <v/>
      </c>
      <c r="R17" s="357" t="str">
        <f>IF(NOT(ISBLANK('3 interconnectedness (old)'!R17)),IF(NOT(ISBLANK('3 interconnectedness (old)'!R16)),'3 interconnectedness (old)'!R17/'3 interconnectedness (old)'!R16-1,""),"")</f>
        <v/>
      </c>
      <c r="S17" s="357" t="str">
        <f>IF(NOT(ISBLANK('3 interconnectedness (old)'!S17)),IF(NOT(ISBLANK('3 interconnectedness (old)'!S16)),'3 interconnectedness (old)'!S17/'3 interconnectedness (old)'!S16-1,""),"")</f>
        <v/>
      </c>
      <c r="T17" s="357" t="str">
        <f>IF(NOT(ISBLANK('3 interconnectedness (old)'!T17)),IF(NOT(ISBLANK('3 interconnectedness (old)'!T16)),'3 interconnectedness (old)'!T17/'3 interconnectedness (old)'!T16-1,""),"")</f>
        <v/>
      </c>
      <c r="U17" s="357" t="str">
        <f>IF(NOT(ISBLANK('3 interconnectedness (old)'!U17)),IF(NOT(ISBLANK('3 interconnectedness (old)'!U16)),'3 interconnectedness (old)'!U17/'3 interconnectedness (old)'!U16-1,""),"")</f>
        <v/>
      </c>
      <c r="V17" s="357" t="str">
        <f>IF(NOT(ISBLANK('3 interconnectedness (old)'!V17)),IF(NOT(ISBLANK('3 interconnectedness (old)'!V16)),'3 interconnectedness (old)'!V17/'3 interconnectedness (old)'!V16-1,""),"")</f>
        <v/>
      </c>
      <c r="W17" s="357" t="str">
        <f>IF(NOT(ISBLANK('3 interconnectedness (old)'!W17)),IF(NOT(ISBLANK('3 interconnectedness (old)'!W16)),'3 interconnectedness (old)'!W17/'3 interconnectedness (old)'!W16-1,""),"")</f>
        <v/>
      </c>
      <c r="X17" s="357" t="str">
        <f>IF(NOT(ISBLANK('3 interconnectedness (old)'!X17)),IF(NOT(ISBLANK('3 interconnectedness (old)'!X16)),'3 interconnectedness (old)'!X17/'3 interconnectedness (old)'!X16-1,""),"")</f>
        <v/>
      </c>
      <c r="Y17" s="357" t="str">
        <f>IF(NOT(ISBLANK('3 interconnectedness (old)'!Y17)),IF(NOT(ISBLANK('3 interconnectedness (old)'!Y16)),'3 interconnectedness (old)'!Y17/'3 interconnectedness (old)'!Y16-1,""),"")</f>
        <v/>
      </c>
      <c r="Z17" s="357" t="str">
        <f>IF(NOT(ISBLANK('3 interconnectedness (old)'!Z17)),IF(NOT(ISBLANK('3 interconnectedness (old)'!Z16)),'3 interconnectedness (old)'!Z17/'3 interconnectedness (old)'!Z16-1,""),"")</f>
        <v/>
      </c>
      <c r="AA17" s="248"/>
      <c r="AB17" s="2380"/>
      <c r="AC17" s="229" t="s">
        <v>1072</v>
      </c>
      <c r="AD17" s="258" t="str">
        <f>IF(COUNTBLANK(AG10)=1,"-",AG10)</f>
        <v>-</v>
      </c>
      <c r="AE17" s="259" t="str">
        <f>IF(COUNTBLANK(AG12)=1,"-",AG12)</f>
        <v>-</v>
      </c>
      <c r="AF17" s="259" t="str">
        <f>IF(COUNTBLANK(AG14)=1,"-",AG14)</f>
        <v>-</v>
      </c>
      <c r="AG17" s="261" t="str">
        <f>IF(COUNTBLANK(AG16)=1,"-",AG16)</f>
        <v>-</v>
      </c>
      <c r="AH17" s="262" t="str">
        <f>IF(COUNTBLANK(AH16)=1,"-",AH16)</f>
        <v>-</v>
      </c>
      <c r="AI17" s="127"/>
      <c r="AJ17" s="127"/>
      <c r="AK17" s="127"/>
      <c r="AL17" s="127"/>
      <c r="AM17" s="128"/>
      <c r="AN17" s="127"/>
      <c r="AO17" s="128"/>
      <c r="AP17" s="127"/>
      <c r="AQ17" s="128"/>
      <c r="AR17" s="127"/>
      <c r="AS17" s="128"/>
      <c r="AT17" s="127"/>
      <c r="AU17" s="128"/>
    </row>
    <row r="18" spans="1:47" ht="14.25" x14ac:dyDescent="0.2">
      <c r="A18" s="4"/>
      <c r="B18" s="8">
        <v>2010</v>
      </c>
      <c r="C18" s="361" t="str">
        <f>IF(NOT(ISBLANK('3 interconnectedness (old)'!C18)),IF(NOT(ISBLANK('3 interconnectedness (old)'!C17)),'3 interconnectedness (old)'!C18/'3 interconnectedness (old)'!C17-1,""),"")</f>
        <v/>
      </c>
      <c r="D18" s="357" t="str">
        <f>IF(NOT(ISBLANK('3 interconnectedness (old)'!D18)),IF(NOT(ISBLANK('3 interconnectedness (old)'!D17)),'3 interconnectedness (old)'!D18/'3 interconnectedness (old)'!D17-1,""),"")</f>
        <v/>
      </c>
      <c r="E18" s="362" t="str">
        <f>IF(NOT(ISBLANK('3 interconnectedness (old)'!E18)),IF(NOT(ISBLANK('3 interconnectedness (old)'!E17)),'3 interconnectedness (old)'!E18/'3 interconnectedness (old)'!E17-1,""),"")</f>
        <v/>
      </c>
      <c r="F18" s="357" t="str">
        <f>IF(NOT(ISBLANK('3 interconnectedness (old)'!F18)),IF(NOT(ISBLANK('3 interconnectedness (old)'!F17)),'3 interconnectedness (old)'!F18/'3 interconnectedness (old)'!F17-1,""),"")</f>
        <v/>
      </c>
      <c r="G18" s="357" t="str">
        <f>IF(NOT(ISBLANK('3 interconnectedness (old)'!G18)),IF(NOT(ISBLANK('3 interconnectedness (old)'!G17)),'3 interconnectedness (old)'!G18/'3 interconnectedness (old)'!G17-1,""),"")</f>
        <v/>
      </c>
      <c r="H18" s="357" t="str">
        <f>IF(NOT(ISBLANK('3 interconnectedness (old)'!H18)),IF(NOT(ISBLANK('3 interconnectedness (old)'!H17)),'3 interconnectedness (old)'!H18/'3 interconnectedness (old)'!H17-1,""),"")</f>
        <v/>
      </c>
      <c r="I18" s="357" t="str">
        <f>IF(NOT(ISBLANK('3 interconnectedness (old)'!I18)),IF(NOT(ISBLANK('3 interconnectedness (old)'!I17)),'3 interconnectedness (old)'!I18/'3 interconnectedness (old)'!I17-1,""),"")</f>
        <v/>
      </c>
      <c r="J18" s="357" t="str">
        <f>IF(NOT(ISBLANK('3 interconnectedness (old)'!J18)),IF(NOT(ISBLANK('3 interconnectedness (old)'!J17)),'3 interconnectedness (old)'!J18/'3 interconnectedness (old)'!J17-1,""),"")</f>
        <v/>
      </c>
      <c r="K18" s="357" t="str">
        <f>IF(NOT(ISBLANK('3 interconnectedness (old)'!K18)),IF(NOT(ISBLANK('3 interconnectedness (old)'!K17)),'3 interconnectedness (old)'!K18/'3 interconnectedness (old)'!K17-1,""),"")</f>
        <v/>
      </c>
      <c r="L18" s="357" t="str">
        <f>IF(NOT(ISBLANK('3 interconnectedness (old)'!L18)),IF(NOT(ISBLANK('3 interconnectedness (old)'!L17)),'3 interconnectedness (old)'!L18/'3 interconnectedness (old)'!L17-1,""),"")</f>
        <v/>
      </c>
      <c r="M18" s="357" t="str">
        <f>IF(NOT(ISBLANK('3 interconnectedness (old)'!M18)),IF(NOT(ISBLANK('3 interconnectedness (old)'!M17)),'3 interconnectedness (old)'!M18/'3 interconnectedness (old)'!M17-1,""),"")</f>
        <v/>
      </c>
      <c r="N18" s="357" t="str">
        <f>IF(NOT(ISBLANK('3 interconnectedness (old)'!N18)),IF(NOT(ISBLANK('3 interconnectedness (old)'!N17)),'3 interconnectedness (old)'!N18/'3 interconnectedness (old)'!N17-1,""),"")</f>
        <v/>
      </c>
      <c r="O18" s="357" t="str">
        <f>IF(NOT(ISBLANK('3 interconnectedness (old)'!O18)),IF(NOT(ISBLANK('3 interconnectedness (old)'!O17)),'3 interconnectedness (old)'!O18/'3 interconnectedness (old)'!O17-1,""),"")</f>
        <v/>
      </c>
      <c r="P18" s="357" t="str">
        <f>IF(NOT(ISBLANK('3 interconnectedness (old)'!P18)),IF(NOT(ISBLANK('3 interconnectedness (old)'!P17)),'3 interconnectedness (old)'!P18/'3 interconnectedness (old)'!P17-1,""),"")</f>
        <v/>
      </c>
      <c r="Q18" s="357" t="str">
        <f>IF(NOT(ISBLANK('3 interconnectedness (old)'!Q18)),IF(NOT(ISBLANK('3 interconnectedness (old)'!Q17)),'3 interconnectedness (old)'!Q18/'3 interconnectedness (old)'!Q17-1,""),"")</f>
        <v/>
      </c>
      <c r="R18" s="357" t="str">
        <f>IF(NOT(ISBLANK('3 interconnectedness (old)'!R18)),IF(NOT(ISBLANK('3 interconnectedness (old)'!R17)),'3 interconnectedness (old)'!R18/'3 interconnectedness (old)'!R17-1,""),"")</f>
        <v/>
      </c>
      <c r="S18" s="357" t="str">
        <f>IF(NOT(ISBLANK('3 interconnectedness (old)'!S18)),IF(NOT(ISBLANK('3 interconnectedness (old)'!S17)),'3 interconnectedness (old)'!S18/'3 interconnectedness (old)'!S17-1,""),"")</f>
        <v/>
      </c>
      <c r="T18" s="357" t="str">
        <f>IF(NOT(ISBLANK('3 interconnectedness (old)'!T18)),IF(NOT(ISBLANK('3 interconnectedness (old)'!T17)),'3 interconnectedness (old)'!T18/'3 interconnectedness (old)'!T17-1,""),"")</f>
        <v/>
      </c>
      <c r="U18" s="357" t="str">
        <f>IF(NOT(ISBLANK('3 interconnectedness (old)'!U18)),IF(NOT(ISBLANK('3 interconnectedness (old)'!U17)),'3 interconnectedness (old)'!U18/'3 interconnectedness (old)'!U17-1,""),"")</f>
        <v/>
      </c>
      <c r="V18" s="357" t="str">
        <f>IF(NOT(ISBLANK('3 interconnectedness (old)'!V18)),IF(NOT(ISBLANK('3 interconnectedness (old)'!V17)),'3 interconnectedness (old)'!V18/'3 interconnectedness (old)'!V17-1,""),"")</f>
        <v/>
      </c>
      <c r="W18" s="357" t="str">
        <f>IF(NOT(ISBLANK('3 interconnectedness (old)'!W18)),IF(NOT(ISBLANK('3 interconnectedness (old)'!W17)),'3 interconnectedness (old)'!W18/'3 interconnectedness (old)'!W17-1,""),"")</f>
        <v/>
      </c>
      <c r="X18" s="357" t="str">
        <f>IF(NOT(ISBLANK('3 interconnectedness (old)'!X18)),IF(NOT(ISBLANK('3 interconnectedness (old)'!X17)),'3 interconnectedness (old)'!X18/'3 interconnectedness (old)'!X17-1,""),"")</f>
        <v/>
      </c>
      <c r="Y18" s="357" t="str">
        <f>IF(NOT(ISBLANK('3 interconnectedness (old)'!Y18)),IF(NOT(ISBLANK('3 interconnectedness (old)'!Y17)),'3 interconnectedness (old)'!Y18/'3 interconnectedness (old)'!Y17-1,""),"")</f>
        <v/>
      </c>
      <c r="Z18" s="357" t="str">
        <f>IF(NOT(ISBLANK('3 interconnectedness (old)'!Z18)),IF(NOT(ISBLANK('3 interconnectedness (old)'!Z17)),'3 interconnectedness (old)'!Z18/'3 interconnectedness (old)'!Z17-1,""),"")</f>
        <v/>
      </c>
      <c r="AA18" s="248"/>
      <c r="AB18" s="2373" t="s">
        <v>1117</v>
      </c>
      <c r="AC18" s="129" t="s">
        <v>1071</v>
      </c>
      <c r="AD18" s="132"/>
      <c r="AE18" s="130"/>
      <c r="AF18" s="130"/>
      <c r="AG18" s="130"/>
      <c r="AH18" s="131"/>
      <c r="AI18" s="130"/>
      <c r="AJ18" s="130"/>
      <c r="AK18" s="130"/>
      <c r="AL18" s="130"/>
      <c r="AM18" s="131"/>
      <c r="AN18" s="130"/>
      <c r="AO18" s="131"/>
      <c r="AP18" s="130"/>
      <c r="AQ18" s="131"/>
      <c r="AR18" s="130"/>
      <c r="AS18" s="131"/>
      <c r="AT18" s="130"/>
      <c r="AU18" s="131"/>
    </row>
    <row r="19" spans="1:47" ht="15" thickBot="1" x14ac:dyDescent="0.25">
      <c r="A19" s="4"/>
      <c r="B19" s="8">
        <v>2011</v>
      </c>
      <c r="C19" s="361" t="str">
        <f>IF(NOT(ISBLANK('3 interconnectedness (old)'!C19)),IF(NOT(ISBLANK('3 interconnectedness (old)'!C18)),'3 interconnectedness (old)'!C19/'3 interconnectedness (old)'!C18-1,""),"")</f>
        <v/>
      </c>
      <c r="D19" s="357" t="str">
        <f>IF(NOT(ISBLANK('3 interconnectedness (old)'!D19)),IF(NOT(ISBLANK('3 interconnectedness (old)'!D18)),'3 interconnectedness (old)'!D19/'3 interconnectedness (old)'!D18-1,""),"")</f>
        <v/>
      </c>
      <c r="E19" s="362" t="str">
        <f>IF(NOT(ISBLANK('3 interconnectedness (old)'!E19)),IF(NOT(ISBLANK('3 interconnectedness (old)'!E18)),'3 interconnectedness (old)'!E19/'3 interconnectedness (old)'!E18-1,""),"")</f>
        <v/>
      </c>
      <c r="F19" s="357" t="str">
        <f>IF(NOT(ISBLANK('3 interconnectedness (old)'!F19)),IF(NOT(ISBLANK('3 interconnectedness (old)'!F18)),'3 interconnectedness (old)'!F19/'3 interconnectedness (old)'!F18-1,""),"")</f>
        <v/>
      </c>
      <c r="G19" s="357" t="str">
        <f>IF(NOT(ISBLANK('3 interconnectedness (old)'!G19)),IF(NOT(ISBLANK('3 interconnectedness (old)'!G18)),'3 interconnectedness (old)'!G19/'3 interconnectedness (old)'!G18-1,""),"")</f>
        <v/>
      </c>
      <c r="H19" s="357" t="str">
        <f>IF(NOT(ISBLANK('3 interconnectedness (old)'!H19)),IF(NOT(ISBLANK('3 interconnectedness (old)'!H18)),'3 interconnectedness (old)'!H19/'3 interconnectedness (old)'!H18-1,""),"")</f>
        <v/>
      </c>
      <c r="I19" s="357" t="str">
        <f>IF(NOT(ISBLANK('3 interconnectedness (old)'!I19)),IF(NOT(ISBLANK('3 interconnectedness (old)'!I18)),'3 interconnectedness (old)'!I19/'3 interconnectedness (old)'!I18-1,""),"")</f>
        <v/>
      </c>
      <c r="J19" s="357" t="str">
        <f>IF(NOT(ISBLANK('3 interconnectedness (old)'!J19)),IF(NOT(ISBLANK('3 interconnectedness (old)'!J18)),'3 interconnectedness (old)'!J19/'3 interconnectedness (old)'!J18-1,""),"")</f>
        <v/>
      </c>
      <c r="K19" s="357" t="str">
        <f>IF(NOT(ISBLANK('3 interconnectedness (old)'!K19)),IF(NOT(ISBLANK('3 interconnectedness (old)'!K18)),'3 interconnectedness (old)'!K19/'3 interconnectedness (old)'!K18-1,""),"")</f>
        <v/>
      </c>
      <c r="L19" s="357" t="str">
        <f>IF(NOT(ISBLANK('3 interconnectedness (old)'!L19)),IF(NOT(ISBLANK('3 interconnectedness (old)'!L18)),'3 interconnectedness (old)'!L19/'3 interconnectedness (old)'!L18-1,""),"")</f>
        <v/>
      </c>
      <c r="M19" s="357" t="str">
        <f>IF(NOT(ISBLANK('3 interconnectedness (old)'!M19)),IF(NOT(ISBLANK('3 interconnectedness (old)'!M18)),'3 interconnectedness (old)'!M19/'3 interconnectedness (old)'!M18-1,""),"")</f>
        <v/>
      </c>
      <c r="N19" s="357" t="str">
        <f>IF(NOT(ISBLANK('3 interconnectedness (old)'!N19)),IF(NOT(ISBLANK('3 interconnectedness (old)'!N18)),'3 interconnectedness (old)'!N19/'3 interconnectedness (old)'!N18-1,""),"")</f>
        <v/>
      </c>
      <c r="O19" s="357" t="str">
        <f>IF(NOT(ISBLANK('3 interconnectedness (old)'!O19)),IF(NOT(ISBLANK('3 interconnectedness (old)'!O18)),'3 interconnectedness (old)'!O19/'3 interconnectedness (old)'!O18-1,""),"")</f>
        <v/>
      </c>
      <c r="P19" s="357" t="str">
        <f>IF(NOT(ISBLANK('3 interconnectedness (old)'!P19)),IF(NOT(ISBLANK('3 interconnectedness (old)'!P18)),'3 interconnectedness (old)'!P19/'3 interconnectedness (old)'!P18-1,""),"")</f>
        <v/>
      </c>
      <c r="Q19" s="357" t="str">
        <f>IF(NOT(ISBLANK('3 interconnectedness (old)'!Q19)),IF(NOT(ISBLANK('3 interconnectedness (old)'!Q18)),'3 interconnectedness (old)'!Q19/'3 interconnectedness (old)'!Q18-1,""),"")</f>
        <v/>
      </c>
      <c r="R19" s="357" t="str">
        <f>IF(NOT(ISBLANK('3 interconnectedness (old)'!R19)),IF(NOT(ISBLANK('3 interconnectedness (old)'!R18)),'3 interconnectedness (old)'!R19/'3 interconnectedness (old)'!R18-1,""),"")</f>
        <v/>
      </c>
      <c r="S19" s="357" t="str">
        <f>IF(NOT(ISBLANK('3 interconnectedness (old)'!S19)),IF(NOT(ISBLANK('3 interconnectedness (old)'!S18)),'3 interconnectedness (old)'!S19/'3 interconnectedness (old)'!S18-1,""),"")</f>
        <v/>
      </c>
      <c r="T19" s="357" t="str">
        <f>IF(NOT(ISBLANK('3 interconnectedness (old)'!T19)),IF(NOT(ISBLANK('3 interconnectedness (old)'!T18)),'3 interconnectedness (old)'!T19/'3 interconnectedness (old)'!T18-1,""),"")</f>
        <v/>
      </c>
      <c r="U19" s="357" t="str">
        <f>IF(NOT(ISBLANK('3 interconnectedness (old)'!U19)),IF(NOT(ISBLANK('3 interconnectedness (old)'!U18)),'3 interconnectedness (old)'!U19/'3 interconnectedness (old)'!U18-1,""),"")</f>
        <v/>
      </c>
      <c r="V19" s="357" t="str">
        <f>IF(NOT(ISBLANK('3 interconnectedness (old)'!V19)),IF(NOT(ISBLANK('3 interconnectedness (old)'!V18)),'3 interconnectedness (old)'!V19/'3 interconnectedness (old)'!V18-1,""),"")</f>
        <v/>
      </c>
      <c r="W19" s="357" t="str">
        <f>IF(NOT(ISBLANK('3 interconnectedness (old)'!W19)),IF(NOT(ISBLANK('3 interconnectedness (old)'!W18)),'3 interconnectedness (old)'!W19/'3 interconnectedness (old)'!W18-1,""),"")</f>
        <v/>
      </c>
      <c r="X19" s="357" t="str">
        <f>IF(NOT(ISBLANK('3 interconnectedness (old)'!X19)),IF(NOT(ISBLANK('3 interconnectedness (old)'!X18)),'3 interconnectedness (old)'!X19/'3 interconnectedness (old)'!X18-1,""),"")</f>
        <v/>
      </c>
      <c r="Y19" s="357" t="str">
        <f>IF(NOT(ISBLANK('3 interconnectedness (old)'!Y19)),IF(NOT(ISBLANK('3 interconnectedness (old)'!Y18)),'3 interconnectedness (old)'!Y19/'3 interconnectedness (old)'!Y18-1,""),"")</f>
        <v/>
      </c>
      <c r="Z19" s="357" t="str">
        <f>IF(NOT(ISBLANK('3 interconnectedness (old)'!Z19)),IF(NOT(ISBLANK('3 interconnectedness (old)'!Z18)),'3 interconnectedness (old)'!Z19/'3 interconnectedness (old)'!Z18-1,""),"")</f>
        <v/>
      </c>
      <c r="AA19" s="248"/>
      <c r="AB19" s="2381"/>
      <c r="AC19" s="338" t="s">
        <v>1072</v>
      </c>
      <c r="AD19" s="121"/>
      <c r="AE19" s="122"/>
      <c r="AF19" s="122"/>
      <c r="AG19" s="122"/>
      <c r="AH19" s="123"/>
      <c r="AI19" s="122"/>
      <c r="AJ19" s="122"/>
      <c r="AK19" s="122"/>
      <c r="AL19" s="122"/>
      <c r="AM19" s="123"/>
      <c r="AN19" s="122"/>
      <c r="AO19" s="123"/>
      <c r="AP19" s="122"/>
      <c r="AQ19" s="123"/>
      <c r="AR19" s="122"/>
      <c r="AS19" s="123"/>
      <c r="AT19" s="122"/>
      <c r="AU19" s="123"/>
    </row>
    <row r="20" spans="1:47" ht="14.25" customHeight="1" thickBot="1" x14ac:dyDescent="0.25">
      <c r="A20" s="4"/>
      <c r="B20" s="8">
        <v>2012</v>
      </c>
      <c r="C20" s="361">
        <f>IF(NOT(ISBLANK('3 interconnectedness (old)'!C20)),IF(NOT(ISBLANK('3 interconnectedness (old)'!C19)),'3 interconnectedness (old)'!C20/'3 interconnectedness (old)'!C19-1,""),"")</f>
        <v>-0.15123256182697697</v>
      </c>
      <c r="D20" s="357" t="str">
        <f>IF(NOT(ISBLANK('3 interconnectedness (old)'!D20)),IF(NOT(ISBLANK('3 interconnectedness (old)'!D19)),'3 interconnectedness (old)'!D20/'3 interconnectedness (old)'!D19-1,""),"")</f>
        <v/>
      </c>
      <c r="E20" s="362">
        <f>IF(NOT(ISBLANK('3 interconnectedness (old)'!E20)),IF(NOT(ISBLANK('3 interconnectedness (old)'!E19)),'3 interconnectedness (old)'!E20/'3 interconnectedness (old)'!E19-1,""),"")</f>
        <v>-0.15123256182697686</v>
      </c>
      <c r="F20" s="357" t="str">
        <f>IF(NOT(ISBLANK('3 interconnectedness (old)'!F20)),IF(NOT(ISBLANK('3 interconnectedness (old)'!F19)),'3 interconnectedness (old)'!F20/'3 interconnectedness (old)'!F19-1,""),"")</f>
        <v/>
      </c>
      <c r="G20" s="357">
        <f>IF(NOT(ISBLANK('3 interconnectedness (old)'!G20)),IF(NOT(ISBLANK('3 interconnectedness (old)'!G19)),'3 interconnectedness (old)'!G20/'3 interconnectedness (old)'!G19-1,""),"")</f>
        <v>-0.1512320975796777</v>
      </c>
      <c r="H20" s="357" t="str">
        <f>IF(NOT(ISBLANK('3 interconnectedness (old)'!H20)),IF(NOT(ISBLANK('3 interconnectedness (old)'!H19)),'3 interconnectedness (old)'!H20/'3 interconnectedness (old)'!H19-1,""),"")</f>
        <v/>
      </c>
      <c r="I20" s="357">
        <f>IF(NOT(ISBLANK('3 interconnectedness (old)'!I20)),IF(NOT(ISBLANK('3 interconnectedness (old)'!I19)),'3 interconnectedness (old)'!I20/'3 interconnectedness (old)'!I19-1,""),"")</f>
        <v>-0.1512320975796777</v>
      </c>
      <c r="J20" s="357" t="str">
        <f>IF(NOT(ISBLANK('3 interconnectedness (old)'!J20)),IF(NOT(ISBLANK('3 interconnectedness (old)'!J19)),'3 interconnectedness (old)'!J20/'3 interconnectedness (old)'!J19-1,""),"")</f>
        <v/>
      </c>
      <c r="K20" s="357" t="e">
        <f>IF(NOT(ISBLANK('3 interconnectedness (old)'!K20)),IF(NOT(ISBLANK('3 interconnectedness (old)'!K19)),'3 interconnectedness (old)'!K20/'3 interconnectedness (old)'!K19-1,""),"")</f>
        <v>#DIV/0!</v>
      </c>
      <c r="L20" s="357" t="str">
        <f>IF(NOT(ISBLANK('3 interconnectedness (old)'!L20)),IF(NOT(ISBLANK('3 interconnectedness (old)'!L19)),'3 interconnectedness (old)'!L20/'3 interconnectedness (old)'!L19-1,""),"")</f>
        <v/>
      </c>
      <c r="M20" s="357">
        <f>IF(NOT(ISBLANK('3 interconnectedness (old)'!M20)),IF(NOT(ISBLANK('3 interconnectedness (old)'!M19)),'3 interconnectedness (old)'!M20/'3 interconnectedness (old)'!M19-1,""),"")</f>
        <v>-0.1512320975796777</v>
      </c>
      <c r="N20" s="357" t="str">
        <f>IF(NOT(ISBLANK('3 interconnectedness (old)'!N20)),IF(NOT(ISBLANK('3 interconnectedness (old)'!N19)),'3 interconnectedness (old)'!N20/'3 interconnectedness (old)'!N19-1,""),"")</f>
        <v/>
      </c>
      <c r="O20" s="357">
        <f>IF(NOT(ISBLANK('3 interconnectedness (old)'!O20)),IF(NOT(ISBLANK('3 interconnectedness (old)'!O19)),'3 interconnectedness (old)'!O20/'3 interconnectedness (old)'!O19-1,""),"")</f>
        <v>0.11355495709734509</v>
      </c>
      <c r="P20" s="357" t="str">
        <f>IF(NOT(ISBLANK('3 interconnectedness (old)'!P20)),IF(NOT(ISBLANK('3 interconnectedness (old)'!P19)),'3 interconnectedness (old)'!P20/'3 interconnectedness (old)'!P19-1,""),"")</f>
        <v/>
      </c>
      <c r="Q20" s="357">
        <f>IF(NOT(ISBLANK('3 interconnectedness (old)'!Q20)),IF(NOT(ISBLANK('3 interconnectedness (old)'!Q19)),'3 interconnectedness (old)'!Q20/'3 interconnectedness (old)'!Q19-1,""),"")</f>
        <v>0.11355495709734531</v>
      </c>
      <c r="R20" s="357" t="str">
        <f>IF(NOT(ISBLANK('3 interconnectedness (old)'!R20)),IF(NOT(ISBLANK('3 interconnectedness (old)'!R19)),'3 interconnectedness (old)'!R20/'3 interconnectedness (old)'!R19-1,""),"")</f>
        <v/>
      </c>
      <c r="S20" s="357" t="e">
        <f>IF(NOT(ISBLANK('3 interconnectedness (old)'!S20)),IF(NOT(ISBLANK('3 interconnectedness (old)'!S19)),'3 interconnectedness (old)'!S20/'3 interconnectedness (old)'!S19-1,""),"")</f>
        <v>#DIV/0!</v>
      </c>
      <c r="T20" s="357" t="str">
        <f>IF(NOT(ISBLANK('3 interconnectedness (old)'!T20)),IF(NOT(ISBLANK('3 interconnectedness (old)'!T19)),'3 interconnectedness (old)'!T20/'3 interconnectedness (old)'!T19-1,""),"")</f>
        <v/>
      </c>
      <c r="U20" s="357">
        <f>IF(NOT(ISBLANK('3 interconnectedness (old)'!U20)),IF(NOT(ISBLANK('3 interconnectedness (old)'!U19)),'3 interconnectedness (old)'!U20/'3 interconnectedness (old)'!U19-1,""),"")</f>
        <v>0.11355495709734509</v>
      </c>
      <c r="V20" s="357" t="str">
        <f>IF(NOT(ISBLANK('3 interconnectedness (old)'!V20)),IF(NOT(ISBLANK('3 interconnectedness (old)'!V19)),'3 interconnectedness (old)'!V20/'3 interconnectedness (old)'!V19-1,""),"")</f>
        <v/>
      </c>
      <c r="W20" s="357" t="e">
        <f>IF(NOT(ISBLANK('3 interconnectedness (old)'!W20)),IF(NOT(ISBLANK('3 interconnectedness (old)'!W19)),'3 interconnectedness (old)'!W20/'3 interconnectedness (old)'!W19-1,""),"")</f>
        <v>#DIV/0!</v>
      </c>
      <c r="X20" s="357" t="str">
        <f>IF(NOT(ISBLANK('3 interconnectedness (old)'!X20)),IF(NOT(ISBLANK('3 interconnectedness (old)'!X19)),'3 interconnectedness (old)'!X20/'3 interconnectedness (old)'!X19-1,""),"")</f>
        <v/>
      </c>
      <c r="Y20" s="357" t="e">
        <f>IF(NOT(ISBLANK('3 interconnectedness (old)'!Y20)),IF(NOT(ISBLANK('3 interconnectedness (old)'!Y19)),'3 interconnectedness (old)'!Y20/'3 interconnectedness (old)'!Y19-1,""),"")</f>
        <v>#DIV/0!</v>
      </c>
      <c r="Z20" s="357" t="str">
        <f>IF(NOT(ISBLANK('3 interconnectedness (old)'!Z20)),IF(NOT(ISBLANK('3 interconnectedness (old)'!Z19)),'3 interconnectedness (old)'!Z20/'3 interconnectedness (old)'!Z19-1,""),"")</f>
        <v/>
      </c>
      <c r="AA20" s="248"/>
      <c r="AB20" s="2382" t="s">
        <v>1127</v>
      </c>
      <c r="AC20" s="2383"/>
      <c r="AD20" s="339"/>
      <c r="AE20" s="340"/>
      <c r="AF20" s="340"/>
      <c r="AG20" s="341" t="str">
        <f>IF(AG10=C24,IF(AG11=E24,"","Figure for banks' liabilities to OFIs doesn't match figure reported in cell E24"),IF(NOT(AG11=E24),"Figures reported to banks' claims on and liabilities to OFIs don't match those reported in cells C24 ans E24","Figure for banks' claims on OFIs doesn't match figure reported in cell C24"))</f>
        <v>Figures reported to banks' claims on and liabilities to OFIs don't match those reported in cells C24 ans E24</v>
      </c>
      <c r="AH20" s="342"/>
      <c r="AI20" s="340"/>
      <c r="AJ20" s="340"/>
      <c r="AK20" s="340"/>
      <c r="AL20" s="343"/>
      <c r="AM20" s="344"/>
      <c r="AN20" s="343"/>
      <c r="AO20" s="344"/>
      <c r="AP20" s="343"/>
      <c r="AQ20" s="344"/>
      <c r="AR20" s="343"/>
      <c r="AS20" s="344"/>
      <c r="AT20" s="343"/>
      <c r="AU20" s="344"/>
    </row>
    <row r="21" spans="1:47" ht="14.25" x14ac:dyDescent="0.2">
      <c r="A21" s="4"/>
      <c r="B21" s="8">
        <v>2013</v>
      </c>
      <c r="C21" s="361">
        <f>IF(NOT(ISBLANK('3 interconnectedness (old)'!C21)),IF(NOT(ISBLANK('3 interconnectedness (old)'!C20)),'3 interconnectedness (old)'!C21/'3 interconnectedness (old)'!C20-1,""),"")</f>
        <v>-0.1539114541830312</v>
      </c>
      <c r="D21" s="357" t="str">
        <f>IF(NOT(ISBLANK('3 interconnectedness (old)'!D21)),IF(NOT(ISBLANK('3 interconnectedness (old)'!D20)),'3 interconnectedness (old)'!D21/'3 interconnectedness (old)'!D20-1,""),"")</f>
        <v/>
      </c>
      <c r="E21" s="362">
        <f>IF(NOT(ISBLANK('3 interconnectedness (old)'!E21)),IF(NOT(ISBLANK('3 interconnectedness (old)'!E20)),'3 interconnectedness (old)'!E21/'3 interconnectedness (old)'!E20-1,""),"")</f>
        <v>-0.15391145418303132</v>
      </c>
      <c r="F21" s="357" t="str">
        <f>IF(NOT(ISBLANK('3 interconnectedness (old)'!F21)),IF(NOT(ISBLANK('3 interconnectedness (old)'!F20)),'3 interconnectedness (old)'!F21/'3 interconnectedness (old)'!F20-1,""),"")</f>
        <v/>
      </c>
      <c r="G21" s="357">
        <f>IF(NOT(ISBLANK('3 interconnectedness (old)'!G21)),IF(NOT(ISBLANK('3 interconnectedness (old)'!G20)),'3 interconnectedness (old)'!G21/'3 interconnectedness (old)'!G20-1,""),"")</f>
        <v>-0.15391197545883717</v>
      </c>
      <c r="H21" s="357" t="str">
        <f>IF(NOT(ISBLANK('3 interconnectedness (old)'!H21)),IF(NOT(ISBLANK('3 interconnectedness (old)'!H20)),'3 interconnectedness (old)'!H21/'3 interconnectedness (old)'!H20-1,""),"")</f>
        <v/>
      </c>
      <c r="I21" s="357">
        <f>IF(NOT(ISBLANK('3 interconnectedness (old)'!I21)),IF(NOT(ISBLANK('3 interconnectedness (old)'!I20)),'3 interconnectedness (old)'!I21/'3 interconnectedness (old)'!I20-1,""),"")</f>
        <v>-0.15391197545883717</v>
      </c>
      <c r="J21" s="357" t="str">
        <f>IF(NOT(ISBLANK('3 interconnectedness (old)'!J21)),IF(NOT(ISBLANK('3 interconnectedness (old)'!J20)),'3 interconnectedness (old)'!J21/'3 interconnectedness (old)'!J20-1,""),"")</f>
        <v/>
      </c>
      <c r="K21" s="357" t="e">
        <f>IF(NOT(ISBLANK('3 interconnectedness (old)'!K21)),IF(NOT(ISBLANK('3 interconnectedness (old)'!K20)),'3 interconnectedness (old)'!K21/'3 interconnectedness (old)'!K20-1,""),"")</f>
        <v>#DIV/0!</v>
      </c>
      <c r="L21" s="357" t="str">
        <f>IF(NOT(ISBLANK('3 interconnectedness (old)'!L21)),IF(NOT(ISBLANK('3 interconnectedness (old)'!L20)),'3 interconnectedness (old)'!L21/'3 interconnectedness (old)'!L20-1,""),"")</f>
        <v/>
      </c>
      <c r="M21" s="357">
        <f>IF(NOT(ISBLANK('3 interconnectedness (old)'!M21)),IF(NOT(ISBLANK('3 interconnectedness (old)'!M20)),'3 interconnectedness (old)'!M21/'3 interconnectedness (old)'!M20-1,""),"")</f>
        <v>-0.15391197545883706</v>
      </c>
      <c r="N21" s="357" t="str">
        <f>IF(NOT(ISBLANK('3 interconnectedness (old)'!N21)),IF(NOT(ISBLANK('3 interconnectedness (old)'!N20)),'3 interconnectedness (old)'!N21/'3 interconnectedness (old)'!N20-1,""),"")</f>
        <v/>
      </c>
      <c r="O21" s="357">
        <f>IF(NOT(ISBLANK('3 interconnectedness (old)'!O21)),IF(NOT(ISBLANK('3 interconnectedness (old)'!O20)),'3 interconnectedness (old)'!O21/'3 interconnectedness (old)'!O20-1,""),"")</f>
        <v>4.4914687910560191E-2</v>
      </c>
      <c r="P21" s="357" t="str">
        <f>IF(NOT(ISBLANK('3 interconnectedness (old)'!P21)),IF(NOT(ISBLANK('3 interconnectedness (old)'!P20)),'3 interconnectedness (old)'!P21/'3 interconnectedness (old)'!P20-1,""),"")</f>
        <v/>
      </c>
      <c r="Q21" s="357">
        <f>IF(NOT(ISBLANK('3 interconnectedness (old)'!Q21)),IF(NOT(ISBLANK('3 interconnectedness (old)'!Q20)),'3 interconnectedness (old)'!Q21/'3 interconnectedness (old)'!Q20-1,""),"")</f>
        <v>4.4914687910560191E-2</v>
      </c>
      <c r="R21" s="357" t="str">
        <f>IF(NOT(ISBLANK('3 interconnectedness (old)'!R21)),IF(NOT(ISBLANK('3 interconnectedness (old)'!R20)),'3 interconnectedness (old)'!R21/'3 interconnectedness (old)'!R20-1,""),"")</f>
        <v/>
      </c>
      <c r="S21" s="357" t="e">
        <f>IF(NOT(ISBLANK('3 interconnectedness (old)'!S21)),IF(NOT(ISBLANK('3 interconnectedness (old)'!S20)),'3 interconnectedness (old)'!S21/'3 interconnectedness (old)'!S20-1,""),"")</f>
        <v>#DIV/0!</v>
      </c>
      <c r="T21" s="357" t="str">
        <f>IF(NOT(ISBLANK('3 interconnectedness (old)'!T21)),IF(NOT(ISBLANK('3 interconnectedness (old)'!T20)),'3 interconnectedness (old)'!T21/'3 interconnectedness (old)'!T20-1,""),"")</f>
        <v/>
      </c>
      <c r="U21" s="357">
        <f>IF(NOT(ISBLANK('3 interconnectedness (old)'!U21)),IF(NOT(ISBLANK('3 interconnectedness (old)'!U20)),'3 interconnectedness (old)'!U21/'3 interconnectedness (old)'!U20-1,""),"")</f>
        <v>4.4914687910560191E-2</v>
      </c>
      <c r="V21" s="357" t="str">
        <f>IF(NOT(ISBLANK('3 interconnectedness (old)'!V21)),IF(NOT(ISBLANK('3 interconnectedness (old)'!V20)),'3 interconnectedness (old)'!V21/'3 interconnectedness (old)'!V20-1,""),"")</f>
        <v/>
      </c>
      <c r="W21" s="357" t="e">
        <f>IF(NOT(ISBLANK('3 interconnectedness (old)'!W21)),IF(NOT(ISBLANK('3 interconnectedness (old)'!W20)),'3 interconnectedness (old)'!W21/'3 interconnectedness (old)'!W20-1,""),"")</f>
        <v>#DIV/0!</v>
      </c>
      <c r="X21" s="357" t="str">
        <f>IF(NOT(ISBLANK('3 interconnectedness (old)'!X21)),IF(NOT(ISBLANK('3 interconnectedness (old)'!X20)),'3 interconnectedness (old)'!X21/'3 interconnectedness (old)'!X20-1,""),"")</f>
        <v/>
      </c>
      <c r="Y21" s="357" t="e">
        <f>IF(NOT(ISBLANK('3 interconnectedness (old)'!Y21)),IF(NOT(ISBLANK('3 interconnectedness (old)'!Y20)),'3 interconnectedness (old)'!Y21/'3 interconnectedness (old)'!Y20-1,""),"")</f>
        <v>#DIV/0!</v>
      </c>
      <c r="Z21" s="357" t="str">
        <f>IF(NOT(ISBLANK('3 interconnectedness (old)'!Z21)),IF(NOT(ISBLANK('3 interconnectedness (old)'!Z20)),'3 interconnectedness (old)'!Z21/'3 interconnectedness (old)'!Z20-1,""),"")</f>
        <v/>
      </c>
      <c r="AA21" s="248"/>
      <c r="AB21" s="2384" t="s">
        <v>1081</v>
      </c>
      <c r="AC21" s="2384"/>
      <c r="AD21" s="2387"/>
      <c r="AE21" s="2377"/>
      <c r="AF21" s="2377"/>
      <c r="AG21" s="2390"/>
      <c r="AH21" s="2393"/>
      <c r="AI21" s="2377"/>
      <c r="AJ21" s="2377"/>
      <c r="AK21" s="2377"/>
      <c r="AL21" s="2390"/>
      <c r="AM21" s="2393"/>
      <c r="AN21" s="2390"/>
      <c r="AO21" s="2393"/>
      <c r="AP21" s="2390"/>
      <c r="AQ21" s="2393"/>
      <c r="AR21" s="2390"/>
      <c r="AS21" s="2393"/>
      <c r="AT21" s="2390"/>
      <c r="AU21" s="2393"/>
    </row>
    <row r="22" spans="1:47" ht="14.25" x14ac:dyDescent="0.2">
      <c r="A22" s="4"/>
      <c r="B22" s="26">
        <v>2014</v>
      </c>
      <c r="C22" s="363">
        <f>IF(NOT(ISBLANK('3 interconnectedness (old)'!C22)),IF(NOT(ISBLANK('3 interconnectedness (old)'!C21)),'3 interconnectedness (old)'!C22/'3 interconnectedness (old)'!C21-1,""),"")</f>
        <v>-7.6389203087700697E-2</v>
      </c>
      <c r="D22" s="358" t="str">
        <f>IF(NOT(ISBLANK('3 interconnectedness (old)'!D22)),IF(NOT(ISBLANK('3 interconnectedness (old)'!D21)),'3 interconnectedness (old)'!D22/'3 interconnectedness (old)'!D21-1,""),"")</f>
        <v/>
      </c>
      <c r="E22" s="364">
        <f>IF(NOT(ISBLANK('3 interconnectedness (old)'!E22)),IF(NOT(ISBLANK('3 interconnectedness (old)'!E21)),'3 interconnectedness (old)'!E22/'3 interconnectedness (old)'!E21-1,""),"")</f>
        <v>-7.6389203087700586E-2</v>
      </c>
      <c r="F22" s="358" t="str">
        <f>IF(NOT(ISBLANK('3 interconnectedness (old)'!F22)),IF(NOT(ISBLANK('3 interconnectedness (old)'!F21)),'3 interconnectedness (old)'!F22/'3 interconnectedness (old)'!F21-1,""),"")</f>
        <v/>
      </c>
      <c r="G22" s="358">
        <f>IF(NOT(ISBLANK('3 interconnectedness (old)'!G22)),IF(NOT(ISBLANK('3 interconnectedness (old)'!G21)),'3 interconnectedness (old)'!G22/'3 interconnectedness (old)'!G21-1,""),"")</f>
        <v>-7.6388353789421548E-2</v>
      </c>
      <c r="H22" s="358" t="str">
        <f>IF(NOT(ISBLANK('3 interconnectedness (old)'!H22)),IF(NOT(ISBLANK('3 interconnectedness (old)'!H21)),'3 interconnectedness (old)'!H22/'3 interconnectedness (old)'!H21-1,""),"")</f>
        <v/>
      </c>
      <c r="I22" s="358">
        <f>IF(NOT(ISBLANK('3 interconnectedness (old)'!I22)),IF(NOT(ISBLANK('3 interconnectedness (old)'!I21)),'3 interconnectedness (old)'!I22/'3 interconnectedness (old)'!I21-1,""),"")</f>
        <v>-7.6388353789421548E-2</v>
      </c>
      <c r="J22" s="358" t="str">
        <f>IF(NOT(ISBLANK('3 interconnectedness (old)'!J22)),IF(NOT(ISBLANK('3 interconnectedness (old)'!J21)),'3 interconnectedness (old)'!J22/'3 interconnectedness (old)'!J21-1,""),"")</f>
        <v/>
      </c>
      <c r="K22" s="358" t="e">
        <f>IF(NOT(ISBLANK('3 interconnectedness (old)'!K22)),IF(NOT(ISBLANK('3 interconnectedness (old)'!K21)),'3 interconnectedness (old)'!K22/'3 interconnectedness (old)'!K21-1,""),"")</f>
        <v>#DIV/0!</v>
      </c>
      <c r="L22" s="358" t="str">
        <f>IF(NOT(ISBLANK('3 interconnectedness (old)'!L22)),IF(NOT(ISBLANK('3 interconnectedness (old)'!L21)),'3 interconnectedness (old)'!L22/'3 interconnectedness (old)'!L21-1,""),"")</f>
        <v/>
      </c>
      <c r="M22" s="358">
        <f>IF(NOT(ISBLANK('3 interconnectedness (old)'!M22)),IF(NOT(ISBLANK('3 interconnectedness (old)'!M21)),'3 interconnectedness (old)'!M22/'3 interconnectedness (old)'!M21-1,""),"")</f>
        <v>-7.6388353789421548E-2</v>
      </c>
      <c r="N22" s="358" t="str">
        <f>IF(NOT(ISBLANK('3 interconnectedness (old)'!N22)),IF(NOT(ISBLANK('3 interconnectedness (old)'!N21)),'3 interconnectedness (old)'!N22/'3 interconnectedness (old)'!N21-1,""),"")</f>
        <v/>
      </c>
      <c r="O22" s="358">
        <f>IF(NOT(ISBLANK('3 interconnectedness (old)'!O22)),IF(NOT(ISBLANK('3 interconnectedness (old)'!O21)),'3 interconnectedness (old)'!O22/'3 interconnectedness (old)'!O21-1,""),"")</f>
        <v>3.3255759050496714E-2</v>
      </c>
      <c r="P22" s="358" t="str">
        <f>IF(NOT(ISBLANK('3 interconnectedness (old)'!P22)),IF(NOT(ISBLANK('3 interconnectedness (old)'!P21)),'3 interconnectedness (old)'!P22/'3 interconnectedness (old)'!P21-1,""),"")</f>
        <v/>
      </c>
      <c r="Q22" s="358">
        <f>IF(NOT(ISBLANK('3 interconnectedness (old)'!Q22)),IF(NOT(ISBLANK('3 interconnectedness (old)'!Q21)),'3 interconnectedness (old)'!Q22/'3 interconnectedness (old)'!Q21-1,""),"")</f>
        <v>7.5657646100036891E-2</v>
      </c>
      <c r="R22" s="358" t="str">
        <f>IF(NOT(ISBLANK('3 interconnectedness (old)'!R22)),IF(NOT(ISBLANK('3 interconnectedness (old)'!R21)),'3 interconnectedness (old)'!R22/'3 interconnectedness (old)'!R21-1,""),"")</f>
        <v/>
      </c>
      <c r="S22" s="358" t="e">
        <f>IF(NOT(ISBLANK('3 interconnectedness (old)'!S22)),IF(NOT(ISBLANK('3 interconnectedness (old)'!S21)),'3 interconnectedness (old)'!S22/'3 interconnectedness (old)'!S21-1,""),"")</f>
        <v>#DIV/0!</v>
      </c>
      <c r="T22" s="358" t="str">
        <f>IF(NOT(ISBLANK('3 interconnectedness (old)'!T22)),IF(NOT(ISBLANK('3 interconnectedness (old)'!T21)),'3 interconnectedness (old)'!T22/'3 interconnectedness (old)'!T21-1,""),"")</f>
        <v/>
      </c>
      <c r="U22" s="358">
        <f>IF(NOT(ISBLANK('3 interconnectedness (old)'!U22)),IF(NOT(ISBLANK('3 interconnectedness (old)'!U21)),'3 interconnectedness (old)'!U22/'3 interconnectedness (old)'!U21-1,""),"")</f>
        <v>-0.11747833238228644</v>
      </c>
      <c r="V22" s="358" t="str">
        <f>IF(NOT(ISBLANK('3 interconnectedness (old)'!V22)),IF(NOT(ISBLANK('3 interconnectedness (old)'!V21)),'3 interconnectedness (old)'!V22/'3 interconnectedness (old)'!V21-1,""),"")</f>
        <v/>
      </c>
      <c r="W22" s="358" t="e">
        <f>IF(NOT(ISBLANK('3 interconnectedness (old)'!W22)),IF(NOT(ISBLANK('3 interconnectedness (old)'!W21)),'3 interconnectedness (old)'!W22/'3 interconnectedness (old)'!W21-1,""),"")</f>
        <v>#DIV/0!</v>
      </c>
      <c r="X22" s="358" t="str">
        <f>IF(NOT(ISBLANK('3 interconnectedness (old)'!X22)),IF(NOT(ISBLANK('3 interconnectedness (old)'!X21)),'3 interconnectedness (old)'!X22/'3 interconnectedness (old)'!X21-1,""),"")</f>
        <v/>
      </c>
      <c r="Y22" s="358" t="e">
        <f>IF(NOT(ISBLANK('3 interconnectedness (old)'!Y22)),IF(NOT(ISBLANK('3 interconnectedness (old)'!Y21)),'3 interconnectedness (old)'!Y22/'3 interconnectedness (old)'!Y21-1,""),"")</f>
        <v>#DIV/0!</v>
      </c>
      <c r="Z22" s="358" t="str">
        <f>IF(NOT(ISBLANK('3 interconnectedness (old)'!Z22)),IF(NOT(ISBLANK('3 interconnectedness (old)'!Z21)),'3 interconnectedness (old)'!Z22/'3 interconnectedness (old)'!Z21-1,""),"")</f>
        <v/>
      </c>
      <c r="AA22" s="248"/>
      <c r="AB22" s="2385"/>
      <c r="AC22" s="2385"/>
      <c r="AD22" s="2388"/>
      <c r="AE22" s="2378"/>
      <c r="AF22" s="2378"/>
      <c r="AG22" s="2391"/>
      <c r="AH22" s="2394"/>
      <c r="AI22" s="2378"/>
      <c r="AJ22" s="2378"/>
      <c r="AK22" s="2378"/>
      <c r="AL22" s="2391"/>
      <c r="AM22" s="2394"/>
      <c r="AN22" s="2391"/>
      <c r="AO22" s="2394"/>
      <c r="AP22" s="2391"/>
      <c r="AQ22" s="2394"/>
      <c r="AR22" s="2391"/>
      <c r="AS22" s="2394"/>
      <c r="AT22" s="2391"/>
      <c r="AU22" s="2394"/>
    </row>
    <row r="23" spans="1:47" ht="15" thickBot="1" x14ac:dyDescent="0.25">
      <c r="A23" s="4"/>
      <c r="B23" s="8">
        <v>2015</v>
      </c>
      <c r="C23" s="361">
        <f>IF(NOT(ISBLANK('3 interconnectedness (old)'!C23)),IF(NOT(ISBLANK('3 interconnectedness (old)'!C22)),'3 interconnectedness (old)'!C23/'3 interconnectedness (old)'!C22-1,""),"")</f>
        <v>0.15427050274825671</v>
      </c>
      <c r="D23" s="357" t="str">
        <f>IF(NOT(ISBLANK('3 interconnectedness (old)'!D23)),IF(NOT(ISBLANK('3 interconnectedness (old)'!D22)),'3 interconnectedness (old)'!D23/'3 interconnectedness (old)'!D22-1,""),"")</f>
        <v/>
      </c>
      <c r="E23" s="362">
        <f>IF(NOT(ISBLANK('3 interconnectedness (old)'!E23)),IF(NOT(ISBLANK('3 interconnectedness (old)'!E22)),'3 interconnectedness (old)'!E23/'3 interconnectedness (old)'!E22-1,""),"")</f>
        <v>-0.14580727746557198</v>
      </c>
      <c r="F23" s="357" t="str">
        <f>IF(NOT(ISBLANK('3 interconnectedness (old)'!F23)),IF(NOT(ISBLANK('3 interconnectedness (old)'!F22)),'3 interconnectedness (old)'!F23/'3 interconnectedness (old)'!F22-1,""),"")</f>
        <v/>
      </c>
      <c r="G23" s="357">
        <f>IF(NOT(ISBLANK('3 interconnectedness (old)'!G23)),IF(NOT(ISBLANK('3 interconnectedness (old)'!G22)),'3 interconnectedness (old)'!G23/'3 interconnectedness (old)'!G22-1,""),"")</f>
        <v>-0.10876968732681414</v>
      </c>
      <c r="H23" s="357" t="str">
        <f>IF(NOT(ISBLANK('3 interconnectedness (old)'!H23)),IF(NOT(ISBLANK('3 interconnectedness (old)'!H22)),'3 interconnectedness (old)'!H23/'3 interconnectedness (old)'!H22-1,""),"")</f>
        <v/>
      </c>
      <c r="I23" s="357">
        <f>IF(NOT(ISBLANK('3 interconnectedness (old)'!I23)),IF(NOT(ISBLANK('3 interconnectedness (old)'!I22)),'3 interconnectedness (old)'!I23/'3 interconnectedness (old)'!I22-1,""),"")</f>
        <v>-0.10876968732681414</v>
      </c>
      <c r="J23" s="357" t="str">
        <f>IF(NOT(ISBLANK('3 interconnectedness (old)'!J23)),IF(NOT(ISBLANK('3 interconnectedness (old)'!J22)),'3 interconnectedness (old)'!J23/'3 interconnectedness (old)'!J22-1,""),"")</f>
        <v/>
      </c>
      <c r="K23" s="357" t="e">
        <f>IF(NOT(ISBLANK('3 interconnectedness (old)'!K23)),IF(NOT(ISBLANK('3 interconnectedness (old)'!K22)),'3 interconnectedness (old)'!K23/'3 interconnectedness (old)'!K22-1,""),"")</f>
        <v>#DIV/0!</v>
      </c>
      <c r="L23" s="357" t="str">
        <f>IF(NOT(ISBLANK('3 interconnectedness (old)'!L23)),IF(NOT(ISBLANK('3 interconnectedness (old)'!L22)),'3 interconnectedness (old)'!L23/'3 interconnectedness (old)'!L22-1,""),"")</f>
        <v/>
      </c>
      <c r="M23" s="357">
        <f>IF(NOT(ISBLANK('3 interconnectedness (old)'!M23)),IF(NOT(ISBLANK('3 interconnectedness (old)'!M22)),'3 interconnectedness (old)'!M23/'3 interconnectedness (old)'!M22-1,""),"")</f>
        <v>-0.10876968732681414</v>
      </c>
      <c r="N23" s="357" t="str">
        <f>IF(NOT(ISBLANK('3 interconnectedness (old)'!N23)),IF(NOT(ISBLANK('3 interconnectedness (old)'!N22)),'3 interconnectedness (old)'!N23/'3 interconnectedness (old)'!N22-1,""),"")</f>
        <v/>
      </c>
      <c r="O23" s="357">
        <f>IF(NOT(ISBLANK('3 interconnectedness (old)'!O23)),IF(NOT(ISBLANK('3 interconnectedness (old)'!O22)),'3 interconnectedness (old)'!O23/'3 interconnectedness (old)'!O22-1,""),"")</f>
        <v>0.51315949176201237</v>
      </c>
      <c r="P23" s="357" t="str">
        <f>IF(NOT(ISBLANK('3 interconnectedness (old)'!P23)),IF(NOT(ISBLANK('3 interconnectedness (old)'!P22)),'3 interconnectedness (old)'!P23/'3 interconnectedness (old)'!P22-1,""),"")</f>
        <v/>
      </c>
      <c r="Q23" s="357">
        <f>IF(NOT(ISBLANK('3 interconnectedness (old)'!Q23)),IF(NOT(ISBLANK('3 interconnectedness (old)'!Q22)),'3 interconnectedness (old)'!Q23/'3 interconnectedness (old)'!Q22-1,""),"")</f>
        <v>3.6776552155980191E-2</v>
      </c>
      <c r="R23" s="357" t="str">
        <f>IF(NOT(ISBLANK('3 interconnectedness (old)'!R23)),IF(NOT(ISBLANK('3 interconnectedness (old)'!R22)),'3 interconnectedness (old)'!R23/'3 interconnectedness (old)'!R22-1,""),"")</f>
        <v/>
      </c>
      <c r="S23" s="357" t="e">
        <f>IF(NOT(ISBLANK('3 interconnectedness (old)'!S23)),IF(NOT(ISBLANK('3 interconnectedness (old)'!S22)),'3 interconnectedness (old)'!S23/'3 interconnectedness (old)'!S22-1,""),"")</f>
        <v>#DIV/0!</v>
      </c>
      <c r="T23" s="357" t="str">
        <f>IF(NOT(ISBLANK('3 interconnectedness (old)'!T23)),IF(NOT(ISBLANK('3 interconnectedness (old)'!T22)),'3 interconnectedness (old)'!T23/'3 interconnectedness (old)'!T22-1,""),"")</f>
        <v/>
      </c>
      <c r="U23" s="357">
        <f>IF(NOT(ISBLANK('3 interconnectedness (old)'!U23)),IF(NOT(ISBLANK('3 interconnectedness (old)'!U22)),'3 interconnectedness (old)'!U23/'3 interconnectedness (old)'!U22-1,""),"")</f>
        <v>0.70959665598858912</v>
      </c>
      <c r="V23" s="357" t="str">
        <f>IF(NOT(ISBLANK('3 interconnectedness (old)'!V23)),IF(NOT(ISBLANK('3 interconnectedness (old)'!V22)),'3 interconnectedness (old)'!V23/'3 interconnectedness (old)'!V22-1,""),"")</f>
        <v/>
      </c>
      <c r="W23" s="357" t="e">
        <f>IF(NOT(ISBLANK('3 interconnectedness (old)'!W23)),IF(NOT(ISBLANK('3 interconnectedness (old)'!W22)),'3 interconnectedness (old)'!W23/'3 interconnectedness (old)'!W22-1,""),"")</f>
        <v>#DIV/0!</v>
      </c>
      <c r="X23" s="357" t="str">
        <f>IF(NOT(ISBLANK('3 interconnectedness (old)'!X23)),IF(NOT(ISBLANK('3 interconnectedness (old)'!X22)),'3 interconnectedness (old)'!X23/'3 interconnectedness (old)'!X22-1,""),"")</f>
        <v/>
      </c>
      <c r="Y23" s="357" t="e">
        <f>IF(NOT(ISBLANK('3 interconnectedness (old)'!Y23)),IF(NOT(ISBLANK('3 interconnectedness (old)'!Y22)),'3 interconnectedness (old)'!Y23/'3 interconnectedness (old)'!Y22-1,""),"")</f>
        <v>#DIV/0!</v>
      </c>
      <c r="Z23" s="357" t="str">
        <f>IF(NOT(ISBLANK('3 interconnectedness (old)'!Z23)),IF(NOT(ISBLANK('3 interconnectedness (old)'!Z22)),'3 interconnectedness (old)'!Z23/'3 interconnectedness (old)'!Z22-1,""),"")</f>
        <v/>
      </c>
      <c r="AA23" s="248"/>
      <c r="AB23" s="2386"/>
      <c r="AC23" s="2386"/>
      <c r="AD23" s="2389"/>
      <c r="AE23" s="2379"/>
      <c r="AF23" s="2379"/>
      <c r="AG23" s="2392"/>
      <c r="AH23" s="2395"/>
      <c r="AI23" s="2379"/>
      <c r="AJ23" s="2379"/>
      <c r="AK23" s="2379"/>
      <c r="AL23" s="2392"/>
      <c r="AM23" s="2395"/>
      <c r="AN23" s="2392"/>
      <c r="AO23" s="2395"/>
      <c r="AP23" s="2392"/>
      <c r="AQ23" s="2395"/>
      <c r="AR23" s="2392"/>
      <c r="AS23" s="2395"/>
      <c r="AT23" s="2392"/>
      <c r="AU23" s="2395"/>
    </row>
    <row r="24" spans="1:47" ht="14.25" x14ac:dyDescent="0.2">
      <c r="A24" s="4"/>
      <c r="B24" s="26">
        <v>2016</v>
      </c>
      <c r="C24" s="361">
        <f>IF(NOT(ISBLANK('3 interconnectedness (old)'!C24)),IF(NOT(ISBLANK('3 interconnectedness (old)'!C23)),'3 interconnectedness (old)'!C24/'3 interconnectedness (old)'!C23-1,""),"")</f>
        <v>-0.33042327626753254</v>
      </c>
      <c r="D24" s="357" t="str">
        <f>IF(NOT(ISBLANK('3 interconnectedness (old)'!D24)),IF(NOT(ISBLANK('3 interconnectedness (old)'!D23)),'3 interconnectedness (old)'!D24/'3 interconnectedness (old)'!D23-1,""),"")</f>
        <v/>
      </c>
      <c r="E24" s="362">
        <f>IF(NOT(ISBLANK('3 interconnectedness (old)'!E24)),IF(NOT(ISBLANK('3 interconnectedness (old)'!E23)),'3 interconnectedness (old)'!E24/'3 interconnectedness (old)'!E23-1,""),"")</f>
        <v>0.17140458869613884</v>
      </c>
      <c r="F24" s="357" t="str">
        <f>IF(NOT(ISBLANK('3 interconnectedness (old)'!F24)),IF(NOT(ISBLANK('3 interconnectedness (old)'!F23)),'3 interconnectedness (old)'!F24/'3 interconnectedness (old)'!F23-1,""),"")</f>
        <v/>
      </c>
      <c r="G24" s="357">
        <f>IF(NOT(ISBLANK('3 interconnectedness (old)'!G24)),IF(NOT(ISBLANK('3 interconnectedness (old)'!G23)),'3 interconnectedness (old)'!G24/'3 interconnectedness (old)'!G23-1,""),"")</f>
        <v>0.57554230297806552</v>
      </c>
      <c r="H24" s="357" t="str">
        <f>IF(NOT(ISBLANK('3 interconnectedness (old)'!H24)),IF(NOT(ISBLANK('3 interconnectedness (old)'!H23)),'3 interconnectedness (old)'!H24/'3 interconnectedness (old)'!H23-1,""),"")</f>
        <v/>
      </c>
      <c r="I24" s="357">
        <f>IF(NOT(ISBLANK('3 interconnectedness (old)'!I24)),IF(NOT(ISBLANK('3 interconnectedness (old)'!I23)),'3 interconnectedness (old)'!I24/'3 interconnectedness (old)'!I23-1,""),"")</f>
        <v>0.12351099572909474</v>
      </c>
      <c r="J24" s="357" t="str">
        <f>IF(NOT(ISBLANK('3 interconnectedness (old)'!J24)),IF(NOT(ISBLANK('3 interconnectedness (old)'!J23)),'3 interconnectedness (old)'!J24/'3 interconnectedness (old)'!J23-1,""),"")</f>
        <v/>
      </c>
      <c r="K24" s="357" t="e">
        <f>IF(NOT(ISBLANK('3 interconnectedness (old)'!K24)),IF(NOT(ISBLANK('3 interconnectedness (old)'!K23)),'3 interconnectedness (old)'!K24/'3 interconnectedness (old)'!K23-1,""),"")</f>
        <v>#DIV/0!</v>
      </c>
      <c r="L24" s="357" t="str">
        <f>IF(NOT(ISBLANK('3 interconnectedness (old)'!L24)),IF(NOT(ISBLANK('3 interconnectedness (old)'!L23)),'3 interconnectedness (old)'!L24/'3 interconnectedness (old)'!L23-1,""),"")</f>
        <v/>
      </c>
      <c r="M24" s="357">
        <f>IF(NOT(ISBLANK('3 interconnectedness (old)'!M24)),IF(NOT(ISBLANK('3 interconnectedness (old)'!M23)),'3 interconnectedness (old)'!M24/'3 interconnectedness (old)'!M23-1,""),"")</f>
        <v>-0.11636373384628085</v>
      </c>
      <c r="N24" s="357" t="str">
        <f>IF(NOT(ISBLANK('3 interconnectedness (old)'!N24)),IF(NOT(ISBLANK('3 interconnectedness (old)'!N23)),'3 interconnectedness (old)'!N24/'3 interconnectedness (old)'!N23-1,""),"")</f>
        <v/>
      </c>
      <c r="O24" s="357">
        <f>IF(NOT(ISBLANK('3 interconnectedness (old)'!O24)),IF(NOT(ISBLANK('3 interconnectedness (old)'!O23)),'3 interconnectedness (old)'!O24/'3 interconnectedness (old)'!O23-1,""),"")</f>
        <v>0.8070383644492094</v>
      </c>
      <c r="P24" s="357" t="str">
        <f>IF(NOT(ISBLANK('3 interconnectedness (old)'!P24)),IF(NOT(ISBLANK('3 interconnectedness (old)'!P23)),'3 interconnectedness (old)'!P24/'3 interconnectedness (old)'!P23-1,""),"")</f>
        <v/>
      </c>
      <c r="Q24" s="357">
        <f>IF(NOT(ISBLANK('3 interconnectedness (old)'!Q24)),IF(NOT(ISBLANK('3 interconnectedness (old)'!Q23)),'3 interconnectedness (old)'!Q24/'3 interconnectedness (old)'!Q23-1,""),"")</f>
        <v>0.28392753096082868</v>
      </c>
      <c r="R24" s="357" t="str">
        <f>IF(NOT(ISBLANK('3 interconnectedness (old)'!R24)),IF(NOT(ISBLANK('3 interconnectedness (old)'!R23)),'3 interconnectedness (old)'!R24/'3 interconnectedness (old)'!R23-1,""),"")</f>
        <v/>
      </c>
      <c r="S24" s="357" t="e">
        <f>IF(NOT(ISBLANK('3 interconnectedness (old)'!S24)),IF(NOT(ISBLANK('3 interconnectedness (old)'!S23)),'3 interconnectedness (old)'!S24/'3 interconnectedness (old)'!S23-1,""),"")</f>
        <v>#DIV/0!</v>
      </c>
      <c r="T24" s="357" t="str">
        <f>IF(NOT(ISBLANK('3 interconnectedness (old)'!T24)),IF(NOT(ISBLANK('3 interconnectedness (old)'!T23)),'3 interconnectedness (old)'!T24/'3 interconnectedness (old)'!T23-1,""),"")</f>
        <v/>
      </c>
      <c r="U24" s="357">
        <f>IF(NOT(ISBLANK('3 interconnectedness (old)'!U24)),IF(NOT(ISBLANK('3 interconnectedness (old)'!U23)),'3 interconnectedness (old)'!U24/'3 interconnectedness (old)'!U23-1,""),"")</f>
        <v>0.14803440959838987</v>
      </c>
      <c r="V24" s="357" t="str">
        <f>IF(NOT(ISBLANK('3 interconnectedness (old)'!V24)),IF(NOT(ISBLANK('3 interconnectedness (old)'!V23)),'3 interconnectedness (old)'!V24/'3 interconnectedness (old)'!V23-1,""),"")</f>
        <v/>
      </c>
      <c r="W24" s="357" t="e">
        <f>IF(NOT(ISBLANK('3 interconnectedness (old)'!W24)),IF(NOT(ISBLANK('3 interconnectedness (old)'!W23)),'3 interconnectedness (old)'!W24/'3 interconnectedness (old)'!W23-1,""),"")</f>
        <v>#DIV/0!</v>
      </c>
      <c r="X24" s="357" t="str">
        <f>IF(NOT(ISBLANK('3 interconnectedness (old)'!X24)),IF(NOT(ISBLANK('3 interconnectedness (old)'!X23)),'3 interconnectedness (old)'!X24/'3 interconnectedness (old)'!X23-1,""),"")</f>
        <v/>
      </c>
      <c r="Y24" s="357" t="e">
        <f>IF(NOT(ISBLANK('3 interconnectedness (old)'!Y24)),IF(NOT(ISBLANK('3 interconnectedness (old)'!Y23)),'3 interconnectedness (old)'!Y24/'3 interconnectedness (old)'!Y23-1,""),"")</f>
        <v>#DIV/0!</v>
      </c>
      <c r="Z24" s="357" t="str">
        <f>IF(NOT(ISBLANK('3 interconnectedness (old)'!Z24)),IF(NOT(ISBLANK('3 interconnectedness (old)'!Z23)),'3 interconnectedness (old)'!Z24/'3 interconnectedness (old)'!Z23-1,""),"")</f>
        <v/>
      </c>
      <c r="AA24" s="248"/>
      <c r="AB24" s="51"/>
      <c r="AC24" s="120"/>
      <c r="AD24" s="248"/>
      <c r="AE24" s="248"/>
      <c r="AF24" s="248"/>
      <c r="AG24" s="248"/>
      <c r="AH24" s="248"/>
      <c r="AI24" s="248"/>
      <c r="AJ24" s="248"/>
      <c r="AK24" s="248"/>
      <c r="AL24" s="248"/>
      <c r="AM24" s="248"/>
      <c r="AN24" s="248"/>
      <c r="AO24" s="248"/>
      <c r="AP24" s="248"/>
      <c r="AQ24" s="248"/>
      <c r="AR24" s="248"/>
      <c r="AS24" s="248"/>
      <c r="AT24" s="248"/>
      <c r="AU24" s="248"/>
    </row>
    <row r="25" spans="1:47" ht="14.25" x14ac:dyDescent="0.2">
      <c r="A25" s="4"/>
      <c r="B25" s="8">
        <v>2017</v>
      </c>
      <c r="C25" s="361">
        <f>IF(NOT(ISBLANK('3 interconnectedness (old)'!C25)),IF(NOT(ISBLANK('3 interconnectedness (old)'!C24)),'3 interconnectedness (old)'!C25/'3 interconnectedness (old)'!C24-1,""),"")</f>
        <v>9.1163106117083226E-2</v>
      </c>
      <c r="D25" s="357" t="str">
        <f>IF(NOT(ISBLANK('3 interconnectedness (old)'!D25)),IF(NOT(ISBLANK('3 interconnectedness (old)'!D24)),'3 interconnectedness (old)'!D25/'3 interconnectedness (old)'!D24-1,""),"")</f>
        <v/>
      </c>
      <c r="E25" s="362">
        <f>IF(NOT(ISBLANK('3 interconnectedness (old)'!E25)),IF(NOT(ISBLANK('3 interconnectedness (old)'!E24)),'3 interconnectedness (old)'!E25/'3 interconnectedness (old)'!E24-1,""),"")</f>
        <v>-0.25216962053535885</v>
      </c>
      <c r="F25" s="357" t="str">
        <f>IF(NOT(ISBLANK('3 interconnectedness (old)'!F25)),IF(NOT(ISBLANK('3 interconnectedness (old)'!F24)),'3 interconnectedness (old)'!F25/'3 interconnectedness (old)'!F24-1,""),"")</f>
        <v/>
      </c>
      <c r="G25" s="357">
        <f>IF(NOT(ISBLANK('3 interconnectedness (old)'!G25)),IF(NOT(ISBLANK('3 interconnectedness (old)'!G24)),'3 interconnectedness (old)'!G25/'3 interconnectedness (old)'!G24-1,""),"")</f>
        <v>-0.82365591397849469</v>
      </c>
      <c r="H25" s="357" t="str">
        <f>IF(NOT(ISBLANK('3 interconnectedness (old)'!H25)),IF(NOT(ISBLANK('3 interconnectedness (old)'!H24)),'3 interconnectedness (old)'!H25/'3 interconnectedness (old)'!H24-1,""),"")</f>
        <v/>
      </c>
      <c r="I25" s="357">
        <f>IF(NOT(ISBLANK('3 interconnectedness (old)'!I25)),IF(NOT(ISBLANK('3 interconnectedness (old)'!I24)),'3 interconnectedness (old)'!I25/'3 interconnectedness (old)'!I24-1,""),"")</f>
        <v>-0.35036784025223333</v>
      </c>
      <c r="J25" s="357" t="str">
        <f>IF(NOT(ISBLANK('3 interconnectedness (old)'!J25)),IF(NOT(ISBLANK('3 interconnectedness (old)'!J24)),'3 interconnectedness (old)'!J25/'3 interconnectedness (old)'!J24-1,""),"")</f>
        <v/>
      </c>
      <c r="K25" s="357">
        <f>IF(NOT(ISBLANK('3 interconnectedness (old)'!K25)),IF(NOT(ISBLANK('3 interconnectedness (old)'!K24)),'3 interconnectedness (old)'!K25/'3 interconnectedness (old)'!K24-1,""),"")</f>
        <v>334.60800984450157</v>
      </c>
      <c r="L25" s="357" t="str">
        <f>IF(NOT(ISBLANK('3 interconnectedness (old)'!L25)),IF(NOT(ISBLANK('3 interconnectedness (old)'!L24)),'3 interconnectedness (old)'!L25/'3 interconnectedness (old)'!L24-1,""),"")</f>
        <v/>
      </c>
      <c r="M25" s="357">
        <f>IF(NOT(ISBLANK('3 interconnectedness (old)'!M25)),IF(NOT(ISBLANK('3 interconnectedness (old)'!M24)),'3 interconnectedness (old)'!M25/'3 interconnectedness (old)'!M24-1,""),"")</f>
        <v>9.744658676393958E-2</v>
      </c>
      <c r="N25" s="357" t="str">
        <f>IF(NOT(ISBLANK('3 interconnectedness (old)'!N25)),IF(NOT(ISBLANK('3 interconnectedness (old)'!N24)),'3 interconnectedness (old)'!N25/'3 interconnectedness (old)'!N24-1,""),"")</f>
        <v/>
      </c>
      <c r="O25" s="357">
        <f>IF(NOT(ISBLANK('3 interconnectedness (old)'!O25)),IF(NOT(ISBLANK('3 interconnectedness (old)'!O24)),'3 interconnectedness (old)'!O25/'3 interconnectedness (old)'!O24-1,""),"")</f>
        <v>-0.62652860003056987</v>
      </c>
      <c r="P25" s="357" t="str">
        <f>IF(NOT(ISBLANK('3 interconnectedness (old)'!P25)),IF(NOT(ISBLANK('3 interconnectedness (old)'!P24)),'3 interconnectedness (old)'!P25/'3 interconnectedness (old)'!P24-1,""),"")</f>
        <v/>
      </c>
      <c r="Q25" s="357">
        <f>IF(NOT(ISBLANK('3 interconnectedness (old)'!Q25)),IF(NOT(ISBLANK('3 interconnectedness (old)'!Q24)),'3 interconnectedness (old)'!Q25/'3 interconnectedness (old)'!Q24-1,""),"")</f>
        <v>0.5065776188992448</v>
      </c>
      <c r="R25" s="357" t="str">
        <f>IF(NOT(ISBLANK('3 interconnectedness (old)'!R25)),IF(NOT(ISBLANK('3 interconnectedness (old)'!R24)),'3 interconnectedness (old)'!R25/'3 interconnectedness (old)'!R24-1,""),"")</f>
        <v/>
      </c>
      <c r="S25" s="357" t="e">
        <f>IF(NOT(ISBLANK('3 interconnectedness (old)'!S25)),IF(NOT(ISBLANK('3 interconnectedness (old)'!S24)),'3 interconnectedness (old)'!S25/'3 interconnectedness (old)'!S24-1,""),"")</f>
        <v>#DIV/0!</v>
      </c>
      <c r="T25" s="357" t="str">
        <f>IF(NOT(ISBLANK('3 interconnectedness (old)'!T25)),IF(NOT(ISBLANK('3 interconnectedness (old)'!T24)),'3 interconnectedness (old)'!T25/'3 interconnectedness (old)'!T24-1,""),"")</f>
        <v/>
      </c>
      <c r="U25" s="357">
        <f>IF(NOT(ISBLANK('3 interconnectedness (old)'!U25)),IF(NOT(ISBLANK('3 interconnectedness (old)'!U24)),'3 interconnectedness (old)'!U25/'3 interconnectedness (old)'!U24-1,""),"")</f>
        <v>9.2671232267707904E-2</v>
      </c>
      <c r="V25" s="357" t="str">
        <f>IF(NOT(ISBLANK('3 interconnectedness (old)'!V25)),IF(NOT(ISBLANK('3 interconnectedness (old)'!V24)),'3 interconnectedness (old)'!V25/'3 interconnectedness (old)'!V24-1,""),"")</f>
        <v/>
      </c>
      <c r="W25" s="357" t="e">
        <f>IF(NOT(ISBLANK('3 interconnectedness (old)'!W25)),IF(NOT(ISBLANK('3 interconnectedness (old)'!W24)),'3 interconnectedness (old)'!W25/'3 interconnectedness (old)'!W24-1,""),"")</f>
        <v>#DIV/0!</v>
      </c>
      <c r="X25" s="357" t="str">
        <f>IF(NOT(ISBLANK('3 interconnectedness (old)'!X25)),IF(NOT(ISBLANK('3 interconnectedness (old)'!X24)),'3 interconnectedness (old)'!X25/'3 interconnectedness (old)'!X24-1,""),"")</f>
        <v/>
      </c>
      <c r="Y25" s="357" t="e">
        <f>IF(NOT(ISBLANK('3 interconnectedness (old)'!Y25)),IF(NOT(ISBLANK('3 interconnectedness (old)'!Y24)),'3 interconnectedness (old)'!Y25/'3 interconnectedness (old)'!Y24-1,""),"")</f>
        <v>#DIV/0!</v>
      </c>
      <c r="Z25" s="357" t="str">
        <f>IF(NOT(ISBLANK('3 interconnectedness (old)'!Z25)),IF(NOT(ISBLANK('3 interconnectedness (old)'!Z24)),'3 interconnectedness (old)'!Z25/'3 interconnectedness (old)'!Z24-1,""),"")</f>
        <v/>
      </c>
      <c r="AA25" s="248"/>
      <c r="AB25" s="51"/>
      <c r="AC25" s="120"/>
      <c r="AD25" s="248"/>
      <c r="AE25" s="248"/>
      <c r="AF25" s="248"/>
      <c r="AG25" s="248"/>
      <c r="AH25" s="248"/>
      <c r="AI25" s="248"/>
      <c r="AJ25" s="248"/>
      <c r="AK25" s="248"/>
      <c r="AL25" s="248"/>
      <c r="AM25" s="248"/>
      <c r="AN25" s="248"/>
      <c r="AO25" s="248"/>
      <c r="AP25" s="248"/>
      <c r="AQ25" s="248"/>
      <c r="AR25" s="248"/>
      <c r="AS25" s="248"/>
      <c r="AT25" s="248"/>
      <c r="AU25" s="248"/>
    </row>
    <row r="26" spans="1:47" ht="14.25" x14ac:dyDescent="0.2">
      <c r="A26" s="4"/>
      <c r="B26" s="120">
        <v>2018</v>
      </c>
      <c r="C26" s="870">
        <f>IF(NOT(ISBLANK('3 interconnectedness (old)'!C26)),IF(NOT(ISBLANK('3 interconnectedness (old)'!C25)),'3 interconnectedness (old)'!C26/'3 interconnectedness (old)'!C25-1,""),"")</f>
        <v>-0.19437773982707696</v>
      </c>
      <c r="D26" s="870" t="str">
        <f>IF(NOT(ISBLANK('3 interconnectedness (old)'!D26)),IF(NOT(ISBLANK('3 interconnectedness (old)'!D25)),'3 interconnectedness (old)'!D26/'3 interconnectedness (old)'!D25-1,""),"")</f>
        <v/>
      </c>
      <c r="E26" s="870">
        <f>IF(NOT(ISBLANK('3 interconnectedness (old)'!E26)),IF(NOT(ISBLANK('3 interconnectedness (old)'!E25)),'3 interconnectedness (old)'!E26/'3 interconnectedness (old)'!E25-1,""),"")</f>
        <v>7.9764921321040072E-2</v>
      </c>
      <c r="F26" s="870" t="str">
        <f>IF(NOT(ISBLANK('3 interconnectedness (old)'!F26)),IF(NOT(ISBLANK('3 interconnectedness (old)'!F25)),'3 interconnectedness (old)'!F26/'3 interconnectedness (old)'!F25-1,""),"")</f>
        <v/>
      </c>
      <c r="G26" s="870">
        <f>IF(NOT(ISBLANK('3 interconnectedness (old)'!G26)),IF(NOT(ISBLANK('3 interconnectedness (old)'!G25)),'3 interconnectedness (old)'!G26/'3 interconnectedness (old)'!G25-1,""),"")</f>
        <v>1.2804878048780486</v>
      </c>
      <c r="H26" s="870" t="str">
        <f>IF(NOT(ISBLANK('3 interconnectedness (old)'!H26)),IF(NOT(ISBLANK('3 interconnectedness (old)'!H25)),'3 interconnectedness (old)'!H26/'3 interconnectedness (old)'!H25-1,""),"")</f>
        <v/>
      </c>
      <c r="I26" s="870">
        <f>IF(NOT(ISBLANK('3 interconnectedness (old)'!I26)),IF(NOT(ISBLANK('3 interconnectedness (old)'!I25)),'3 interconnectedness (old)'!I26/'3 interconnectedness (old)'!I25-1,""),"")</f>
        <v>0.21011122345803845</v>
      </c>
      <c r="J26" s="870" t="str">
        <f>IF(NOT(ISBLANK('3 interconnectedness (old)'!J26)),IF(NOT(ISBLANK('3 interconnectedness (old)'!J25)),'3 interconnectedness (old)'!J26/'3 interconnectedness (old)'!J25-1,""),"")</f>
        <v/>
      </c>
      <c r="K26" s="870">
        <f>IF(NOT(ISBLANK('3 interconnectedness (old)'!K26)),IF(NOT(ISBLANK('3 interconnectedness (old)'!K25)),'3 interconnectedness (old)'!K26/'3 interconnectedness (old)'!K25-1,""),"")</f>
        <v>-1</v>
      </c>
      <c r="L26" s="870" t="str">
        <f>IF(NOT(ISBLANK('3 interconnectedness (old)'!L26)),IF(NOT(ISBLANK('3 interconnectedness (old)'!L25)),'3 interconnectedness (old)'!L26/'3 interconnectedness (old)'!L25-1,""),"")</f>
        <v/>
      </c>
      <c r="M26" s="870">
        <f>IF(NOT(ISBLANK('3 interconnectedness (old)'!M26)),IF(NOT(ISBLANK('3 interconnectedness (old)'!M25)),'3 interconnectedness (old)'!M26/'3 interconnectedness (old)'!M25-1,""),"")</f>
        <v>-0.15132605304212177</v>
      </c>
      <c r="N26" s="870" t="str">
        <f>IF(NOT(ISBLANK('3 interconnectedness (old)'!N26)),IF(NOT(ISBLANK('3 interconnectedness (old)'!N25)),'3 interconnectedness (old)'!N26/'3 interconnectedness (old)'!N25-1,""),"")</f>
        <v/>
      </c>
      <c r="O26" s="870">
        <f>IF(NOT(ISBLANK('3 interconnectedness (old)'!O26)),IF(NOT(ISBLANK('3 interconnectedness (old)'!O25)),'3 interconnectedness (old)'!O26/'3 interconnectedness (old)'!O25-1,""),"")</f>
        <v>-0.1494317691613839</v>
      </c>
      <c r="P26" s="870" t="str">
        <f>IF(NOT(ISBLANK('3 interconnectedness (old)'!P26)),IF(NOT(ISBLANK('3 interconnectedness (old)'!P25)),'3 interconnectedness (old)'!P26/'3 interconnectedness (old)'!P25-1,""),"")</f>
        <v/>
      </c>
      <c r="Q26" s="870">
        <f>IF(NOT(ISBLANK('3 interconnectedness (old)'!Q26)),IF(NOT(ISBLANK('3 interconnectedness (old)'!Q25)),'3 interconnectedness (old)'!Q26/'3 interconnectedness (old)'!Q25-1,""),"")</f>
        <v>-0.16500458169896148</v>
      </c>
      <c r="R26" s="870" t="str">
        <f>IF(NOT(ISBLANK('3 interconnectedness (old)'!R26)),IF(NOT(ISBLANK('3 interconnectedness (old)'!R25)),'3 interconnectedness (old)'!R26/'3 interconnectedness (old)'!R25-1,""),"")</f>
        <v/>
      </c>
      <c r="S26" s="870" t="e">
        <f>IF(NOT(ISBLANK('3 interconnectedness (old)'!S26)),IF(NOT(ISBLANK('3 interconnectedness (old)'!S25)),'3 interconnectedness (old)'!S26/'3 interconnectedness (old)'!S25-1,""),"")</f>
        <v>#DIV/0!</v>
      </c>
      <c r="T26" s="870" t="str">
        <f>IF(NOT(ISBLANK('3 interconnectedness (old)'!T26)),IF(NOT(ISBLANK('3 interconnectedness (old)'!T25)),'3 interconnectedness (old)'!T26/'3 interconnectedness (old)'!T25-1,""),"")</f>
        <v/>
      </c>
      <c r="U26" s="870">
        <f>IF(NOT(ISBLANK('3 interconnectedness (old)'!U26)),IF(NOT(ISBLANK('3 interconnectedness (old)'!U25)),'3 interconnectedness (old)'!U26/'3 interconnectedness (old)'!U25-1,""),"")</f>
        <v>-0.18417506332448774</v>
      </c>
      <c r="V26" s="870" t="str">
        <f>IF(NOT(ISBLANK('3 interconnectedness (old)'!V26)),IF(NOT(ISBLANK('3 interconnectedness (old)'!V25)),'3 interconnectedness (old)'!V26/'3 interconnectedness (old)'!V25-1,""),"")</f>
        <v/>
      </c>
      <c r="W26" s="870" t="e">
        <f>IF(NOT(ISBLANK('3 interconnectedness (old)'!W26)),IF(NOT(ISBLANK('3 interconnectedness (old)'!W25)),'3 interconnectedness (old)'!W26/'3 interconnectedness (old)'!W25-1,""),"")</f>
        <v>#DIV/0!</v>
      </c>
      <c r="X26" s="870" t="str">
        <f>IF(NOT(ISBLANK('3 interconnectedness (old)'!X26)),IF(NOT(ISBLANK('3 interconnectedness (old)'!X25)),'3 interconnectedness (old)'!X26/'3 interconnectedness (old)'!X25-1,""),"")</f>
        <v/>
      </c>
      <c r="Y26" s="870" t="e">
        <f>IF(NOT(ISBLANK('3 interconnectedness (old)'!Y26)),IF(NOT(ISBLANK('3 interconnectedness (old)'!Y25)),'3 interconnectedness (old)'!Y26/'3 interconnectedness (old)'!Y25-1,""),"")</f>
        <v>#DIV/0!</v>
      </c>
      <c r="Z26" s="870" t="str">
        <f>IF(NOT(ISBLANK('3 interconnectedness (old)'!Z26)),IF(NOT(ISBLANK('3 interconnectedness (old)'!Z25)),'3 interconnectedness (old)'!Z26/'3 interconnectedness (old)'!Z25-1,""),"")</f>
        <v/>
      </c>
      <c r="AA26" s="248"/>
      <c r="AB26" s="51"/>
      <c r="AC26" s="120"/>
      <c r="AD26" s="248"/>
      <c r="AE26" s="248"/>
      <c r="AF26" s="248"/>
      <c r="AG26" s="248"/>
      <c r="AH26" s="248"/>
      <c r="AI26" s="248"/>
      <c r="AJ26" s="248"/>
      <c r="AK26" s="248"/>
      <c r="AL26" s="248"/>
      <c r="AM26" s="248"/>
      <c r="AN26" s="248"/>
      <c r="AO26" s="248"/>
      <c r="AP26" s="248"/>
      <c r="AQ26" s="248"/>
      <c r="AR26" s="248"/>
      <c r="AS26" s="248"/>
      <c r="AT26" s="248"/>
      <c r="AU26" s="248"/>
    </row>
    <row r="27" spans="1:47" ht="14.25" x14ac:dyDescent="0.2">
      <c r="A27" s="4"/>
      <c r="B27" s="120">
        <v>2019</v>
      </c>
      <c r="C27" s="870" t="e">
        <f>IF(NOT(ISBLANK('3 interconnectedness (old)'!C27)),IF(NOT(ISBLANK('3 interconnectedness (old)'!C26)),'3 interconnectedness (old)'!C27/'3 interconnectedness (old)'!C26-1,""),"")</f>
        <v>#VALUE!</v>
      </c>
      <c r="D27" s="870" t="str">
        <f>IF(NOT(ISBLANK('3 interconnectedness (old)'!D27)),IF(NOT(ISBLANK('3 interconnectedness (old)'!D26)),'3 interconnectedness (old)'!D27/'3 interconnectedness (old)'!D26-1,""),"")</f>
        <v/>
      </c>
      <c r="E27" s="870" t="e">
        <f>IF(NOT(ISBLANK('3 interconnectedness (old)'!E27)),IF(NOT(ISBLANK('3 interconnectedness (old)'!E26)),'3 interconnectedness (old)'!E27/'3 interconnectedness (old)'!E26-1,""),"")</f>
        <v>#VALUE!</v>
      </c>
      <c r="F27" s="870" t="str">
        <f>IF(NOT(ISBLANK('3 interconnectedness (old)'!F27)),IF(NOT(ISBLANK('3 interconnectedness (old)'!F26)),'3 interconnectedness (old)'!F27/'3 interconnectedness (old)'!F26-1,""),"")</f>
        <v/>
      </c>
      <c r="G27" s="870" t="e">
        <f>IF(NOT(ISBLANK('3 interconnectedness (old)'!G27)),IF(NOT(ISBLANK('3 interconnectedness (old)'!G26)),'3 interconnectedness (old)'!G27/'3 interconnectedness (old)'!G26-1,""),"")</f>
        <v>#VALUE!</v>
      </c>
      <c r="H27" s="870" t="str">
        <f>IF(NOT(ISBLANK('3 interconnectedness (old)'!H27)),IF(NOT(ISBLANK('3 interconnectedness (old)'!H26)),'3 interconnectedness (old)'!H27/'3 interconnectedness (old)'!H26-1,""),"")</f>
        <v/>
      </c>
      <c r="I27" s="870" t="e">
        <f>IF(NOT(ISBLANK('3 interconnectedness (old)'!I27)),IF(NOT(ISBLANK('3 interconnectedness (old)'!I26)),'3 interconnectedness (old)'!I27/'3 interconnectedness (old)'!I26-1,""),"")</f>
        <v>#VALUE!</v>
      </c>
      <c r="J27" s="870" t="str">
        <f>IF(NOT(ISBLANK('3 interconnectedness (old)'!J27)),IF(NOT(ISBLANK('3 interconnectedness (old)'!J26)),'3 interconnectedness (old)'!J27/'3 interconnectedness (old)'!J26-1,""),"")</f>
        <v/>
      </c>
      <c r="K27" s="870" t="e">
        <f>IF(NOT(ISBLANK('3 interconnectedness (old)'!K27)),IF(NOT(ISBLANK('3 interconnectedness (old)'!K26)),'3 interconnectedness (old)'!K27/'3 interconnectedness (old)'!K26-1,""),"")</f>
        <v>#VALUE!</v>
      </c>
      <c r="L27" s="870" t="str">
        <f>IF(NOT(ISBLANK('3 interconnectedness (old)'!L27)),IF(NOT(ISBLANK('3 interconnectedness (old)'!L26)),'3 interconnectedness (old)'!L27/'3 interconnectedness (old)'!L26-1,""),"")</f>
        <v/>
      </c>
      <c r="M27" s="870" t="e">
        <f>IF(NOT(ISBLANK('3 interconnectedness (old)'!M27)),IF(NOT(ISBLANK('3 interconnectedness (old)'!M26)),'3 interconnectedness (old)'!M27/'3 interconnectedness (old)'!M26-1,""),"")</f>
        <v>#VALUE!</v>
      </c>
      <c r="N27" s="870" t="str">
        <f>IF(NOT(ISBLANK('3 interconnectedness (old)'!N27)),IF(NOT(ISBLANK('3 interconnectedness (old)'!N26)),'3 interconnectedness (old)'!N27/'3 interconnectedness (old)'!N26-1,""),"")</f>
        <v/>
      </c>
      <c r="O27" s="870" t="e">
        <f>IF(NOT(ISBLANK('3 interconnectedness (old)'!O27)),IF(NOT(ISBLANK('3 interconnectedness (old)'!O26)),'3 interconnectedness (old)'!O27/'3 interconnectedness (old)'!O26-1,""),"")</f>
        <v>#VALUE!</v>
      </c>
      <c r="P27" s="870" t="str">
        <f>IF(NOT(ISBLANK('3 interconnectedness (old)'!P27)),IF(NOT(ISBLANK('3 interconnectedness (old)'!P26)),'3 interconnectedness (old)'!P27/'3 interconnectedness (old)'!P26-1,""),"")</f>
        <v/>
      </c>
      <c r="Q27" s="870" t="e">
        <f>IF(NOT(ISBLANK('3 interconnectedness (old)'!Q27)),IF(NOT(ISBLANK('3 interconnectedness (old)'!Q26)),'3 interconnectedness (old)'!Q27/'3 interconnectedness (old)'!Q26-1,""),"")</f>
        <v>#VALUE!</v>
      </c>
      <c r="R27" s="870" t="str">
        <f>IF(NOT(ISBLANK('3 interconnectedness (old)'!R27)),IF(NOT(ISBLANK('3 interconnectedness (old)'!R26)),'3 interconnectedness (old)'!R27/'3 interconnectedness (old)'!R26-1,""),"")</f>
        <v/>
      </c>
      <c r="S27" s="870" t="e">
        <f>IF(NOT(ISBLANK('3 interconnectedness (old)'!S27)),IF(NOT(ISBLANK('3 interconnectedness (old)'!S26)),'3 interconnectedness (old)'!S27/'3 interconnectedness (old)'!S26-1,""),"")</f>
        <v>#VALUE!</v>
      </c>
      <c r="T27" s="870" t="str">
        <f>IF(NOT(ISBLANK('3 interconnectedness (old)'!T27)),IF(NOT(ISBLANK('3 interconnectedness (old)'!T26)),'3 interconnectedness (old)'!T27/'3 interconnectedness (old)'!T26-1,""),"")</f>
        <v/>
      </c>
      <c r="U27" s="870" t="e">
        <f>IF(NOT(ISBLANK('3 interconnectedness (old)'!U27)),IF(NOT(ISBLANK('3 interconnectedness (old)'!U26)),'3 interconnectedness (old)'!U27/'3 interconnectedness (old)'!U26-1,""),"")</f>
        <v>#VALUE!</v>
      </c>
      <c r="V27" s="870" t="str">
        <f>IF(NOT(ISBLANK('3 interconnectedness (old)'!V27)),IF(NOT(ISBLANK('3 interconnectedness (old)'!V26)),'3 interconnectedness (old)'!V27/'3 interconnectedness (old)'!V26-1,""),"")</f>
        <v/>
      </c>
      <c r="W27" s="870" t="e">
        <f>IF(NOT(ISBLANK('3 interconnectedness (old)'!W27)),IF(NOT(ISBLANK('3 interconnectedness (old)'!W26)),'3 interconnectedness (old)'!W27/'3 interconnectedness (old)'!W26-1,""),"")</f>
        <v>#VALUE!</v>
      </c>
      <c r="X27" s="870" t="str">
        <f>IF(NOT(ISBLANK('3 interconnectedness (old)'!X27)),IF(NOT(ISBLANK('3 interconnectedness (old)'!X26)),'3 interconnectedness (old)'!X27/'3 interconnectedness (old)'!X26-1,""),"")</f>
        <v/>
      </c>
      <c r="Y27" s="870" t="e">
        <f>IF(NOT(ISBLANK('3 interconnectedness (old)'!Y27)),IF(NOT(ISBLANK('3 interconnectedness (old)'!Y26)),'3 interconnectedness (old)'!Y27/'3 interconnectedness (old)'!Y26-1,""),"")</f>
        <v>#VALUE!</v>
      </c>
      <c r="Z27" s="870" t="str">
        <f>IF(NOT(ISBLANK('3 interconnectedness (old)'!Z27)),IF(NOT(ISBLANK('3 interconnectedness (old)'!Z26)),'3 interconnectedness (old)'!Z27/'3 interconnectedness (old)'!Z26-1,""),"")</f>
        <v/>
      </c>
      <c r="AA27" s="248"/>
      <c r="AB27" s="51"/>
      <c r="AC27" s="120"/>
      <c r="AD27" s="248"/>
      <c r="AE27" s="248"/>
      <c r="AF27" s="248"/>
      <c r="AG27" s="248"/>
      <c r="AH27" s="248"/>
      <c r="AI27" s="248"/>
      <c r="AJ27" s="248"/>
      <c r="AK27" s="248"/>
      <c r="AL27" s="248"/>
      <c r="AM27" s="248"/>
      <c r="AN27" s="248"/>
      <c r="AO27" s="248"/>
      <c r="AP27" s="248"/>
      <c r="AQ27" s="248"/>
      <c r="AR27" s="248"/>
      <c r="AS27" s="248"/>
      <c r="AT27" s="248"/>
      <c r="AU27" s="248"/>
    </row>
    <row r="28" spans="1:47" ht="14.25" customHeight="1" x14ac:dyDescent="0.2"/>
    <row r="29" spans="1:47" ht="14.25" customHeight="1" x14ac:dyDescent="0.2">
      <c r="B29" t="s">
        <v>1136</v>
      </c>
      <c r="C29" t="e">
        <f>ABS(MIN(C11:C26))</f>
        <v>#REF!</v>
      </c>
      <c r="D29" t="e">
        <f t="shared" ref="D29:Z29" si="0">ABS(MIN(D11:D26))</f>
        <v>#REF!</v>
      </c>
      <c r="E29">
        <f t="shared" si="0"/>
        <v>0.25216962053535885</v>
      </c>
      <c r="F29">
        <f t="shared" si="0"/>
        <v>0</v>
      </c>
      <c r="G29">
        <f t="shared" si="0"/>
        <v>0.82365591397849469</v>
      </c>
      <c r="H29">
        <f t="shared" si="0"/>
        <v>0</v>
      </c>
      <c r="I29">
        <f t="shared" si="0"/>
        <v>0.35036784025223333</v>
      </c>
      <c r="J29">
        <f t="shared" si="0"/>
        <v>0</v>
      </c>
      <c r="K29" t="e">
        <f t="shared" si="0"/>
        <v>#DIV/0!</v>
      </c>
      <c r="L29">
        <f t="shared" si="0"/>
        <v>0</v>
      </c>
      <c r="M29">
        <f t="shared" si="0"/>
        <v>0.15391197545883706</v>
      </c>
      <c r="N29">
        <f t="shared" si="0"/>
        <v>0</v>
      </c>
      <c r="O29">
        <f t="shared" si="0"/>
        <v>0.62652860003056987</v>
      </c>
      <c r="P29">
        <f t="shared" si="0"/>
        <v>0</v>
      </c>
      <c r="Q29">
        <f t="shared" si="0"/>
        <v>0.16500458169896148</v>
      </c>
      <c r="R29">
        <f t="shared" si="0"/>
        <v>0</v>
      </c>
      <c r="S29" t="e">
        <f t="shared" si="0"/>
        <v>#DIV/0!</v>
      </c>
      <c r="T29">
        <f t="shared" si="0"/>
        <v>0</v>
      </c>
      <c r="U29">
        <f t="shared" si="0"/>
        <v>0.18417506332448774</v>
      </c>
      <c r="V29">
        <f t="shared" si="0"/>
        <v>0</v>
      </c>
      <c r="W29" t="e">
        <f t="shared" si="0"/>
        <v>#DIV/0!</v>
      </c>
      <c r="X29">
        <f t="shared" si="0"/>
        <v>0</v>
      </c>
      <c r="Y29" t="e">
        <f t="shared" si="0"/>
        <v>#DIV/0!</v>
      </c>
      <c r="Z29">
        <f t="shared" si="0"/>
        <v>0</v>
      </c>
    </row>
    <row r="30" spans="1:47" ht="14.25" customHeight="1" x14ac:dyDescent="0.2">
      <c r="B30" t="s">
        <v>1137</v>
      </c>
      <c r="C30" t="e">
        <f>ABS(MAX(C11:C26))</f>
        <v>#REF!</v>
      </c>
      <c r="D30" t="e">
        <f t="shared" ref="D30:Z30" si="1">ABS(MAX(D11:D26))</f>
        <v>#REF!</v>
      </c>
      <c r="E30">
        <f t="shared" si="1"/>
        <v>0.17140458869613884</v>
      </c>
      <c r="F30">
        <f t="shared" si="1"/>
        <v>0</v>
      </c>
      <c r="G30">
        <f t="shared" si="1"/>
        <v>1.2804878048780486</v>
      </c>
      <c r="H30">
        <f t="shared" si="1"/>
        <v>0</v>
      </c>
      <c r="I30">
        <f t="shared" si="1"/>
        <v>0.21011122345803845</v>
      </c>
      <c r="J30">
        <f t="shared" si="1"/>
        <v>0</v>
      </c>
      <c r="K30" t="e">
        <f t="shared" si="1"/>
        <v>#DIV/0!</v>
      </c>
      <c r="L30">
        <f t="shared" si="1"/>
        <v>0</v>
      </c>
      <c r="M30">
        <f t="shared" si="1"/>
        <v>9.744658676393958E-2</v>
      </c>
      <c r="N30">
        <f t="shared" si="1"/>
        <v>0</v>
      </c>
      <c r="O30">
        <f t="shared" si="1"/>
        <v>0.8070383644492094</v>
      </c>
      <c r="P30">
        <f t="shared" si="1"/>
        <v>0</v>
      </c>
      <c r="Q30">
        <f t="shared" si="1"/>
        <v>0.5065776188992448</v>
      </c>
      <c r="R30">
        <f t="shared" si="1"/>
        <v>0</v>
      </c>
      <c r="S30" t="e">
        <f t="shared" si="1"/>
        <v>#DIV/0!</v>
      </c>
      <c r="T30">
        <f t="shared" si="1"/>
        <v>0</v>
      </c>
      <c r="U30">
        <f t="shared" si="1"/>
        <v>0.70959665598858912</v>
      </c>
      <c r="V30">
        <f t="shared" si="1"/>
        <v>0</v>
      </c>
      <c r="W30" t="e">
        <f t="shared" si="1"/>
        <v>#DIV/0!</v>
      </c>
      <c r="X30">
        <f t="shared" si="1"/>
        <v>0</v>
      </c>
      <c r="Y30" t="e">
        <f t="shared" si="1"/>
        <v>#DIV/0!</v>
      </c>
      <c r="Z30">
        <f t="shared" si="1"/>
        <v>0</v>
      </c>
    </row>
    <row r="31" spans="1:47" ht="14.25" customHeight="1" x14ac:dyDescent="0.2"/>
    <row r="32" spans="1:4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row r="2680" ht="14.25" customHeight="1" x14ac:dyDescent="0.2"/>
    <row r="2681" ht="14.25" customHeight="1" x14ac:dyDescent="0.2"/>
    <row r="2682" ht="14.25" customHeight="1" x14ac:dyDescent="0.2"/>
  </sheetData>
  <sheetProtection formatCells="0" formatColumns="0" formatRows="0" insertHyperlinks="0"/>
  <mergeCells count="62">
    <mergeCell ref="AU21:AU23"/>
    <mergeCell ref="AK21:AK23"/>
    <mergeCell ref="AL21:AL23"/>
    <mergeCell ref="AM21:AM23"/>
    <mergeCell ref="AN21:AN23"/>
    <mergeCell ref="AO21:AO23"/>
    <mergeCell ref="AP21:AP23"/>
    <mergeCell ref="AQ21:AQ23"/>
    <mergeCell ref="AR21:AR23"/>
    <mergeCell ref="AS21:AS23"/>
    <mergeCell ref="AT21:AT23"/>
    <mergeCell ref="AJ21:AJ23"/>
    <mergeCell ref="AB14:AB15"/>
    <mergeCell ref="AB16:AB17"/>
    <mergeCell ref="AB18:AB19"/>
    <mergeCell ref="AB20:AC20"/>
    <mergeCell ref="AB21:AC23"/>
    <mergeCell ref="AD21:AD23"/>
    <mergeCell ref="AE21:AE23"/>
    <mergeCell ref="AF21:AF23"/>
    <mergeCell ref="AG21:AG23"/>
    <mergeCell ref="AH21:AH23"/>
    <mergeCell ref="AI21:AI23"/>
    <mergeCell ref="AB12:AB13"/>
    <mergeCell ref="AL7:AL8"/>
    <mergeCell ref="AN7:AN8"/>
    <mergeCell ref="AP7:AP8"/>
    <mergeCell ref="AR7:AR8"/>
    <mergeCell ref="AN9:AO9"/>
    <mergeCell ref="AP9:AQ9"/>
    <mergeCell ref="AR9:AS9"/>
    <mergeCell ref="AB10:AB11"/>
    <mergeCell ref="AD7:AD8"/>
    <mergeCell ref="AB6:AC8"/>
    <mergeCell ref="AT7:AT8"/>
    <mergeCell ref="C9:D9"/>
    <mergeCell ref="E9:F9"/>
    <mergeCell ref="AB9:AC9"/>
    <mergeCell ref="AG9:AH9"/>
    <mergeCell ref="AL9:AM9"/>
    <mergeCell ref="AF7:AF8"/>
    <mergeCell ref="AG7:AG8"/>
    <mergeCell ref="AI7:AI8"/>
    <mergeCell ref="AJ7:AJ8"/>
    <mergeCell ref="AK7:AK8"/>
    <mergeCell ref="AE7:AE8"/>
    <mergeCell ref="AT9:AU9"/>
    <mergeCell ref="O7:O8"/>
    <mergeCell ref="Q7:Q8"/>
    <mergeCell ref="W7:W8"/>
    <mergeCell ref="Y7:Y8"/>
    <mergeCell ref="W9:X9"/>
    <mergeCell ref="Y9:Z9"/>
    <mergeCell ref="B6:B8"/>
    <mergeCell ref="C7:C8"/>
    <mergeCell ref="E7:E8"/>
    <mergeCell ref="S7:S8"/>
    <mergeCell ref="U7:U8"/>
    <mergeCell ref="G7:G8"/>
    <mergeCell ref="I7:I8"/>
    <mergeCell ref="K7:K8"/>
    <mergeCell ref="M7:M8"/>
  </mergeCells>
  <dataValidations count="2">
    <dataValidation type="decimal" operator="greaterThanOrEqual" allowBlank="1" showInputMessage="1" showErrorMessage="1" error="Please enter non-negative number." sqref="AE11:AE12 AD18:AH19 AG10:AH16 AF11:AF14 AI10:AU19 AD10:AU10" xr:uid="{00000000-0002-0000-0A00-000000000000}">
      <formula1>0</formula1>
    </dataValidation>
    <dataValidation operator="greaterThanOrEqual" allowBlank="1" showInputMessage="1" showErrorMessage="1" error="Please enter non-negative number." sqref="C10:Z27" xr:uid="{00000000-0002-0000-0A00-000001000000}"/>
  </dataValidations>
  <pageMargins left="0.70866141732283472" right="0.70866141732283472" top="0.74803149606299213" bottom="0.74803149606299213" header="0.31496062992125984" footer="0.31496062992125984"/>
  <pageSetup paperSize="8" scale="65" fitToWidth="2"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27" min="1" max="2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EA44-4518-42C7-978C-0C5FE859AE20}">
  <dimension ref="A1:CL39"/>
  <sheetViews>
    <sheetView zoomScale="130" zoomScaleNormal="130" workbookViewId="0">
      <selection activeCell="G4" sqref="G4"/>
    </sheetView>
  </sheetViews>
  <sheetFormatPr defaultColWidth="9" defaultRowHeight="12.75" x14ac:dyDescent="0.2"/>
  <cols>
    <col min="1" max="1" width="6.25" style="1938" customWidth="1"/>
    <col min="2" max="7" width="13.5" style="1938" customWidth="1"/>
    <col min="8" max="16384" width="9" style="1938"/>
  </cols>
  <sheetData>
    <row r="1" spans="1:90" ht="16.5" x14ac:dyDescent="0.2">
      <c r="B1" s="1939" t="s">
        <v>2251</v>
      </c>
      <c r="C1" s="1939"/>
      <c r="D1" s="1939"/>
      <c r="E1" s="1939"/>
      <c r="F1" s="1939"/>
      <c r="G1" s="1939"/>
      <c r="H1" s="1939"/>
      <c r="I1" s="1939"/>
      <c r="J1" s="1939"/>
      <c r="K1" s="1939"/>
      <c r="L1" s="1939"/>
      <c r="M1" s="1939"/>
      <c r="N1" s="1939"/>
      <c r="O1" s="1939"/>
      <c r="P1" s="1939"/>
      <c r="Q1" s="1939"/>
      <c r="R1" s="1939"/>
      <c r="S1" s="1939"/>
      <c r="T1" s="1939"/>
      <c r="U1" s="1939"/>
      <c r="V1" s="1939"/>
      <c r="W1" s="1939"/>
      <c r="X1" s="1939"/>
      <c r="Y1" s="1939"/>
      <c r="Z1" s="1939"/>
      <c r="AA1" s="1939"/>
      <c r="AB1" s="1939"/>
      <c r="AC1" s="1939"/>
      <c r="AD1" s="1939"/>
      <c r="AE1" s="1939"/>
      <c r="AF1" s="1939"/>
      <c r="AG1" s="1939"/>
      <c r="AH1" s="1939"/>
      <c r="AI1" s="1939"/>
      <c r="AJ1" s="1939"/>
      <c r="AK1" s="1939"/>
      <c r="AL1" s="1939"/>
      <c r="AM1" s="1939"/>
      <c r="AN1" s="1939"/>
      <c r="AO1" s="1939"/>
      <c r="AP1" s="1939"/>
      <c r="AQ1" s="1939"/>
      <c r="AR1" s="1939"/>
      <c r="AS1" s="1939"/>
      <c r="AT1" s="1939"/>
      <c r="AU1" s="1939"/>
      <c r="AV1" s="1939"/>
      <c r="AW1" s="1939"/>
      <c r="AX1" s="1939"/>
      <c r="AY1" s="1939"/>
      <c r="AZ1" s="1939"/>
      <c r="BA1" s="1939"/>
      <c r="BB1" s="1939"/>
      <c r="BC1" s="1939"/>
      <c r="BD1" s="1939"/>
      <c r="BE1" s="1939"/>
      <c r="BF1" s="1939"/>
      <c r="BG1" s="1939"/>
      <c r="BH1" s="1939"/>
      <c r="BI1" s="1939"/>
      <c r="BJ1" s="1939"/>
      <c r="BK1" s="1939"/>
      <c r="BL1" s="1939"/>
      <c r="BM1" s="1939"/>
      <c r="BN1" s="1939"/>
      <c r="BO1" s="1939"/>
      <c r="BP1" s="1939"/>
      <c r="BQ1" s="1939"/>
      <c r="BR1" s="1939"/>
      <c r="BS1" s="1939"/>
      <c r="BT1" s="1939"/>
      <c r="BU1" s="1939"/>
      <c r="BV1" s="1939"/>
      <c r="BW1" s="1939"/>
      <c r="BX1" s="1939"/>
      <c r="BY1" s="1939"/>
      <c r="BZ1" s="1939"/>
      <c r="CA1" s="1939"/>
      <c r="CB1" s="1939"/>
      <c r="CC1" s="1939"/>
      <c r="CD1" s="1939"/>
      <c r="CE1" s="1939"/>
      <c r="CF1" s="1939"/>
      <c r="CG1" s="1939"/>
      <c r="CH1" s="1939"/>
      <c r="CI1" s="1939"/>
      <c r="CJ1" s="1939"/>
      <c r="CK1" s="1939"/>
      <c r="CL1" s="1939"/>
    </row>
    <row r="2" spans="1:90" ht="16.5" x14ac:dyDescent="0.2">
      <c r="B2" s="2396" t="s">
        <v>2252</v>
      </c>
      <c r="C2" s="2397"/>
      <c r="D2" s="2398" t="s">
        <v>2253</v>
      </c>
      <c r="E2" s="2398"/>
      <c r="F2" s="2398" t="s">
        <v>779</v>
      </c>
      <c r="G2" s="2398"/>
      <c r="H2" s="1940"/>
      <c r="I2" s="1940"/>
      <c r="J2" s="1940"/>
      <c r="K2" s="1940"/>
      <c r="L2" s="1940"/>
      <c r="M2" s="1940"/>
      <c r="N2" s="1940"/>
      <c r="O2" s="1940"/>
      <c r="P2" s="1940"/>
      <c r="Q2" s="1940"/>
      <c r="R2" s="1940"/>
      <c r="S2" s="1940"/>
      <c r="T2" s="1940"/>
      <c r="U2" s="1940"/>
      <c r="V2" s="1940"/>
      <c r="W2" s="1940"/>
      <c r="X2" s="1940"/>
      <c r="Y2" s="1940"/>
      <c r="Z2" s="1940"/>
      <c r="AA2" s="1940"/>
      <c r="AB2" s="1940"/>
      <c r="AC2" s="1940"/>
      <c r="AD2" s="1940"/>
      <c r="AE2" s="1940"/>
      <c r="AF2" s="1940"/>
      <c r="AG2" s="1940"/>
      <c r="AH2" s="1940"/>
      <c r="AI2" s="1940"/>
      <c r="AJ2" s="1940"/>
      <c r="AK2" s="1940"/>
      <c r="AL2" s="1940"/>
      <c r="AM2" s="1940"/>
      <c r="AN2" s="1940"/>
      <c r="AO2" s="1940"/>
      <c r="AP2" s="1940"/>
      <c r="AQ2" s="1940"/>
      <c r="AR2" s="1940"/>
      <c r="AS2" s="1940"/>
      <c r="AT2" s="1940"/>
      <c r="AU2" s="1940"/>
      <c r="AV2" s="1940"/>
      <c r="AW2" s="1940"/>
      <c r="AX2" s="1940"/>
      <c r="AY2" s="1940"/>
      <c r="AZ2" s="1940"/>
      <c r="BA2" s="1940"/>
      <c r="BB2" s="1940"/>
      <c r="BC2" s="1940"/>
      <c r="BD2" s="1940"/>
      <c r="BE2" s="1940"/>
      <c r="BF2" s="1940"/>
      <c r="BG2" s="1940"/>
      <c r="BH2" s="1940"/>
      <c r="BI2" s="1940"/>
      <c r="BJ2" s="1940"/>
      <c r="BK2" s="1940"/>
      <c r="BL2" s="1940"/>
      <c r="BM2" s="1940"/>
      <c r="BN2" s="1940"/>
      <c r="BO2" s="1940"/>
      <c r="BP2" s="1940"/>
      <c r="BQ2" s="1940"/>
      <c r="BR2" s="1940"/>
      <c r="BS2" s="1940"/>
      <c r="BT2" s="1940"/>
      <c r="BU2" s="1940"/>
      <c r="BV2" s="1940"/>
      <c r="BW2" s="1940"/>
      <c r="BX2" s="1940"/>
      <c r="BY2" s="1940"/>
      <c r="BZ2" s="1940"/>
      <c r="CA2" s="1940"/>
      <c r="CB2" s="1940"/>
      <c r="CC2" s="1940"/>
      <c r="CD2" s="1940"/>
      <c r="CE2" s="1940"/>
      <c r="CF2" s="1940"/>
      <c r="CG2" s="1940"/>
      <c r="CH2" s="1940"/>
      <c r="CI2" s="1940"/>
      <c r="CJ2" s="1940"/>
      <c r="CK2" s="1940"/>
      <c r="CL2" s="1940"/>
    </row>
    <row r="3" spans="1:90" ht="17.100000000000001" customHeight="1" x14ac:dyDescent="0.2">
      <c r="B3" s="1941" t="s">
        <v>2055</v>
      </c>
      <c r="C3" s="1941" t="s">
        <v>2056</v>
      </c>
      <c r="D3" s="1941" t="s">
        <v>2055</v>
      </c>
      <c r="E3" s="1941" t="s">
        <v>2056</v>
      </c>
      <c r="F3" s="1941" t="s">
        <v>2055</v>
      </c>
      <c r="G3" s="1941" t="s">
        <v>2056</v>
      </c>
    </row>
    <row r="4" spans="1:90" ht="77.099999999999994" customHeight="1" x14ac:dyDescent="0.2">
      <c r="A4" s="1942">
        <v>2022</v>
      </c>
      <c r="B4" s="2043"/>
      <c r="C4" s="2043"/>
      <c r="D4" s="2043"/>
      <c r="E4" s="2043"/>
      <c r="F4" s="2043"/>
      <c r="G4" s="2043"/>
    </row>
    <row r="8" spans="1:90" s="1943" customFormat="1" x14ac:dyDescent="0.2">
      <c r="B8" s="2399" t="s">
        <v>2403</v>
      </c>
      <c r="C8" s="2399"/>
      <c r="D8" s="2399"/>
      <c r="E8" s="2399"/>
      <c r="F8" s="2399"/>
      <c r="G8" s="2399"/>
    </row>
    <row r="9" spans="1:90" s="1943" customFormat="1" x14ac:dyDescent="0.2">
      <c r="B9" s="2399"/>
      <c r="C9" s="2399"/>
      <c r="D9" s="2399"/>
      <c r="E9" s="2399"/>
      <c r="F9" s="2399"/>
      <c r="G9" s="2399"/>
    </row>
    <row r="10" spans="1:90" s="1943" customFormat="1" x14ac:dyDescent="0.2">
      <c r="B10" s="2399"/>
      <c r="C10" s="2399"/>
      <c r="D10" s="2399"/>
      <c r="E10" s="2399"/>
      <c r="F10" s="2399"/>
      <c r="G10" s="2399"/>
    </row>
    <row r="11" spans="1:90" s="1943" customFormat="1" x14ac:dyDescent="0.2">
      <c r="B11" s="2399"/>
      <c r="C11" s="2399"/>
      <c r="D11" s="2399"/>
      <c r="E11" s="2399"/>
      <c r="F11" s="2399"/>
      <c r="G11" s="2399"/>
    </row>
    <row r="12" spans="1:90" s="1943" customFormat="1" x14ac:dyDescent="0.2">
      <c r="B12" s="2399"/>
      <c r="C12" s="2399"/>
      <c r="D12" s="2399"/>
      <c r="E12" s="2399"/>
      <c r="F12" s="2399"/>
      <c r="G12" s="2399"/>
    </row>
    <row r="13" spans="1:90" s="1943" customFormat="1" x14ac:dyDescent="0.2">
      <c r="B13" s="2399"/>
      <c r="C13" s="2399"/>
      <c r="D13" s="2399"/>
      <c r="E13" s="2399"/>
      <c r="F13" s="2399"/>
      <c r="G13" s="2399"/>
    </row>
    <row r="14" spans="1:90" s="1943" customFormat="1" ht="70.5" customHeight="1" x14ac:dyDescent="0.2">
      <c r="B14" s="2399"/>
      <c r="C14" s="2399"/>
      <c r="D14" s="2399"/>
      <c r="E14" s="2399"/>
      <c r="F14" s="2399"/>
      <c r="G14" s="2399"/>
    </row>
    <row r="33" spans="3:7" x14ac:dyDescent="0.2">
      <c r="C33" s="1944"/>
      <c r="D33" s="1944"/>
      <c r="E33" s="1944"/>
      <c r="F33" s="1944"/>
      <c r="G33" s="1944"/>
    </row>
    <row r="39" spans="3:7" x14ac:dyDescent="0.2">
      <c r="G39" s="1944"/>
    </row>
  </sheetData>
  <mergeCells count="4">
    <mergeCell ref="B2:C2"/>
    <mergeCell ref="D2:E2"/>
    <mergeCell ref="F2:G2"/>
    <mergeCell ref="B8:G14"/>
  </mergeCells>
  <dataValidations count="1">
    <dataValidation operator="greaterThanOrEqual" allowBlank="1" showErrorMessage="1" errorTitle="Error" error="Please enter non-negative number." sqref="B8 A1:A2 B1:G1 H1:CL2" xr:uid="{653EF3A5-D4DF-4E0D-A0F8-540A9618C518}"/>
  </dataValidations>
  <pageMargins left="0.511811024" right="0.511811024" top="0.78740157499999996" bottom="0.78740157499999996" header="0.31496062000000002" footer="0.31496062000000002"/>
  <pageSetup paperSize="9" orientation="portrait" r:id="rId1"/>
  <headerFooter>
    <oddHeader>&amp;R&amp;"Calibri"&amp;9&amp;K000000Confidential&amp;1#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tabColor theme="3" tint="-0.249977111117893"/>
    <pageSetUpPr autoPageBreaks="0" fitToPage="1"/>
  </sheetPr>
  <dimension ref="A1:CS2939"/>
  <sheetViews>
    <sheetView showGridLines="0" topLeftCell="AY1" zoomScale="55" zoomScaleNormal="55" zoomScaleSheetLayoutView="40" workbookViewId="0">
      <pane ySplit="7" topLeftCell="A8" activePane="bottomLeft" state="frozen"/>
      <selection activeCell="G3" sqref="G3"/>
      <selection pane="bottomLeft" activeCell="BO41" sqref="BO41"/>
    </sheetView>
  </sheetViews>
  <sheetFormatPr defaultColWidth="9" defaultRowHeight="0" customHeight="1" zeroHeight="1" x14ac:dyDescent="0.2"/>
  <cols>
    <col min="1" max="1" width="3.625" customWidth="1"/>
    <col min="2" max="2" width="36.625" customWidth="1"/>
    <col min="3" max="23" width="15.625" customWidth="1"/>
    <col min="24" max="24" width="16" bestFit="1" customWidth="1"/>
    <col min="25" max="25" width="13.125" customWidth="1"/>
    <col min="26" max="26" width="16" bestFit="1" customWidth="1"/>
    <col min="27" max="27" width="20.125" customWidth="1"/>
    <col min="28" max="28" width="19.875" customWidth="1"/>
    <col min="29" max="29" width="16.375" customWidth="1"/>
    <col min="30" max="33" width="9" customWidth="1"/>
    <col min="34" max="34" width="17.125" customWidth="1"/>
    <col min="66" max="66" width="17.125" customWidth="1"/>
  </cols>
  <sheetData>
    <row r="1" spans="1:97" ht="14.25" customHeight="1" x14ac:dyDescent="0.2">
      <c r="A1" s="34" t="s">
        <v>0</v>
      </c>
      <c r="B1" s="24"/>
    </row>
    <row r="2" spans="1:97" ht="19.5" customHeight="1" x14ac:dyDescent="0.2">
      <c r="B2" s="50" t="s">
        <v>1138</v>
      </c>
      <c r="C2" s="50"/>
      <c r="D2" s="50"/>
      <c r="E2" s="50"/>
      <c r="F2" s="50"/>
      <c r="G2" s="50"/>
      <c r="H2" s="50"/>
      <c r="I2" s="50"/>
      <c r="J2" s="50"/>
      <c r="K2" s="50"/>
      <c r="L2" s="50"/>
      <c r="M2" s="50"/>
      <c r="N2" s="50"/>
      <c r="O2" s="50"/>
      <c r="P2" s="50"/>
      <c r="Q2" s="50"/>
      <c r="R2" s="50"/>
      <c r="S2" s="50"/>
      <c r="T2" s="50"/>
      <c r="U2" s="50"/>
      <c r="V2" s="50"/>
      <c r="W2" s="50"/>
    </row>
    <row r="3" spans="1:97" ht="9.9499999999999993" customHeight="1" x14ac:dyDescent="0.2">
      <c r="B3" s="2"/>
      <c r="C3" s="2"/>
      <c r="D3" s="2"/>
      <c r="E3" s="2"/>
      <c r="F3" s="2"/>
      <c r="G3" s="2"/>
      <c r="H3" s="2"/>
      <c r="I3" s="2"/>
      <c r="J3" s="2"/>
      <c r="K3" s="2"/>
      <c r="L3" s="2"/>
      <c r="M3" s="2"/>
      <c r="N3" s="2"/>
      <c r="O3" s="2"/>
      <c r="P3" s="2"/>
      <c r="Q3" s="2"/>
      <c r="R3" s="2"/>
      <c r="S3" s="2"/>
      <c r="T3" s="2"/>
      <c r="U3" s="2"/>
    </row>
    <row r="4" spans="1:97" ht="12" customHeight="1" x14ac:dyDescent="0.2">
      <c r="B4" s="49" t="s">
        <v>1139</v>
      </c>
      <c r="C4" s="49"/>
      <c r="D4" s="49"/>
      <c r="E4" s="49"/>
      <c r="F4" s="49"/>
      <c r="G4" s="49"/>
      <c r="H4" s="49"/>
      <c r="I4" s="49"/>
      <c r="J4" s="49"/>
      <c r="K4" s="49"/>
      <c r="L4" s="49"/>
      <c r="M4" s="49"/>
      <c r="N4" s="49"/>
      <c r="O4" s="49"/>
      <c r="P4" s="49"/>
      <c r="Q4" s="49"/>
      <c r="R4" s="49"/>
      <c r="S4" s="49"/>
      <c r="T4" s="49"/>
    </row>
    <row r="5" spans="1:97" ht="12" customHeight="1" x14ac:dyDescent="0.2">
      <c r="B5" s="49"/>
      <c r="C5" s="49"/>
      <c r="D5" s="49"/>
      <c r="E5" s="49"/>
      <c r="F5" s="49"/>
      <c r="G5" s="49"/>
      <c r="H5" s="49"/>
      <c r="I5" s="49"/>
      <c r="J5" s="49"/>
      <c r="K5" s="49"/>
      <c r="L5" s="49"/>
      <c r="M5" s="49"/>
      <c r="N5" s="49"/>
      <c r="O5" s="49"/>
      <c r="P5" s="49"/>
      <c r="Q5" s="49"/>
      <c r="R5" s="49"/>
      <c r="S5" s="49"/>
      <c r="T5" s="49"/>
    </row>
    <row r="6" spans="1:97" ht="24" customHeight="1" x14ac:dyDescent="0.2">
      <c r="B6" s="49"/>
      <c r="C6" s="49"/>
      <c r="D6" s="49"/>
      <c r="F6" s="49"/>
      <c r="G6" s="49"/>
      <c r="H6" s="49"/>
      <c r="I6" s="49"/>
      <c r="J6" s="49"/>
      <c r="K6" s="49"/>
      <c r="L6" s="49"/>
      <c r="M6" s="49"/>
      <c r="N6" s="49"/>
      <c r="O6" s="49"/>
      <c r="P6" s="49"/>
      <c r="Q6" s="49"/>
      <c r="R6" s="49"/>
      <c r="S6" s="49"/>
      <c r="T6" s="49"/>
    </row>
    <row r="7" spans="1:97" ht="9.9499999999999993" customHeight="1" x14ac:dyDescent="0.2">
      <c r="B7" s="5"/>
      <c r="C7" s="5"/>
      <c r="D7" s="5"/>
      <c r="E7" s="5"/>
      <c r="F7" s="5"/>
      <c r="G7" s="5"/>
      <c r="H7" s="5"/>
      <c r="I7" s="5"/>
      <c r="J7" s="5"/>
      <c r="K7" s="5"/>
      <c r="L7" s="5"/>
      <c r="M7" s="5"/>
      <c r="N7" s="5"/>
      <c r="O7" s="5"/>
      <c r="P7" s="5"/>
      <c r="Q7" s="5"/>
      <c r="R7" s="5"/>
      <c r="S7" s="5"/>
      <c r="T7" s="5"/>
      <c r="U7" s="5"/>
    </row>
    <row r="8" spans="1:97" ht="5.0999999999999996" customHeight="1" x14ac:dyDescent="0.2">
      <c r="B8" s="5"/>
      <c r="C8" s="5"/>
      <c r="D8" s="5"/>
      <c r="E8" s="5"/>
      <c r="F8" s="5"/>
      <c r="G8" s="5"/>
      <c r="H8" s="5"/>
      <c r="I8" s="5"/>
      <c r="J8" s="5"/>
      <c r="K8" s="5"/>
      <c r="L8" s="5"/>
      <c r="M8" s="5"/>
      <c r="N8" s="5"/>
      <c r="O8" s="5"/>
      <c r="P8" s="5"/>
      <c r="Q8" s="5"/>
      <c r="R8" s="5"/>
      <c r="S8" s="5"/>
      <c r="T8" s="5"/>
      <c r="U8" s="5"/>
    </row>
    <row r="9" spans="1:97" s="748" customFormat="1" ht="15" customHeight="1" x14ac:dyDescent="0.2">
      <c r="A9" s="762"/>
      <c r="B9" s="2402" t="s">
        <v>493</v>
      </c>
      <c r="C9" s="2402"/>
      <c r="D9" s="749"/>
      <c r="E9" s="2400" t="s">
        <v>494</v>
      </c>
      <c r="F9" s="2400"/>
      <c r="G9" s="2400"/>
      <c r="H9" s="750"/>
      <c r="I9" s="2401" t="s">
        <v>2153</v>
      </c>
      <c r="J9" s="2401"/>
      <c r="K9" s="2401"/>
      <c r="L9" s="751"/>
      <c r="M9" s="751"/>
      <c r="N9" s="751"/>
      <c r="O9" s="751"/>
      <c r="P9" s="751"/>
      <c r="Q9" s="751"/>
      <c r="R9" s="751"/>
      <c r="S9" s="751"/>
      <c r="T9" s="751"/>
      <c r="U9" s="751"/>
      <c r="V9" s="751"/>
      <c r="W9" s="751"/>
      <c r="X9" s="751"/>
      <c r="Y9" s="751"/>
      <c r="Z9" s="751"/>
      <c r="AA9" s="751"/>
      <c r="AB9" s="751"/>
      <c r="AC9" s="751"/>
      <c r="AD9" s="751"/>
      <c r="AE9" s="751"/>
      <c r="AF9" s="751"/>
      <c r="AG9" s="751"/>
      <c r="AH9" s="2402" t="s">
        <v>493</v>
      </c>
      <c r="AI9" s="2402"/>
      <c r="AJ9" s="2402"/>
      <c r="AK9" s="749"/>
      <c r="AL9" s="2400" t="s">
        <v>494</v>
      </c>
      <c r="AM9" s="2400"/>
      <c r="AN9" s="2400"/>
      <c r="AO9" s="2400"/>
      <c r="AQ9" s="2401" t="s">
        <v>2153</v>
      </c>
      <c r="AR9" s="2401"/>
      <c r="AS9" s="2401"/>
      <c r="AT9" s="2401"/>
      <c r="BN9" s="2402" t="s">
        <v>493</v>
      </c>
      <c r="BO9" s="2402"/>
      <c r="BP9" s="2402"/>
      <c r="BQ9" s="749"/>
      <c r="BR9" s="2400" t="s">
        <v>494</v>
      </c>
      <c r="BS9" s="2400"/>
      <c r="BT9" s="2400"/>
      <c r="BU9" s="2400"/>
      <c r="BW9" s="2401" t="s">
        <v>2153</v>
      </c>
      <c r="BX9" s="2401"/>
      <c r="BY9" s="2401"/>
      <c r="BZ9" s="2401"/>
    </row>
    <row r="10" spans="1:97" s="16" customFormat="1" ht="5.0999999999999996" customHeight="1" x14ac:dyDescent="0.25">
      <c r="A10" s="763"/>
      <c r="B10" s="451"/>
      <c r="C10" s="450"/>
      <c r="D10" s="452"/>
      <c r="E10" s="452"/>
      <c r="F10" s="450"/>
      <c r="G10" s="452"/>
      <c r="H10" s="452"/>
      <c r="I10" s="452"/>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Q10" s="454"/>
      <c r="AS10" s="455"/>
      <c r="BR10" s="450"/>
      <c r="BS10" s="450"/>
      <c r="BT10" s="450"/>
      <c r="BU10" s="450"/>
      <c r="BV10" s="450"/>
      <c r="BW10" s="450"/>
      <c r="BX10" s="450"/>
      <c r="BY10" s="450"/>
      <c r="BZ10" s="450"/>
    </row>
    <row r="11" spans="1:97" ht="20.100000000000001" customHeight="1" x14ac:dyDescent="0.2">
      <c r="B11" s="5"/>
      <c r="C11" s="5"/>
      <c r="D11" s="5"/>
      <c r="E11" s="5"/>
      <c r="F11" s="5"/>
      <c r="G11" s="5"/>
      <c r="H11" s="5"/>
      <c r="I11" s="5"/>
      <c r="J11" s="5"/>
      <c r="K11" s="5"/>
      <c r="L11" s="5"/>
      <c r="M11" s="5"/>
      <c r="N11" s="5"/>
      <c r="O11" s="5"/>
      <c r="P11" s="5"/>
      <c r="Q11" s="5"/>
      <c r="R11" s="5"/>
      <c r="S11" s="5"/>
      <c r="T11" s="5"/>
      <c r="U11" s="5"/>
    </row>
    <row r="12" spans="1:97" ht="14.25" customHeight="1" x14ac:dyDescent="0.25">
      <c r="B12" s="65" t="s">
        <v>1140</v>
      </c>
      <c r="C12" s="5"/>
      <c r="D12" s="5"/>
      <c r="E12" s="5"/>
      <c r="F12" s="5"/>
      <c r="G12" s="5"/>
      <c r="H12" s="5"/>
      <c r="I12" s="5"/>
      <c r="J12" s="5"/>
      <c r="K12" s="5"/>
      <c r="L12" s="5"/>
      <c r="M12" s="5"/>
      <c r="N12" s="5"/>
      <c r="O12" s="5"/>
      <c r="P12" s="5"/>
      <c r="Q12" s="5"/>
      <c r="R12" s="5"/>
      <c r="S12" s="5"/>
      <c r="T12" s="5"/>
      <c r="U12" s="5"/>
    </row>
    <row r="13" spans="1:97" ht="9.9499999999999993" customHeight="1" x14ac:dyDescent="0.2">
      <c r="B13" s="5"/>
      <c r="C13" s="5"/>
      <c r="D13" s="5"/>
      <c r="E13" s="5"/>
      <c r="F13" s="5"/>
      <c r="G13" s="5"/>
      <c r="H13" s="5"/>
      <c r="I13" s="5"/>
      <c r="J13" s="5"/>
      <c r="K13" s="5"/>
      <c r="L13" s="5"/>
      <c r="M13" s="5"/>
      <c r="N13" s="5"/>
      <c r="O13" s="5"/>
      <c r="P13" s="5"/>
      <c r="Q13" s="5"/>
      <c r="R13" s="5"/>
      <c r="S13" s="5"/>
      <c r="T13" s="5"/>
      <c r="U13" s="5"/>
    </row>
    <row r="14" spans="1:97" ht="14.25" customHeight="1" x14ac:dyDescent="0.25">
      <c r="B14" s="2419"/>
      <c r="C14" s="133" t="s">
        <v>496</v>
      </c>
      <c r="D14" s="134" t="s">
        <v>497</v>
      </c>
      <c r="E14" s="133" t="s">
        <v>498</v>
      </c>
      <c r="F14" s="134" t="s">
        <v>499</v>
      </c>
      <c r="G14" s="133" t="s">
        <v>500</v>
      </c>
      <c r="H14" s="134" t="s">
        <v>501</v>
      </c>
      <c r="I14" s="133" t="s">
        <v>502</v>
      </c>
      <c r="J14" s="134" t="s">
        <v>503</v>
      </c>
      <c r="K14" s="133" t="s">
        <v>504</v>
      </c>
      <c r="L14" s="134" t="s">
        <v>505</v>
      </c>
      <c r="M14" s="133" t="s">
        <v>506</v>
      </c>
      <c r="N14" s="134" t="s">
        <v>507</v>
      </c>
      <c r="O14" s="133" t="s">
        <v>508</v>
      </c>
      <c r="P14" s="134" t="s">
        <v>509</v>
      </c>
      <c r="Q14" s="133" t="s">
        <v>510</v>
      </c>
      <c r="R14" s="134" t="s">
        <v>511</v>
      </c>
      <c r="S14" s="133" t="s">
        <v>512</v>
      </c>
      <c r="T14" s="134" t="s">
        <v>513</v>
      </c>
      <c r="U14" s="133" t="s">
        <v>514</v>
      </c>
      <c r="V14" s="134" t="s">
        <v>515</v>
      </c>
      <c r="W14" s="133" t="s">
        <v>516</v>
      </c>
      <c r="X14" s="134" t="s">
        <v>517</v>
      </c>
      <c r="Y14" s="133" t="s">
        <v>518</v>
      </c>
      <c r="Z14" s="134" t="s">
        <v>519</v>
      </c>
      <c r="AA14" s="133" t="s">
        <v>520</v>
      </c>
      <c r="AB14" s="134" t="s">
        <v>521</v>
      </c>
      <c r="AH14" s="2463"/>
      <c r="AI14" s="2463"/>
      <c r="AJ14" s="2463"/>
      <c r="AK14" s="2463"/>
      <c r="AL14" s="2463"/>
      <c r="AM14" s="2463"/>
      <c r="AN14" s="2463"/>
      <c r="AO14" s="2463"/>
      <c r="AP14" s="2463"/>
      <c r="AQ14" s="2463"/>
      <c r="AR14" s="2463"/>
      <c r="AS14" s="2463"/>
      <c r="AT14" s="2463"/>
      <c r="AU14" s="2463"/>
      <c r="AV14" s="2463"/>
      <c r="AW14" s="2463"/>
      <c r="AX14" s="2463"/>
      <c r="AY14" s="2463"/>
      <c r="AZ14" s="2463"/>
      <c r="BA14" s="2463"/>
      <c r="BB14" s="2463"/>
      <c r="BC14" s="2463"/>
      <c r="BN14" s="2463"/>
      <c r="BO14" s="2463"/>
      <c r="BP14" s="2463"/>
      <c r="BQ14" s="2463"/>
      <c r="BR14" s="2463"/>
      <c r="BS14" s="2463"/>
      <c r="BT14" s="2463"/>
      <c r="BU14" s="2463"/>
      <c r="BV14" s="2463"/>
      <c r="BW14" s="2463"/>
      <c r="BX14" s="2463"/>
      <c r="BY14" s="2463"/>
      <c r="BZ14" s="2463"/>
      <c r="CA14" s="2463"/>
      <c r="CB14" s="2463"/>
      <c r="CC14" s="2463"/>
      <c r="CD14" s="2463"/>
      <c r="CE14" s="2463"/>
      <c r="CF14" s="2463"/>
      <c r="CG14" s="2463"/>
      <c r="CH14" s="2463"/>
      <c r="CI14" s="2463"/>
    </row>
    <row r="15" spans="1:97" ht="30" customHeight="1" x14ac:dyDescent="0.25">
      <c r="B15" s="2221"/>
      <c r="C15" s="2413" t="s">
        <v>1141</v>
      </c>
      <c r="D15" s="2414"/>
      <c r="E15" s="2413" t="s">
        <v>1142</v>
      </c>
      <c r="F15" s="2414"/>
      <c r="G15" s="2413" t="s">
        <v>1143</v>
      </c>
      <c r="H15" s="2414"/>
      <c r="I15" s="2413" t="s">
        <v>1144</v>
      </c>
      <c r="J15" s="2414"/>
      <c r="K15" s="2413" t="s">
        <v>1145</v>
      </c>
      <c r="L15" s="2414"/>
      <c r="M15" s="2413" t="s">
        <v>1146</v>
      </c>
      <c r="N15" s="2414"/>
      <c r="O15" s="2413" t="s">
        <v>1147</v>
      </c>
      <c r="P15" s="2414"/>
      <c r="Q15" s="2413" t="s">
        <v>1148</v>
      </c>
      <c r="R15" s="2414"/>
      <c r="S15" s="2413" t="s">
        <v>1149</v>
      </c>
      <c r="T15" s="2414"/>
      <c r="U15" s="2413" t="s">
        <v>1150</v>
      </c>
      <c r="V15" s="2414"/>
      <c r="W15" s="2413" t="s">
        <v>1151</v>
      </c>
      <c r="X15" s="2414"/>
      <c r="Y15" s="2426" t="s">
        <v>1152</v>
      </c>
      <c r="Z15" s="2427"/>
      <c r="AA15" s="823" t="s">
        <v>1153</v>
      </c>
      <c r="AB15" s="824"/>
      <c r="AH15" s="771" t="s">
        <v>1154</v>
      </c>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N15" s="772" t="s">
        <v>1154</v>
      </c>
      <c r="BO15" s="525"/>
      <c r="BP15" s="525"/>
      <c r="BQ15" s="525"/>
      <c r="BR15" s="525"/>
      <c r="BS15" s="525"/>
      <c r="BT15" s="525"/>
      <c r="BU15" s="525"/>
      <c r="BV15" s="525"/>
      <c r="BW15" s="525"/>
      <c r="BX15" s="525"/>
      <c r="BY15" s="525"/>
      <c r="BZ15" s="525"/>
      <c r="CA15" s="525"/>
      <c r="CB15" s="525"/>
      <c r="CC15" s="525"/>
      <c r="CD15" s="525"/>
      <c r="CE15" s="525"/>
      <c r="CF15" s="525"/>
      <c r="CG15" s="525"/>
      <c r="CH15" s="525"/>
      <c r="CI15" s="525"/>
      <c r="CJ15" s="525"/>
      <c r="CK15" s="525"/>
      <c r="CL15" s="525"/>
      <c r="CM15" s="525"/>
      <c r="CN15" s="525"/>
      <c r="CO15" s="525"/>
      <c r="CP15" s="525"/>
      <c r="CQ15" s="525"/>
      <c r="CR15" s="525"/>
      <c r="CS15" s="525"/>
    </row>
    <row r="16" spans="1:97" ht="69.95" customHeight="1" thickBot="1" x14ac:dyDescent="0.25">
      <c r="B16" s="2299"/>
      <c r="C16" s="155" t="s">
        <v>1155</v>
      </c>
      <c r="D16" s="156" t="s">
        <v>1156</v>
      </c>
      <c r="E16" s="155" t="s">
        <v>1155</v>
      </c>
      <c r="F16" s="156" t="s">
        <v>1156</v>
      </c>
      <c r="G16" s="155" t="s">
        <v>1155</v>
      </c>
      <c r="H16" s="156" t="s">
        <v>1156</v>
      </c>
      <c r="I16" s="155" t="s">
        <v>1155</v>
      </c>
      <c r="J16" s="156" t="s">
        <v>1156</v>
      </c>
      <c r="K16" s="155" t="s">
        <v>1155</v>
      </c>
      <c r="L16" s="156" t="s">
        <v>1156</v>
      </c>
      <c r="M16" s="155" t="s">
        <v>1155</v>
      </c>
      <c r="N16" s="156" t="s">
        <v>1156</v>
      </c>
      <c r="O16" s="155" t="s">
        <v>1155</v>
      </c>
      <c r="P16" s="156" t="s">
        <v>1156</v>
      </c>
      <c r="Q16" s="155" t="s">
        <v>1155</v>
      </c>
      <c r="R16" s="156" t="s">
        <v>1156</v>
      </c>
      <c r="S16" s="155" t="s">
        <v>1155</v>
      </c>
      <c r="T16" s="156" t="s">
        <v>1156</v>
      </c>
      <c r="U16" s="155" t="s">
        <v>1155</v>
      </c>
      <c r="V16" s="156" t="s">
        <v>1156</v>
      </c>
      <c r="W16" s="155" t="s">
        <v>1155</v>
      </c>
      <c r="X16" s="156" t="s">
        <v>1156</v>
      </c>
      <c r="Y16" s="155" t="s">
        <v>1155</v>
      </c>
      <c r="Z16" s="157" t="s">
        <v>1156</v>
      </c>
      <c r="AA16" s="158" t="s">
        <v>1155</v>
      </c>
      <c r="AB16" s="156" t="s">
        <v>1156</v>
      </c>
      <c r="AH16" s="764" t="s">
        <v>1157</v>
      </c>
      <c r="AI16" s="456"/>
      <c r="AJ16" s="456"/>
      <c r="AK16" s="456"/>
      <c r="AL16" s="456"/>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N16" s="773" t="s">
        <v>2155</v>
      </c>
      <c r="BO16" s="525"/>
      <c r="BP16" s="525"/>
      <c r="BQ16" s="525"/>
      <c r="BR16" s="525"/>
      <c r="BS16" s="525"/>
      <c r="BT16" s="525"/>
      <c r="BU16" s="525"/>
      <c r="BV16" s="525"/>
      <c r="BW16" s="525"/>
      <c r="BX16" s="525"/>
      <c r="BY16" s="525"/>
      <c r="BZ16" s="525"/>
      <c r="CA16" s="525"/>
      <c r="CB16" s="525"/>
      <c r="CC16" s="525"/>
      <c r="CD16" s="525"/>
      <c r="CE16" s="525"/>
      <c r="CF16" s="525"/>
      <c r="CG16" s="525"/>
      <c r="CH16" s="525"/>
      <c r="CI16" s="525"/>
      <c r="CJ16" s="525"/>
      <c r="CK16" s="525"/>
      <c r="CL16" s="525"/>
      <c r="CM16" s="525"/>
      <c r="CN16" s="525"/>
      <c r="CO16" s="525"/>
      <c r="CP16" s="525"/>
      <c r="CQ16" s="525"/>
      <c r="CR16" s="525"/>
      <c r="CS16" s="525"/>
    </row>
    <row r="17" spans="1:97" s="1041" customFormat="1" ht="60" customHeight="1" x14ac:dyDescent="0.2">
      <c r="B17" s="1042" t="s">
        <v>1158</v>
      </c>
      <c r="C17" s="270"/>
      <c r="D17" s="271"/>
      <c r="E17" s="272"/>
      <c r="F17" s="271"/>
      <c r="G17" s="272"/>
      <c r="H17" s="271"/>
      <c r="I17" s="272"/>
      <c r="J17" s="271"/>
      <c r="K17" s="272"/>
      <c r="L17" s="271"/>
      <c r="M17" s="272"/>
      <c r="N17" s="271"/>
      <c r="O17" s="272"/>
      <c r="P17" s="271"/>
      <c r="Q17" s="272"/>
      <c r="R17" s="271"/>
      <c r="S17" s="272"/>
      <c r="T17" s="271"/>
      <c r="U17" s="272"/>
      <c r="V17" s="271"/>
      <c r="W17" s="272"/>
      <c r="X17" s="271"/>
      <c r="Y17" s="272"/>
      <c r="Z17" s="273"/>
      <c r="AA17" s="274"/>
      <c r="AB17" s="275"/>
      <c r="AH17" s="1069"/>
      <c r="AI17" s="1044" t="s">
        <v>496</v>
      </c>
      <c r="AJ17" s="1045" t="s">
        <v>497</v>
      </c>
      <c r="AK17" s="1044" t="s">
        <v>498</v>
      </c>
      <c r="AL17" s="1045" t="s">
        <v>499</v>
      </c>
      <c r="AM17" s="1044" t="s">
        <v>500</v>
      </c>
      <c r="AN17" s="1045" t="s">
        <v>501</v>
      </c>
      <c r="AO17" s="1044" t="s">
        <v>502</v>
      </c>
      <c r="AP17" s="1045" t="s">
        <v>503</v>
      </c>
      <c r="AQ17" s="1044" t="s">
        <v>504</v>
      </c>
      <c r="AR17" s="1045" t="s">
        <v>505</v>
      </c>
      <c r="AS17" s="1044" t="s">
        <v>506</v>
      </c>
      <c r="AT17" s="1045" t="s">
        <v>507</v>
      </c>
      <c r="AU17" s="1044" t="s">
        <v>508</v>
      </c>
      <c r="AV17" s="1045" t="s">
        <v>509</v>
      </c>
      <c r="AW17" s="1044" t="s">
        <v>510</v>
      </c>
      <c r="AX17" s="1045" t="s">
        <v>511</v>
      </c>
      <c r="AY17" s="1044" t="s">
        <v>512</v>
      </c>
      <c r="AZ17" s="1045" t="s">
        <v>513</v>
      </c>
      <c r="BA17" s="1044" t="s">
        <v>514</v>
      </c>
      <c r="BB17" s="1045" t="s">
        <v>515</v>
      </c>
      <c r="BC17" s="1044" t="s">
        <v>516</v>
      </c>
      <c r="BD17" s="1045" t="s">
        <v>517</v>
      </c>
      <c r="BE17" s="1044" t="s">
        <v>518</v>
      </c>
      <c r="BF17" s="1045" t="s">
        <v>519</v>
      </c>
      <c r="BG17" s="1044" t="s">
        <v>520</v>
      </c>
      <c r="BH17" s="1045" t="s">
        <v>521</v>
      </c>
      <c r="BI17" s="993"/>
      <c r="BN17" s="1070"/>
      <c r="BO17" s="1047" t="s">
        <v>496</v>
      </c>
      <c r="BP17" s="1048" t="s">
        <v>497</v>
      </c>
      <c r="BQ17" s="1047" t="s">
        <v>498</v>
      </c>
      <c r="BR17" s="1048" t="s">
        <v>499</v>
      </c>
      <c r="BS17" s="1047" t="s">
        <v>500</v>
      </c>
      <c r="BT17" s="1048" t="s">
        <v>501</v>
      </c>
      <c r="BU17" s="1047" t="s">
        <v>502</v>
      </c>
      <c r="BV17" s="1048" t="s">
        <v>503</v>
      </c>
      <c r="BW17" s="1047" t="s">
        <v>504</v>
      </c>
      <c r="BX17" s="1048" t="s">
        <v>505</v>
      </c>
      <c r="BY17" s="1047" t="s">
        <v>506</v>
      </c>
      <c r="BZ17" s="1048" t="s">
        <v>507</v>
      </c>
      <c r="CA17" s="1047" t="s">
        <v>508</v>
      </c>
      <c r="CB17" s="1048" t="s">
        <v>509</v>
      </c>
      <c r="CC17" s="1047" t="s">
        <v>510</v>
      </c>
      <c r="CD17" s="1048" t="s">
        <v>511</v>
      </c>
      <c r="CE17" s="1047" t="s">
        <v>512</v>
      </c>
      <c r="CF17" s="1048" t="s">
        <v>513</v>
      </c>
      <c r="CG17" s="1047" t="s">
        <v>514</v>
      </c>
      <c r="CH17" s="1048" t="s">
        <v>515</v>
      </c>
      <c r="CI17" s="1047" t="s">
        <v>516</v>
      </c>
      <c r="CJ17" s="1048" t="s">
        <v>517</v>
      </c>
      <c r="CK17" s="1047" t="s">
        <v>518</v>
      </c>
      <c r="CL17" s="1048" t="s">
        <v>519</v>
      </c>
      <c r="CM17" s="1047" t="s">
        <v>520</v>
      </c>
      <c r="CN17" s="1048" t="s">
        <v>521</v>
      </c>
      <c r="CO17" s="1000"/>
      <c r="CP17" s="1000"/>
      <c r="CQ17" s="1000"/>
      <c r="CR17" s="1000"/>
      <c r="CS17" s="1000"/>
    </row>
    <row r="18" spans="1:97" s="1041" customFormat="1" ht="60" customHeight="1" x14ac:dyDescent="0.2">
      <c r="B18" s="1049" t="s">
        <v>1159</v>
      </c>
      <c r="C18" s="276"/>
      <c r="D18" s="1384"/>
      <c r="E18" s="289"/>
      <c r="F18" s="1384"/>
      <c r="G18" s="289"/>
      <c r="H18" s="1384"/>
      <c r="I18" s="289"/>
      <c r="J18" s="1384"/>
      <c r="K18" s="289"/>
      <c r="L18" s="1384"/>
      <c r="M18" s="289"/>
      <c r="N18" s="1384"/>
      <c r="O18" s="289"/>
      <c r="P18" s="1384"/>
      <c r="Q18" s="289"/>
      <c r="R18" s="277"/>
      <c r="S18" s="278"/>
      <c r="T18" s="277"/>
      <c r="U18" s="278"/>
      <c r="V18" s="277"/>
      <c r="W18" s="278"/>
      <c r="X18" s="277"/>
      <c r="Y18" s="278"/>
      <c r="Z18" s="279"/>
      <c r="AA18" s="280"/>
      <c r="AB18" s="281"/>
      <c r="AH18" s="2437"/>
      <c r="AI18" s="2439" t="str">
        <f>C15</f>
        <v>Entity Type 1</v>
      </c>
      <c r="AJ18" s="2440"/>
      <c r="AK18" s="2407" t="str">
        <f>E15</f>
        <v>Entity Type 2</v>
      </c>
      <c r="AL18" s="2428"/>
      <c r="AM18" s="2407" t="str">
        <f>G15</f>
        <v>Entity Type 3</v>
      </c>
      <c r="AN18" s="2428"/>
      <c r="AO18" s="2407" t="str">
        <f>I15</f>
        <v>Entity Type 4</v>
      </c>
      <c r="AP18" s="2428"/>
      <c r="AQ18" s="2407" t="str">
        <f>K15</f>
        <v>Entity Type 5</v>
      </c>
      <c r="AR18" s="2428"/>
      <c r="AS18" s="2407" t="str">
        <f>M15</f>
        <v>Entity Type 6</v>
      </c>
      <c r="AT18" s="2428"/>
      <c r="AU18" s="2407" t="str">
        <f>O15</f>
        <v>Entity Type 7</v>
      </c>
      <c r="AV18" s="2428"/>
      <c r="AW18" s="2407" t="str">
        <f>Q15</f>
        <v>Entity Type 8</v>
      </c>
      <c r="AX18" s="2418"/>
      <c r="AY18" s="2435" t="str">
        <f>S15</f>
        <v>Entity Type 9</v>
      </c>
      <c r="AZ18" s="2438"/>
      <c r="BA18" s="2407" t="str">
        <f>U15</f>
        <v>Entity Type 10</v>
      </c>
      <c r="BB18" s="2428"/>
      <c r="BC18" s="2435" t="str">
        <f>W15</f>
        <v>Entity Type 11</v>
      </c>
      <c r="BD18" s="2428"/>
      <c r="BE18" s="2435" t="str">
        <f>Y15</f>
        <v>Entity Type 12</v>
      </c>
      <c r="BF18" s="2428"/>
      <c r="BG18" s="2435" t="str">
        <f>AA15</f>
        <v>Total</v>
      </c>
      <c r="BH18" s="2428"/>
      <c r="BI18" s="993"/>
      <c r="BN18" s="2441"/>
      <c r="BO18" s="2455" t="str">
        <f>C15</f>
        <v>Entity Type 1</v>
      </c>
      <c r="BP18" s="2456"/>
      <c r="BQ18" s="2457" t="str">
        <f>E15</f>
        <v>Entity Type 2</v>
      </c>
      <c r="BR18" s="2458"/>
      <c r="BS18" s="2457" t="str">
        <f>G15</f>
        <v>Entity Type 3</v>
      </c>
      <c r="BT18" s="2458"/>
      <c r="BU18" s="2457" t="str">
        <f>I15</f>
        <v>Entity Type 4</v>
      </c>
      <c r="BV18" s="2458"/>
      <c r="BW18" s="2457" t="str">
        <f>K15</f>
        <v>Entity Type 5</v>
      </c>
      <c r="BX18" s="2458"/>
      <c r="BY18" s="2457" t="str">
        <f>M15</f>
        <v>Entity Type 6</v>
      </c>
      <c r="BZ18" s="2458"/>
      <c r="CA18" s="2457" t="str">
        <f>O15</f>
        <v>Entity Type 7</v>
      </c>
      <c r="CB18" s="2458"/>
      <c r="CC18" s="2457" t="str">
        <f>Q15</f>
        <v>Entity Type 8</v>
      </c>
      <c r="CD18" s="2459"/>
      <c r="CE18" s="2461" t="str">
        <f>S15</f>
        <v>Entity Type 9</v>
      </c>
      <c r="CF18" s="2458"/>
      <c r="CG18" s="2457" t="str">
        <f>U15</f>
        <v>Entity Type 10</v>
      </c>
      <c r="CH18" s="2459"/>
      <c r="CI18" s="2461" t="str">
        <f>W15</f>
        <v>Entity Type 11</v>
      </c>
      <c r="CJ18" s="2458"/>
      <c r="CK18" s="2457" t="str">
        <f>Y15</f>
        <v>Entity Type 12</v>
      </c>
      <c r="CL18" s="2459"/>
      <c r="CM18" s="2461" t="str">
        <f>AA15</f>
        <v>Total</v>
      </c>
      <c r="CN18" s="2458"/>
      <c r="CO18" s="1000"/>
      <c r="CP18" s="1000"/>
      <c r="CQ18" s="1000"/>
      <c r="CR18" s="1000"/>
      <c r="CS18" s="1000"/>
    </row>
    <row r="19" spans="1:97" s="1041" customFormat="1" ht="60" customHeight="1" thickBot="1" x14ac:dyDescent="0.25">
      <c r="B19" s="1060" t="s">
        <v>1160</v>
      </c>
      <c r="C19" s="282"/>
      <c r="D19" s="283"/>
      <c r="E19" s="284"/>
      <c r="F19" s="283"/>
      <c r="G19" s="284"/>
      <c r="H19" s="283"/>
      <c r="I19" s="284"/>
      <c r="J19" s="283"/>
      <c r="K19" s="284"/>
      <c r="L19" s="283"/>
      <c r="M19" s="284"/>
      <c r="N19" s="283"/>
      <c r="O19" s="284"/>
      <c r="P19" s="283"/>
      <c r="Q19" s="284"/>
      <c r="R19" s="283"/>
      <c r="S19" s="284"/>
      <c r="T19" s="283"/>
      <c r="U19" s="284"/>
      <c r="V19" s="283"/>
      <c r="W19" s="284"/>
      <c r="X19" s="283"/>
      <c r="Y19" s="284"/>
      <c r="Z19" s="285"/>
      <c r="AA19" s="286"/>
      <c r="AB19" s="287"/>
      <c r="AH19" s="2437"/>
      <c r="AI19" s="1855" t="s">
        <v>1155</v>
      </c>
      <c r="AJ19" s="1856" t="s">
        <v>1156</v>
      </c>
      <c r="AK19" s="1857" t="s">
        <v>1155</v>
      </c>
      <c r="AL19" s="1858" t="s">
        <v>1156</v>
      </c>
      <c r="AM19" s="1857" t="s">
        <v>1155</v>
      </c>
      <c r="AN19" s="1858" t="s">
        <v>1156</v>
      </c>
      <c r="AO19" s="1857" t="s">
        <v>1155</v>
      </c>
      <c r="AP19" s="1858" t="s">
        <v>1156</v>
      </c>
      <c r="AQ19" s="1857" t="s">
        <v>1155</v>
      </c>
      <c r="AR19" s="1858" t="s">
        <v>1156</v>
      </c>
      <c r="AS19" s="1857" t="s">
        <v>1155</v>
      </c>
      <c r="AT19" s="1858" t="s">
        <v>1156</v>
      </c>
      <c r="AU19" s="1857" t="s">
        <v>1155</v>
      </c>
      <c r="AV19" s="1858" t="s">
        <v>1156</v>
      </c>
      <c r="AW19" s="1857" t="s">
        <v>1155</v>
      </c>
      <c r="AX19" s="1859" t="s">
        <v>1156</v>
      </c>
      <c r="AY19" s="1860" t="s">
        <v>1155</v>
      </c>
      <c r="AZ19" s="1861" t="s">
        <v>1156</v>
      </c>
      <c r="BA19" s="1857" t="s">
        <v>1155</v>
      </c>
      <c r="BB19" s="1858" t="s">
        <v>1156</v>
      </c>
      <c r="BC19" s="1860" t="s">
        <v>1155</v>
      </c>
      <c r="BD19" s="1858" t="s">
        <v>1156</v>
      </c>
      <c r="BE19" s="1860" t="s">
        <v>1155</v>
      </c>
      <c r="BF19" s="1858" t="s">
        <v>1156</v>
      </c>
      <c r="BG19" s="1860" t="s">
        <v>1155</v>
      </c>
      <c r="BH19" s="1858" t="s">
        <v>1156</v>
      </c>
      <c r="BI19" s="993"/>
      <c r="BN19" s="2442"/>
      <c r="BO19" s="1071" t="s">
        <v>1155</v>
      </c>
      <c r="BP19" s="1072" t="s">
        <v>1156</v>
      </c>
      <c r="BQ19" s="1073" t="s">
        <v>1155</v>
      </c>
      <c r="BR19" s="1074" t="s">
        <v>1156</v>
      </c>
      <c r="BS19" s="1073" t="s">
        <v>1155</v>
      </c>
      <c r="BT19" s="1074" t="s">
        <v>1156</v>
      </c>
      <c r="BU19" s="1073" t="s">
        <v>1155</v>
      </c>
      <c r="BV19" s="1074" t="s">
        <v>1156</v>
      </c>
      <c r="BW19" s="1073" t="s">
        <v>1155</v>
      </c>
      <c r="BX19" s="1074" t="s">
        <v>1156</v>
      </c>
      <c r="BY19" s="1073" t="s">
        <v>1155</v>
      </c>
      <c r="BZ19" s="1074" t="s">
        <v>1156</v>
      </c>
      <c r="CA19" s="1073" t="s">
        <v>1155</v>
      </c>
      <c r="CB19" s="1074" t="s">
        <v>1156</v>
      </c>
      <c r="CC19" s="1073" t="s">
        <v>1155</v>
      </c>
      <c r="CD19" s="1075" t="s">
        <v>1156</v>
      </c>
      <c r="CE19" s="1076" t="s">
        <v>1155</v>
      </c>
      <c r="CF19" s="1074" t="s">
        <v>1156</v>
      </c>
      <c r="CG19" s="1073" t="s">
        <v>1155</v>
      </c>
      <c r="CH19" s="1075" t="s">
        <v>1156</v>
      </c>
      <c r="CI19" s="1076" t="s">
        <v>1155</v>
      </c>
      <c r="CJ19" s="1074" t="s">
        <v>1156</v>
      </c>
      <c r="CK19" s="1073" t="s">
        <v>1155</v>
      </c>
      <c r="CL19" s="1075" t="s">
        <v>1156</v>
      </c>
      <c r="CM19" s="1076" t="s">
        <v>1155</v>
      </c>
      <c r="CN19" s="1074" t="s">
        <v>1156</v>
      </c>
      <c r="CO19" s="1000"/>
      <c r="CP19" s="1000"/>
      <c r="CQ19" s="1000"/>
      <c r="CR19" s="1000"/>
      <c r="CS19" s="1000"/>
    </row>
    <row r="20" spans="1:97" s="988" customFormat="1" ht="14.25" customHeight="1" x14ac:dyDescent="0.2">
      <c r="A20" s="982"/>
      <c r="B20" s="983" t="s">
        <v>1161</v>
      </c>
      <c r="C20" s="984"/>
      <c r="D20" s="985"/>
      <c r="E20" s="986"/>
      <c r="F20" s="985"/>
      <c r="G20" s="986"/>
      <c r="H20" s="985"/>
      <c r="I20" s="986"/>
      <c r="J20" s="985"/>
      <c r="K20" s="986"/>
      <c r="L20" s="985"/>
      <c r="M20" s="986"/>
      <c r="N20" s="985"/>
      <c r="O20" s="986"/>
      <c r="P20" s="985"/>
      <c r="Q20" s="986"/>
      <c r="R20" s="985"/>
      <c r="S20" s="986"/>
      <c r="T20" s="985"/>
      <c r="U20" s="986"/>
      <c r="V20" s="985"/>
      <c r="W20" s="986"/>
      <c r="X20" s="985"/>
      <c r="Y20" s="986"/>
      <c r="Z20" s="987"/>
      <c r="AA20" s="984"/>
      <c r="AB20" s="985"/>
      <c r="AH20" s="1865"/>
      <c r="AI20" s="1862"/>
      <c r="AJ20" s="990"/>
      <c r="AK20" s="991"/>
      <c r="AL20" s="990"/>
      <c r="AM20" s="991"/>
      <c r="AN20" s="990"/>
      <c r="AO20" s="991"/>
      <c r="AP20" s="990"/>
      <c r="AQ20" s="991"/>
      <c r="AR20" s="990"/>
      <c r="AS20" s="991"/>
      <c r="AT20" s="990"/>
      <c r="AU20" s="991"/>
      <c r="AV20" s="990"/>
      <c r="AW20" s="991"/>
      <c r="AX20" s="992"/>
      <c r="AY20" s="991"/>
      <c r="AZ20" s="992"/>
      <c r="BA20" s="991"/>
      <c r="BB20" s="990"/>
      <c r="BC20" s="991"/>
      <c r="BD20" s="990"/>
      <c r="BE20" s="991"/>
      <c r="BF20" s="990"/>
      <c r="BG20" s="1863"/>
      <c r="BH20" s="990"/>
      <c r="BI20" s="993"/>
      <c r="BN20" s="994"/>
      <c r="BO20" s="995"/>
      <c r="BP20" s="996"/>
      <c r="BQ20" s="997"/>
      <c r="BR20" s="996"/>
      <c r="BS20" s="997"/>
      <c r="BT20" s="996"/>
      <c r="BU20" s="997"/>
      <c r="BV20" s="996"/>
      <c r="BW20" s="997"/>
      <c r="BX20" s="996"/>
      <c r="BY20" s="997"/>
      <c r="BZ20" s="996"/>
      <c r="CA20" s="997"/>
      <c r="CB20" s="996"/>
      <c r="CC20" s="997"/>
      <c r="CD20" s="998"/>
      <c r="CE20" s="999"/>
      <c r="CF20" s="996"/>
      <c r="CG20" s="997"/>
      <c r="CH20" s="998"/>
      <c r="CI20" s="999"/>
      <c r="CJ20" s="996"/>
      <c r="CK20" s="997"/>
      <c r="CL20" s="998"/>
      <c r="CM20" s="999"/>
      <c r="CN20" s="996"/>
      <c r="CO20" s="1000"/>
      <c r="CP20" s="1000"/>
      <c r="CQ20" s="1000"/>
      <c r="CR20" s="1000"/>
      <c r="CS20" s="1000"/>
    </row>
    <row r="21" spans="1:97" ht="14.25" x14ac:dyDescent="0.2">
      <c r="A21" s="4"/>
      <c r="B21" s="27">
        <v>2002</v>
      </c>
      <c r="C21" s="143"/>
      <c r="D21" s="92"/>
      <c r="E21" s="140"/>
      <c r="F21" s="92"/>
      <c r="G21" s="140"/>
      <c r="H21" s="92"/>
      <c r="I21" s="140"/>
      <c r="J21" s="92"/>
      <c r="K21" s="140"/>
      <c r="L21" s="92"/>
      <c r="M21" s="140"/>
      <c r="N21" s="92"/>
      <c r="O21" s="140"/>
      <c r="P21" s="92"/>
      <c r="Q21" s="140"/>
      <c r="R21" s="92"/>
      <c r="S21" s="140"/>
      <c r="T21" s="92"/>
      <c r="U21" s="140"/>
      <c r="V21" s="92"/>
      <c r="W21" s="140"/>
      <c r="X21" s="92"/>
      <c r="Y21" s="140"/>
      <c r="Z21" s="144"/>
      <c r="AA21" s="263" t="str">
        <f>IF(COUNT(C21,E21,G21,I21,K21,M21,O21,Q21,S21,U21,W21,Y21)&lt;&gt;0,C21+E21+G21+I21+K21+M21+O21+Q21+S21+U21+W21+Y21,"")</f>
        <v/>
      </c>
      <c r="AB21" s="250" t="str">
        <f>IF(COUNT(D21,F21,H21,J21,L21,N21,P21,R21,T21,V21,X21,Z21)&lt;&gt;0,D21+F21+H21+J21+L21+N21+P21+R21+T21+V21+X21+Z21,"")</f>
        <v/>
      </c>
      <c r="AH21" s="622">
        <v>2002</v>
      </c>
      <c r="AI21" s="598" t="str">
        <f>IF(ISNUMBER(C21),'Cover Page'!$D$35/1000000*'4 classification'!C21/'FX rate'!$C7,"")</f>
        <v/>
      </c>
      <c r="AJ21" s="599" t="str">
        <f>IF(ISNUMBER(D21),'Cover Page'!$D$35/1000000*'4 classification'!D21/'FX rate'!$C7,"")</f>
        <v/>
      </c>
      <c r="AK21" s="797" t="str">
        <f>IF(ISNUMBER(E21),'Cover Page'!$D$35/1000000*'4 classification'!E21/'FX rate'!$C7,"")</f>
        <v/>
      </c>
      <c r="AL21" s="599" t="str">
        <f>IF(ISNUMBER(F21),'Cover Page'!$D$35/1000000*'4 classification'!F21/'FX rate'!$C7,"")</f>
        <v/>
      </c>
      <c r="AM21" s="797" t="str">
        <f>IF(ISNUMBER(G21),'Cover Page'!$D$35/1000000*'4 classification'!G21/'FX rate'!$C7,"")</f>
        <v/>
      </c>
      <c r="AN21" s="599" t="str">
        <f>IF(ISNUMBER(H21),'Cover Page'!$D$35/1000000*'4 classification'!H21/'FX rate'!$C7,"")</f>
        <v/>
      </c>
      <c r="AO21" s="797" t="str">
        <f>IF(ISNUMBER(I21),'Cover Page'!$D$35/1000000*'4 classification'!I21/'FX rate'!$C7,"")</f>
        <v/>
      </c>
      <c r="AP21" s="599" t="str">
        <f>IF(ISNUMBER(J21),'Cover Page'!$D$35/1000000*'4 classification'!J21/'FX rate'!$C7,"")</f>
        <v/>
      </c>
      <c r="AQ21" s="797" t="str">
        <f>IF(ISNUMBER(K21),'Cover Page'!$D$35/1000000*'4 classification'!K21/'FX rate'!$C7,"")</f>
        <v/>
      </c>
      <c r="AR21" s="599" t="str">
        <f>IF(ISNUMBER(L21),'Cover Page'!$D$35/1000000*'4 classification'!L21/'FX rate'!$C7,"")</f>
        <v/>
      </c>
      <c r="AS21" s="797" t="str">
        <f>IF(ISNUMBER(M21),'Cover Page'!$D$35/1000000*'4 classification'!M21/'FX rate'!$C7,"")</f>
        <v/>
      </c>
      <c r="AT21" s="599" t="str">
        <f>IF(ISNUMBER(N21),'Cover Page'!$D$35/1000000*'4 classification'!N21/'FX rate'!$C7,"")</f>
        <v/>
      </c>
      <c r="AU21" s="797" t="str">
        <f>IF(ISNUMBER(O21),'Cover Page'!$D$35/1000000*'4 classification'!O21/'FX rate'!$C7,"")</f>
        <v/>
      </c>
      <c r="AV21" s="599" t="str">
        <f>IF(ISNUMBER(P21),'Cover Page'!$D$35/1000000*'4 classification'!P21/'FX rate'!$C7,"")</f>
        <v/>
      </c>
      <c r="AW21" s="797" t="str">
        <f>IF(ISNUMBER(Q21),'Cover Page'!$D$35/1000000*'4 classification'!Q21/'FX rate'!$C7,"")</f>
        <v/>
      </c>
      <c r="AX21" s="791" t="str">
        <f>IF(ISNUMBER(R21),'Cover Page'!$D$35/1000000*'4 classification'!R21/'FX rate'!$C7,"")</f>
        <v/>
      </c>
      <c r="AY21" s="797" t="str">
        <f>IF(ISNUMBER(S21),'Cover Page'!$D$35/1000000*'4 classification'!S21/'FX rate'!$C7,"")</f>
        <v/>
      </c>
      <c r="AZ21" s="793" t="str">
        <f>IF(ISNUMBER(T21),'Cover Page'!$D$35/1000000*'4 classification'!T21/'FX rate'!$C7,"")</f>
        <v/>
      </c>
      <c r="BA21" s="797" t="str">
        <f>IF(ISNUMBER(U21),'Cover Page'!$D$35/1000000*'4 classification'!U21/'FX rate'!$C7,"")</f>
        <v/>
      </c>
      <c r="BB21" s="601" t="str">
        <f>IF(ISNUMBER(V21),'Cover Page'!$D$35/1000000*'4 classification'!V21/'FX rate'!$C7,"")</f>
        <v/>
      </c>
      <c r="BC21" s="797" t="str">
        <f>IF(ISNUMBER(W21),'Cover Page'!$D$35/1000000*'4 classification'!W21/'FX rate'!$C7,"")</f>
        <v/>
      </c>
      <c r="BD21" s="601" t="str">
        <f>IF(ISNUMBER(X21),'Cover Page'!$D$35/1000000*'4 classification'!X21/'FX rate'!$C7,"")</f>
        <v/>
      </c>
      <c r="BE21" s="797" t="str">
        <f>IF(ISNUMBER(Y21),'Cover Page'!$D$35/1000000*'4 classification'!Y21/'FX rate'!$C7,"")</f>
        <v/>
      </c>
      <c r="BF21" s="601" t="str">
        <f>IF(ISNUMBER(Z21),'Cover Page'!$D$35/1000000*'4 classification'!Z21/'FX rate'!$C7,"")</f>
        <v/>
      </c>
      <c r="BG21" s="792" t="str">
        <f>IF(ISNUMBER(AA21),'Cover Page'!$D$35/1000000*'4 classification'!AA21/'FX rate'!$C7,"")</f>
        <v/>
      </c>
      <c r="BH21" s="601" t="str">
        <f>IF(ISNUMBER(AB21),'Cover Page'!$D$35/1000000*'4 classification'!AB21/'FX rate'!$C7,"")</f>
        <v/>
      </c>
      <c r="BI21" s="456"/>
      <c r="BN21" s="628">
        <v>2002</v>
      </c>
      <c r="BO21" s="629" t="str">
        <f>IF(ISNUMBER(C21),'Cover Page'!$D$35/1000000*C21/'FX rate'!$C$27,"")</f>
        <v/>
      </c>
      <c r="BP21" s="630" t="str">
        <f>IF(ISNUMBER(D21),'Cover Page'!$D$35/1000000*D21/'FX rate'!$C$27,"")</f>
        <v/>
      </c>
      <c r="BQ21" s="780" t="str">
        <f>IF(ISNUMBER(E21),'Cover Page'!$D$35/1000000*E21/'FX rate'!$C$27,"")</f>
        <v/>
      </c>
      <c r="BR21" s="630" t="str">
        <f>IF(ISNUMBER(F21),'Cover Page'!$D$35/1000000*F21/'FX rate'!$C$27,"")</f>
        <v/>
      </c>
      <c r="BS21" s="780" t="str">
        <f>IF(ISNUMBER(G21),'Cover Page'!$D$35/1000000*G21/'FX rate'!$C$27,"")</f>
        <v/>
      </c>
      <c r="BT21" s="630" t="str">
        <f>IF(ISNUMBER(H21),'Cover Page'!$D$35/1000000*H21/'FX rate'!$C$27,"")</f>
        <v/>
      </c>
      <c r="BU21" s="780" t="str">
        <f>IF(ISNUMBER(I21),'Cover Page'!$D$35/1000000*I21/'FX rate'!$C$27,"")</f>
        <v/>
      </c>
      <c r="BV21" s="630" t="str">
        <f>IF(ISNUMBER(J21),'Cover Page'!$D$35/1000000*J21/'FX rate'!$C$27,"")</f>
        <v/>
      </c>
      <c r="BW21" s="780" t="str">
        <f>IF(ISNUMBER(K21),'Cover Page'!$D$35/1000000*K21/'FX rate'!$C$27,"")</f>
        <v/>
      </c>
      <c r="BX21" s="630" t="str">
        <f>IF(ISNUMBER(L21),'Cover Page'!$D$35/1000000*L21/'FX rate'!$C$27,"")</f>
        <v/>
      </c>
      <c r="BY21" s="780" t="str">
        <f>IF(ISNUMBER(M21),'Cover Page'!$D$35/1000000*M21/'FX rate'!$C$27,"")</f>
        <v/>
      </c>
      <c r="BZ21" s="630" t="str">
        <f>IF(ISNUMBER(N21),'Cover Page'!$D$35/1000000*N21/'FX rate'!$C$27,"")</f>
        <v/>
      </c>
      <c r="CA21" s="780" t="str">
        <f>IF(ISNUMBER(O21),'Cover Page'!$D$35/1000000*O21/'FX rate'!$C$27,"")</f>
        <v/>
      </c>
      <c r="CB21" s="630" t="str">
        <f>IF(ISNUMBER(P21),'Cover Page'!$D$35/1000000*P21/'FX rate'!$C$27,"")</f>
        <v/>
      </c>
      <c r="CC21" s="780" t="str">
        <f>IF(ISNUMBER(Q21),'Cover Page'!$D$35/1000000*Q21/'FX rate'!$C$27,"")</f>
        <v/>
      </c>
      <c r="CD21" s="781" t="str">
        <f>IF(ISNUMBER(R21),'Cover Page'!$D$35/1000000*R21/'FX rate'!$C$27,"")</f>
        <v/>
      </c>
      <c r="CE21" s="780" t="str">
        <f>IF(ISNUMBER(S21),'Cover Page'!$D$35/1000000*S21/'FX rate'!$C$27,"")</f>
        <v/>
      </c>
      <c r="CF21" s="632" t="str">
        <f>IF(ISNUMBER(T21),'Cover Page'!$D$35/1000000*T21/'FX rate'!$C$27,"")</f>
        <v/>
      </c>
      <c r="CG21" s="780" t="str">
        <f>IF(ISNUMBER(U21),'Cover Page'!$D$35/1000000*U21/'FX rate'!$C$27,"")</f>
        <v/>
      </c>
      <c r="CH21" s="781" t="str">
        <f>IF(ISNUMBER(V21),'Cover Page'!$D$35/1000000*V21/'FX rate'!$C$27,"")</f>
        <v/>
      </c>
      <c r="CI21" s="780" t="str">
        <f>IF(ISNUMBER(W21),'Cover Page'!$D$35/1000000*W21/'FX rate'!$C$27,"")</f>
        <v/>
      </c>
      <c r="CJ21" s="632" t="str">
        <f>IF(ISNUMBER(X21),'Cover Page'!$D$35/1000000*X21/'FX rate'!$C$27,"")</f>
        <v/>
      </c>
      <c r="CK21" s="780" t="str">
        <f>IF(ISNUMBER(Y21),'Cover Page'!$D$35/1000000*Y21/'FX rate'!$C$27,"")</f>
        <v/>
      </c>
      <c r="CL21" s="781" t="str">
        <f>IF(ISNUMBER(Z21),'Cover Page'!$D$35/1000000*Z21/'FX rate'!$C$27,"")</f>
        <v/>
      </c>
      <c r="CM21" s="780" t="str">
        <f>IF(ISNUMBER(AA21),'Cover Page'!$D$35/1000000*AA21/'FX rate'!$C$27,"")</f>
        <v/>
      </c>
      <c r="CN21" s="632" t="str">
        <f>IF(ISNUMBER(AB21),'Cover Page'!$D$35/1000000*AB21/'FX rate'!$C$27,"")</f>
        <v/>
      </c>
      <c r="CO21" s="525"/>
      <c r="CP21" s="525"/>
      <c r="CQ21" s="525"/>
      <c r="CR21" s="525"/>
      <c r="CS21" s="525"/>
    </row>
    <row r="22" spans="1:97" ht="14.25" x14ac:dyDescent="0.2">
      <c r="A22" s="4"/>
      <c r="B22" s="8">
        <v>2003</v>
      </c>
      <c r="C22" s="145"/>
      <c r="D22" s="94"/>
      <c r="E22" s="146"/>
      <c r="F22" s="94"/>
      <c r="G22" s="146"/>
      <c r="H22" s="94"/>
      <c r="I22" s="146"/>
      <c r="J22" s="94"/>
      <c r="K22" s="146"/>
      <c r="L22" s="94"/>
      <c r="M22" s="146"/>
      <c r="N22" s="94"/>
      <c r="O22" s="146"/>
      <c r="P22" s="94"/>
      <c r="Q22" s="146"/>
      <c r="R22" s="94"/>
      <c r="S22" s="146"/>
      <c r="T22" s="94"/>
      <c r="U22" s="146"/>
      <c r="V22" s="94"/>
      <c r="W22" s="146"/>
      <c r="X22" s="94"/>
      <c r="Y22" s="146"/>
      <c r="Z22" s="147"/>
      <c r="AA22" s="263" t="str">
        <f t="shared" ref="AA22:AA39" si="0">IF(COUNT(C22,E22,G22,I22,K22,M22,O22,Q22,S22,U22,W22,Y22)&lt;&gt;0,C22+E22+G22+I22+K22+M22+O22+Q22+S22+U22+W22+Y22,"")</f>
        <v/>
      </c>
      <c r="AB22" s="250" t="str">
        <f t="shared" ref="AB22:AB39" si="1">IF(COUNT(D22,F22,H22,J22,L22,N22,P22,R22,T22,V22,X22,Z22)&lt;&gt;0,D22+F22+H22+J22+L22+N22+P22+R22+T22+V22+X22+Z22,"")</f>
        <v/>
      </c>
      <c r="AH22" s="624">
        <v>2003</v>
      </c>
      <c r="AI22" s="600" t="str">
        <f>IF(ISNUMBER(C22),'Cover Page'!$D$35/1000000*'4 classification'!C22/'FX rate'!$C8,"")</f>
        <v/>
      </c>
      <c r="AJ22" s="601" t="str">
        <f>IF(ISNUMBER(D22),'Cover Page'!$D$35/1000000*'4 classification'!D22/'FX rate'!$C8,"")</f>
        <v/>
      </c>
      <c r="AK22" s="798" t="str">
        <f>IF(ISNUMBER(E22),'Cover Page'!$D$35/1000000*'4 classification'!E22/'FX rate'!$C8,"")</f>
        <v/>
      </c>
      <c r="AL22" s="601" t="str">
        <f>IF(ISNUMBER(F22),'Cover Page'!$D$35/1000000*'4 classification'!F22/'FX rate'!$C8,"")</f>
        <v/>
      </c>
      <c r="AM22" s="798" t="str">
        <f>IF(ISNUMBER(G22),'Cover Page'!$D$35/1000000*'4 classification'!G22/'FX rate'!$C8,"")</f>
        <v/>
      </c>
      <c r="AN22" s="799" t="str">
        <f>IF(ISNUMBER(H22),'Cover Page'!$D$35/1000000*'4 classification'!H22/'FX rate'!$C8,"")</f>
        <v/>
      </c>
      <c r="AO22" s="798" t="str">
        <f>IF(ISNUMBER(I22),'Cover Page'!$D$35/1000000*'4 classification'!I22/'FX rate'!$C8,"")</f>
        <v/>
      </c>
      <c r="AP22" s="601" t="str">
        <f>IF(ISNUMBER(J22),'Cover Page'!$D$35/1000000*'4 classification'!J22/'FX rate'!$C8,"")</f>
        <v/>
      </c>
      <c r="AQ22" s="798" t="str">
        <f>IF(ISNUMBER(K22),'Cover Page'!$D$35/1000000*'4 classification'!K22/'FX rate'!$C8,"")</f>
        <v/>
      </c>
      <c r="AR22" s="601" t="str">
        <f>IF(ISNUMBER(L22),'Cover Page'!$D$35/1000000*'4 classification'!L22/'FX rate'!$C8,"")</f>
        <v/>
      </c>
      <c r="AS22" s="798" t="str">
        <f>IF(ISNUMBER(M22),'Cover Page'!$D$35/1000000*'4 classification'!M22/'FX rate'!$C8,"")</f>
        <v/>
      </c>
      <c r="AT22" s="601" t="str">
        <f>IF(ISNUMBER(N22),'Cover Page'!$D$35/1000000*'4 classification'!N22/'FX rate'!$C8,"")</f>
        <v/>
      </c>
      <c r="AU22" s="798" t="str">
        <f>IF(ISNUMBER(O22),'Cover Page'!$D$35/1000000*'4 classification'!O22/'FX rate'!$C8,"")</f>
        <v/>
      </c>
      <c r="AV22" s="601" t="str">
        <f>IF(ISNUMBER(P22),'Cover Page'!$D$35/1000000*'4 classification'!P22/'FX rate'!$C8,"")</f>
        <v/>
      </c>
      <c r="AW22" s="798" t="str">
        <f>IF(ISNUMBER(Q22),'Cover Page'!$D$35/1000000*'4 classification'!Q22/'FX rate'!$C8,"")</f>
        <v/>
      </c>
      <c r="AX22" s="793" t="str">
        <f>IF(ISNUMBER(R22),'Cover Page'!$D$35/1000000*'4 classification'!R22/'FX rate'!$C8,"")</f>
        <v/>
      </c>
      <c r="AY22" s="797" t="str">
        <f>IF(ISNUMBER(S22),'Cover Page'!$D$35/1000000*'4 classification'!S22/'FX rate'!$C8,"")</f>
        <v/>
      </c>
      <c r="AZ22" s="791" t="str">
        <f>IF(ISNUMBER(T22),'Cover Page'!$D$35/1000000*'4 classification'!T22/'FX rate'!$C8,"")</f>
        <v/>
      </c>
      <c r="BA22" s="797" t="str">
        <f>IF(ISNUMBER(U22),'Cover Page'!$D$35/1000000*'4 classification'!U22/'FX rate'!$C8,"")</f>
        <v/>
      </c>
      <c r="BB22" s="599" t="str">
        <f>IF(ISNUMBER(V22),'Cover Page'!$D$35/1000000*'4 classification'!V22/'FX rate'!$C8,"")</f>
        <v/>
      </c>
      <c r="BC22" s="797" t="str">
        <f>IF(ISNUMBER(W22),'Cover Page'!$D$35/1000000*'4 classification'!W22/'FX rate'!$C8,"")</f>
        <v/>
      </c>
      <c r="BD22" s="599" t="str">
        <f>IF(ISNUMBER(X22),'Cover Page'!$D$35/1000000*'4 classification'!X22/'FX rate'!$C8,"")</f>
        <v/>
      </c>
      <c r="BE22" s="797" t="str">
        <f>IF(ISNUMBER(Y22),'Cover Page'!$D$35/1000000*'4 classification'!Y22/'FX rate'!$C8,"")</f>
        <v/>
      </c>
      <c r="BF22" s="599" t="str">
        <f>IF(ISNUMBER(Z22),'Cover Page'!$D$35/1000000*'4 classification'!Z22/'FX rate'!$C8,"")</f>
        <v/>
      </c>
      <c r="BG22" s="792" t="str">
        <f>IF(ISNUMBER(AA22),'Cover Page'!$D$35/1000000*'4 classification'!AA22/'FX rate'!$C8,"")</f>
        <v/>
      </c>
      <c r="BH22" s="599" t="str">
        <f>IF(ISNUMBER(AB22),'Cover Page'!$D$35/1000000*'4 classification'!AB22/'FX rate'!$C8,"")</f>
        <v/>
      </c>
      <c r="BI22" s="456"/>
      <c r="BN22" s="589">
        <v>2003</v>
      </c>
      <c r="BO22" s="629" t="str">
        <f>IF(ISNUMBER(C22),'Cover Page'!$D$35/1000000*C22/'FX rate'!$C$27,"")</f>
        <v/>
      </c>
      <c r="BP22" s="630" t="str">
        <f>IF(ISNUMBER(D22),'Cover Page'!$D$35/1000000*D22/'FX rate'!$C$27,"")</f>
        <v/>
      </c>
      <c r="BQ22" s="780" t="str">
        <f>IF(ISNUMBER(E22),'Cover Page'!$D$35/1000000*E22/'FX rate'!$C$27,"")</f>
        <v/>
      </c>
      <c r="BR22" s="630" t="str">
        <f>IF(ISNUMBER(F22),'Cover Page'!$D$35/1000000*F22/'FX rate'!$C$27,"")</f>
        <v/>
      </c>
      <c r="BS22" s="780" t="str">
        <f>IF(ISNUMBER(G22),'Cover Page'!$D$35/1000000*G22/'FX rate'!$C$27,"")</f>
        <v/>
      </c>
      <c r="BT22" s="630" t="str">
        <f>IF(ISNUMBER(H22),'Cover Page'!$D$35/1000000*H22/'FX rate'!$C$27,"")</f>
        <v/>
      </c>
      <c r="BU22" s="780" t="str">
        <f>IF(ISNUMBER(I22),'Cover Page'!$D$35/1000000*I22/'FX rate'!$C$27,"")</f>
        <v/>
      </c>
      <c r="BV22" s="630" t="str">
        <f>IF(ISNUMBER(J22),'Cover Page'!$D$35/1000000*J22/'FX rate'!$C$27,"")</f>
        <v/>
      </c>
      <c r="BW22" s="780" t="str">
        <f>IF(ISNUMBER(K22),'Cover Page'!$D$35/1000000*K22/'FX rate'!$C$27,"")</f>
        <v/>
      </c>
      <c r="BX22" s="630" t="str">
        <f>IF(ISNUMBER(L22),'Cover Page'!$D$35/1000000*L22/'FX rate'!$C$27,"")</f>
        <v/>
      </c>
      <c r="BY22" s="780" t="str">
        <f>IF(ISNUMBER(M22),'Cover Page'!$D$35/1000000*M22/'FX rate'!$C$27,"")</f>
        <v/>
      </c>
      <c r="BZ22" s="630" t="str">
        <f>IF(ISNUMBER(N22),'Cover Page'!$D$35/1000000*N22/'FX rate'!$C$27,"")</f>
        <v/>
      </c>
      <c r="CA22" s="780" t="str">
        <f>IF(ISNUMBER(O22),'Cover Page'!$D$35/1000000*O22/'FX rate'!$C$27,"")</f>
        <v/>
      </c>
      <c r="CB22" s="630" t="str">
        <f>IF(ISNUMBER(P22),'Cover Page'!$D$35/1000000*P22/'FX rate'!$C$27,"")</f>
        <v/>
      </c>
      <c r="CC22" s="780" t="str">
        <f>IF(ISNUMBER(Q22),'Cover Page'!$D$35/1000000*Q22/'FX rate'!$C$27,"")</f>
        <v/>
      </c>
      <c r="CD22" s="781" t="str">
        <f>IF(ISNUMBER(R22),'Cover Page'!$D$35/1000000*R22/'FX rate'!$C$27,"")</f>
        <v/>
      </c>
      <c r="CE22" s="780" t="str">
        <f>IF(ISNUMBER(S22),'Cover Page'!$D$35/1000000*S22/'FX rate'!$C$27,"")</f>
        <v/>
      </c>
      <c r="CF22" s="632" t="str">
        <f>IF(ISNUMBER(T22),'Cover Page'!$D$35/1000000*T22/'FX rate'!$C$27,"")</f>
        <v/>
      </c>
      <c r="CG22" s="780" t="str">
        <f>IF(ISNUMBER(U22),'Cover Page'!$D$35/1000000*U22/'FX rate'!$C$27,"")</f>
        <v/>
      </c>
      <c r="CH22" s="781" t="str">
        <f>IF(ISNUMBER(V22),'Cover Page'!$D$35/1000000*V22/'FX rate'!$C$27,"")</f>
        <v/>
      </c>
      <c r="CI22" s="780" t="str">
        <f>IF(ISNUMBER(W22),'Cover Page'!$D$35/1000000*W22/'FX rate'!$C$27,"")</f>
        <v/>
      </c>
      <c r="CJ22" s="632" t="str">
        <f>IF(ISNUMBER(X22),'Cover Page'!$D$35/1000000*X22/'FX rate'!$C$27,"")</f>
        <v/>
      </c>
      <c r="CK22" s="780" t="str">
        <f>IF(ISNUMBER(Y22),'Cover Page'!$D$35/1000000*Y22/'FX rate'!$C$27,"")</f>
        <v/>
      </c>
      <c r="CL22" s="781" t="str">
        <f>IF(ISNUMBER(Z22),'Cover Page'!$D$35/1000000*Z22/'FX rate'!$C$27,"")</f>
        <v/>
      </c>
      <c r="CM22" s="780" t="str">
        <f>IF(ISNUMBER(AA22),'Cover Page'!$D$35/1000000*AA22/'FX rate'!$C$27,"")</f>
        <v/>
      </c>
      <c r="CN22" s="632" t="str">
        <f>IF(ISNUMBER(AB22),'Cover Page'!$D$35/1000000*AB22/'FX rate'!$C$27,"")</f>
        <v/>
      </c>
      <c r="CO22" s="525"/>
      <c r="CP22" s="525"/>
      <c r="CQ22" s="525"/>
      <c r="CR22" s="525"/>
      <c r="CS22" s="525"/>
    </row>
    <row r="23" spans="1:97" ht="14.25" x14ac:dyDescent="0.2">
      <c r="A23" s="4"/>
      <c r="B23" s="8">
        <v>2004</v>
      </c>
      <c r="C23" s="145"/>
      <c r="D23" s="94"/>
      <c r="E23" s="146"/>
      <c r="F23" s="94"/>
      <c r="G23" s="146"/>
      <c r="H23" s="94"/>
      <c r="I23" s="146"/>
      <c r="J23" s="94"/>
      <c r="K23" s="146"/>
      <c r="L23" s="94"/>
      <c r="M23" s="146"/>
      <c r="N23" s="94"/>
      <c r="O23" s="146"/>
      <c r="P23" s="94"/>
      <c r="Q23" s="146"/>
      <c r="R23" s="94"/>
      <c r="S23" s="146"/>
      <c r="T23" s="94"/>
      <c r="U23" s="146"/>
      <c r="V23" s="94"/>
      <c r="W23" s="146"/>
      <c r="X23" s="94"/>
      <c r="Y23" s="146"/>
      <c r="Z23" s="147"/>
      <c r="AA23" s="263" t="str">
        <f t="shared" si="0"/>
        <v/>
      </c>
      <c r="AB23" s="250" t="str">
        <f t="shared" si="1"/>
        <v/>
      </c>
      <c r="AH23" s="624">
        <v>2004</v>
      </c>
      <c r="AI23" s="600" t="str">
        <f>IF(ISNUMBER(C23),'Cover Page'!$D$35/1000000*'4 classification'!C23/'FX rate'!$C9,"")</f>
        <v/>
      </c>
      <c r="AJ23" s="601" t="str">
        <f>IF(ISNUMBER(D23),'Cover Page'!$D$35/1000000*'4 classification'!D23/'FX rate'!$C9,"")</f>
        <v/>
      </c>
      <c r="AK23" s="798" t="str">
        <f>IF(ISNUMBER(E23),'Cover Page'!$D$35/1000000*'4 classification'!E23/'FX rate'!$C9,"")</f>
        <v/>
      </c>
      <c r="AL23" s="601" t="str">
        <f>IF(ISNUMBER(F23),'Cover Page'!$D$35/1000000*'4 classification'!F23/'FX rate'!$C9,"")</f>
        <v/>
      </c>
      <c r="AM23" s="798" t="str">
        <f>IF(ISNUMBER(G23),'Cover Page'!$D$35/1000000*'4 classification'!G23/'FX rate'!$C9,"")</f>
        <v/>
      </c>
      <c r="AN23" s="601" t="str">
        <f>IF(ISNUMBER(H23),'Cover Page'!$D$35/1000000*'4 classification'!H23/'FX rate'!$C9,"")</f>
        <v/>
      </c>
      <c r="AO23" s="798" t="str">
        <f>IF(ISNUMBER(I23),'Cover Page'!$D$35/1000000*'4 classification'!I23/'FX rate'!$C9,"")</f>
        <v/>
      </c>
      <c r="AP23" s="601" t="str">
        <f>IF(ISNUMBER(J23),'Cover Page'!$D$35/1000000*'4 classification'!J23/'FX rate'!$C9,"")</f>
        <v/>
      </c>
      <c r="AQ23" s="798" t="str">
        <f>IF(ISNUMBER(K23),'Cover Page'!$D$35/1000000*'4 classification'!K23/'FX rate'!$C9,"")</f>
        <v/>
      </c>
      <c r="AR23" s="601" t="str">
        <f>IF(ISNUMBER(L23),'Cover Page'!$D$35/1000000*'4 classification'!L23/'FX rate'!$C9,"")</f>
        <v/>
      </c>
      <c r="AS23" s="798" t="str">
        <f>IF(ISNUMBER(M23),'Cover Page'!$D$35/1000000*'4 classification'!M23/'FX rate'!$C9,"")</f>
        <v/>
      </c>
      <c r="AT23" s="601" t="str">
        <f>IF(ISNUMBER(N23),'Cover Page'!$D$35/1000000*'4 classification'!N23/'FX rate'!$C9,"")</f>
        <v/>
      </c>
      <c r="AU23" s="798" t="str">
        <f>IF(ISNUMBER(O23),'Cover Page'!$D$35/1000000*'4 classification'!O23/'FX rate'!$C9,"")</f>
        <v/>
      </c>
      <c r="AV23" s="601" t="str">
        <f>IF(ISNUMBER(P23),'Cover Page'!$D$35/1000000*'4 classification'!P23/'FX rate'!$C9,"")</f>
        <v/>
      </c>
      <c r="AW23" s="798" t="str">
        <f>IF(ISNUMBER(Q23),'Cover Page'!$D$35/1000000*'4 classification'!Q23/'FX rate'!$C9,"")</f>
        <v/>
      </c>
      <c r="AX23" s="793" t="str">
        <f>IF(ISNUMBER(R23),'Cover Page'!$D$35/1000000*'4 classification'!R23/'FX rate'!$C9,"")</f>
        <v/>
      </c>
      <c r="AY23" s="797" t="str">
        <f>IF(ISNUMBER(S23),'Cover Page'!$D$35/1000000*'4 classification'!S23/'FX rate'!$C9,"")</f>
        <v/>
      </c>
      <c r="AZ23" s="791" t="str">
        <f>IF(ISNUMBER(T23),'Cover Page'!$D$35/1000000*'4 classification'!T23/'FX rate'!$C9,"")</f>
        <v/>
      </c>
      <c r="BA23" s="797" t="str">
        <f>IF(ISNUMBER(U23),'Cover Page'!$D$35/1000000*'4 classification'!U23/'FX rate'!$C9,"")</f>
        <v/>
      </c>
      <c r="BB23" s="599" t="str">
        <f>IF(ISNUMBER(V23),'Cover Page'!$D$35/1000000*'4 classification'!V23/'FX rate'!$C9,"")</f>
        <v/>
      </c>
      <c r="BC23" s="797" t="str">
        <f>IF(ISNUMBER(W23),'Cover Page'!$D$35/1000000*'4 classification'!W23/'FX rate'!$C9,"")</f>
        <v/>
      </c>
      <c r="BD23" s="599" t="str">
        <f>IF(ISNUMBER(X23),'Cover Page'!$D$35/1000000*'4 classification'!X23/'FX rate'!$C9,"")</f>
        <v/>
      </c>
      <c r="BE23" s="797" t="str">
        <f>IF(ISNUMBER(Y23),'Cover Page'!$D$35/1000000*'4 classification'!Y23/'FX rate'!$C9,"")</f>
        <v/>
      </c>
      <c r="BF23" s="599" t="str">
        <f>IF(ISNUMBER(Z23),'Cover Page'!$D$35/1000000*'4 classification'!Z23/'FX rate'!$C9,"")</f>
        <v/>
      </c>
      <c r="BG23" s="792" t="str">
        <f>IF(ISNUMBER(AA23),'Cover Page'!$D$35/1000000*'4 classification'!AA23/'FX rate'!$C9,"")</f>
        <v/>
      </c>
      <c r="BH23" s="599" t="str">
        <f>IF(ISNUMBER(AB23),'Cover Page'!$D$35/1000000*'4 classification'!AB23/'FX rate'!$C9,"")</f>
        <v/>
      </c>
      <c r="BI23" s="456"/>
      <c r="BN23" s="589">
        <v>2004</v>
      </c>
      <c r="BO23" s="629" t="str">
        <f>IF(ISNUMBER(C23),'Cover Page'!$D$35/1000000*C23/'FX rate'!$C$27,"")</f>
        <v/>
      </c>
      <c r="BP23" s="630" t="str">
        <f>IF(ISNUMBER(D23),'Cover Page'!$D$35/1000000*D23/'FX rate'!$C$27,"")</f>
        <v/>
      </c>
      <c r="BQ23" s="780" t="str">
        <f>IF(ISNUMBER(E23),'Cover Page'!$D$35/1000000*E23/'FX rate'!$C$27,"")</f>
        <v/>
      </c>
      <c r="BR23" s="630" t="str">
        <f>IF(ISNUMBER(F23),'Cover Page'!$D$35/1000000*F23/'FX rate'!$C$27,"")</f>
        <v/>
      </c>
      <c r="BS23" s="780" t="str">
        <f>IF(ISNUMBER(G23),'Cover Page'!$D$35/1000000*G23/'FX rate'!$C$27,"")</f>
        <v/>
      </c>
      <c r="BT23" s="630" t="str">
        <f>IF(ISNUMBER(H23),'Cover Page'!$D$35/1000000*H23/'FX rate'!$C$27,"")</f>
        <v/>
      </c>
      <c r="BU23" s="780" t="str">
        <f>IF(ISNUMBER(I23),'Cover Page'!$D$35/1000000*I23/'FX rate'!$C$27,"")</f>
        <v/>
      </c>
      <c r="BV23" s="630" t="str">
        <f>IF(ISNUMBER(J23),'Cover Page'!$D$35/1000000*J23/'FX rate'!$C$27,"")</f>
        <v/>
      </c>
      <c r="BW23" s="780" t="str">
        <f>IF(ISNUMBER(K23),'Cover Page'!$D$35/1000000*K23/'FX rate'!$C$27,"")</f>
        <v/>
      </c>
      <c r="BX23" s="630" t="str">
        <f>IF(ISNUMBER(L23),'Cover Page'!$D$35/1000000*L23/'FX rate'!$C$27,"")</f>
        <v/>
      </c>
      <c r="BY23" s="780" t="str">
        <f>IF(ISNUMBER(M23),'Cover Page'!$D$35/1000000*M23/'FX rate'!$C$27,"")</f>
        <v/>
      </c>
      <c r="BZ23" s="630" t="str">
        <f>IF(ISNUMBER(N23),'Cover Page'!$D$35/1000000*N23/'FX rate'!$C$27,"")</f>
        <v/>
      </c>
      <c r="CA23" s="780" t="str">
        <f>IF(ISNUMBER(O23),'Cover Page'!$D$35/1000000*O23/'FX rate'!$C$27,"")</f>
        <v/>
      </c>
      <c r="CB23" s="630" t="str">
        <f>IF(ISNUMBER(P23),'Cover Page'!$D$35/1000000*P23/'FX rate'!$C$27,"")</f>
        <v/>
      </c>
      <c r="CC23" s="780" t="str">
        <f>IF(ISNUMBER(Q23),'Cover Page'!$D$35/1000000*Q23/'FX rate'!$C$27,"")</f>
        <v/>
      </c>
      <c r="CD23" s="781" t="str">
        <f>IF(ISNUMBER(R23),'Cover Page'!$D$35/1000000*R23/'FX rate'!$C$27,"")</f>
        <v/>
      </c>
      <c r="CE23" s="780" t="str">
        <f>IF(ISNUMBER(S23),'Cover Page'!$D$35/1000000*S23/'FX rate'!$C$27,"")</f>
        <v/>
      </c>
      <c r="CF23" s="632" t="str">
        <f>IF(ISNUMBER(T23),'Cover Page'!$D$35/1000000*T23/'FX rate'!$C$27,"")</f>
        <v/>
      </c>
      <c r="CG23" s="780" t="str">
        <f>IF(ISNUMBER(U23),'Cover Page'!$D$35/1000000*U23/'FX rate'!$C$27,"")</f>
        <v/>
      </c>
      <c r="CH23" s="781" t="str">
        <f>IF(ISNUMBER(V23),'Cover Page'!$D$35/1000000*V23/'FX rate'!$C$27,"")</f>
        <v/>
      </c>
      <c r="CI23" s="780" t="str">
        <f>IF(ISNUMBER(W23),'Cover Page'!$D$35/1000000*W23/'FX rate'!$C$27,"")</f>
        <v/>
      </c>
      <c r="CJ23" s="632" t="str">
        <f>IF(ISNUMBER(X23),'Cover Page'!$D$35/1000000*X23/'FX rate'!$C$27,"")</f>
        <v/>
      </c>
      <c r="CK23" s="780" t="str">
        <f>IF(ISNUMBER(Y23),'Cover Page'!$D$35/1000000*Y23/'FX rate'!$C$27,"")</f>
        <v/>
      </c>
      <c r="CL23" s="781" t="str">
        <f>IF(ISNUMBER(Z23),'Cover Page'!$D$35/1000000*Z23/'FX rate'!$C$27,"")</f>
        <v/>
      </c>
      <c r="CM23" s="780" t="str">
        <f>IF(ISNUMBER(AA23),'Cover Page'!$D$35/1000000*AA23/'FX rate'!$C$27,"")</f>
        <v/>
      </c>
      <c r="CN23" s="632" t="str">
        <f>IF(ISNUMBER(AB23),'Cover Page'!$D$35/1000000*AB23/'FX rate'!$C$27,"")</f>
        <v/>
      </c>
      <c r="CO23" s="525"/>
      <c r="CP23" s="525"/>
      <c r="CQ23" s="525"/>
      <c r="CR23" s="525"/>
      <c r="CS23" s="525"/>
    </row>
    <row r="24" spans="1:97" ht="14.25" x14ac:dyDescent="0.2">
      <c r="A24" s="4"/>
      <c r="B24" s="8">
        <v>2005</v>
      </c>
      <c r="C24" s="145"/>
      <c r="D24" s="94"/>
      <c r="E24" s="146"/>
      <c r="F24" s="94"/>
      <c r="G24" s="146"/>
      <c r="H24" s="94"/>
      <c r="I24" s="146"/>
      <c r="J24" s="94"/>
      <c r="K24" s="146"/>
      <c r="L24" s="94"/>
      <c r="M24" s="146"/>
      <c r="N24" s="94"/>
      <c r="O24" s="146"/>
      <c r="P24" s="94"/>
      <c r="Q24" s="146"/>
      <c r="R24" s="94"/>
      <c r="S24" s="146"/>
      <c r="T24" s="94"/>
      <c r="U24" s="146"/>
      <c r="V24" s="94"/>
      <c r="W24" s="146"/>
      <c r="X24" s="94"/>
      <c r="Y24" s="146"/>
      <c r="Z24" s="147"/>
      <c r="AA24" s="263" t="str">
        <f t="shared" si="0"/>
        <v/>
      </c>
      <c r="AB24" s="250" t="str">
        <f t="shared" si="1"/>
        <v/>
      </c>
      <c r="AH24" s="624">
        <v>2005</v>
      </c>
      <c r="AI24" s="600" t="str">
        <f>IF(ISNUMBER(C24),'Cover Page'!$D$35/1000000*'4 classification'!C24/'FX rate'!$C10,"")</f>
        <v/>
      </c>
      <c r="AJ24" s="601" t="str">
        <f>IF(ISNUMBER(D24),'Cover Page'!$D$35/1000000*'4 classification'!D24/'FX rate'!$C10,"")</f>
        <v/>
      </c>
      <c r="AK24" s="798" t="str">
        <f>IF(ISNUMBER(E24),'Cover Page'!$D$35/1000000*'4 classification'!E24/'FX rate'!$C10,"")</f>
        <v/>
      </c>
      <c r="AL24" s="601" t="str">
        <f>IF(ISNUMBER(F24),'Cover Page'!$D$35/1000000*'4 classification'!F24/'FX rate'!$C10,"")</f>
        <v/>
      </c>
      <c r="AM24" s="798" t="str">
        <f>IF(ISNUMBER(G24),'Cover Page'!$D$35/1000000*'4 classification'!G24/'FX rate'!$C10,"")</f>
        <v/>
      </c>
      <c r="AN24" s="601" t="str">
        <f>IF(ISNUMBER(H24),'Cover Page'!$D$35/1000000*'4 classification'!H24/'FX rate'!$C10,"")</f>
        <v/>
      </c>
      <c r="AO24" s="798" t="str">
        <f>IF(ISNUMBER(I24),'Cover Page'!$D$35/1000000*'4 classification'!I24/'FX rate'!$C10,"")</f>
        <v/>
      </c>
      <c r="AP24" s="601" t="str">
        <f>IF(ISNUMBER(J24),'Cover Page'!$D$35/1000000*'4 classification'!J24/'FX rate'!$C10,"")</f>
        <v/>
      </c>
      <c r="AQ24" s="798" t="str">
        <f>IF(ISNUMBER(K24),'Cover Page'!$D$35/1000000*'4 classification'!K24/'FX rate'!$C10,"")</f>
        <v/>
      </c>
      <c r="AR24" s="601" t="str">
        <f>IF(ISNUMBER(L24),'Cover Page'!$D$35/1000000*'4 classification'!L24/'FX rate'!$C10,"")</f>
        <v/>
      </c>
      <c r="AS24" s="798" t="str">
        <f>IF(ISNUMBER(M24),'Cover Page'!$D$35/1000000*'4 classification'!M24/'FX rate'!$C10,"")</f>
        <v/>
      </c>
      <c r="AT24" s="601" t="str">
        <f>IF(ISNUMBER(N24),'Cover Page'!$D$35/1000000*'4 classification'!N24/'FX rate'!$C10,"")</f>
        <v/>
      </c>
      <c r="AU24" s="798" t="str">
        <f>IF(ISNUMBER(O24),'Cover Page'!$D$35/1000000*'4 classification'!O24/'FX rate'!$C10,"")</f>
        <v/>
      </c>
      <c r="AV24" s="601" t="str">
        <f>IF(ISNUMBER(P24),'Cover Page'!$D$35/1000000*'4 classification'!P24/'FX rate'!$C10,"")</f>
        <v/>
      </c>
      <c r="AW24" s="798" t="str">
        <f>IF(ISNUMBER(Q24),'Cover Page'!$D$35/1000000*'4 classification'!Q24/'FX rate'!$C10,"")</f>
        <v/>
      </c>
      <c r="AX24" s="793" t="str">
        <f>IF(ISNUMBER(R24),'Cover Page'!$D$35/1000000*'4 classification'!R24/'FX rate'!$C10,"")</f>
        <v/>
      </c>
      <c r="AY24" s="797" t="str">
        <f>IF(ISNUMBER(S24),'Cover Page'!$D$35/1000000*'4 classification'!S24/'FX rate'!$C10,"")</f>
        <v/>
      </c>
      <c r="AZ24" s="791" t="str">
        <f>IF(ISNUMBER(T24),'Cover Page'!$D$35/1000000*'4 classification'!T24/'FX rate'!$C10,"")</f>
        <v/>
      </c>
      <c r="BA24" s="797" t="str">
        <f>IF(ISNUMBER(U24),'Cover Page'!$D$35/1000000*'4 classification'!U24/'FX rate'!$C10,"")</f>
        <v/>
      </c>
      <c r="BB24" s="599" t="str">
        <f>IF(ISNUMBER(V24),'Cover Page'!$D$35/1000000*'4 classification'!V24/'FX rate'!$C10,"")</f>
        <v/>
      </c>
      <c r="BC24" s="797" t="str">
        <f>IF(ISNUMBER(W24),'Cover Page'!$D$35/1000000*'4 classification'!W24/'FX rate'!$C10,"")</f>
        <v/>
      </c>
      <c r="BD24" s="599" t="str">
        <f>IF(ISNUMBER(X24),'Cover Page'!$D$35/1000000*'4 classification'!X24/'FX rate'!$C10,"")</f>
        <v/>
      </c>
      <c r="BE24" s="797" t="str">
        <f>IF(ISNUMBER(Y24),'Cover Page'!$D$35/1000000*'4 classification'!Y24/'FX rate'!$C10,"")</f>
        <v/>
      </c>
      <c r="BF24" s="599" t="str">
        <f>IF(ISNUMBER(Z24),'Cover Page'!$D$35/1000000*'4 classification'!Z24/'FX rate'!$C10,"")</f>
        <v/>
      </c>
      <c r="BG24" s="792" t="str">
        <f>IF(ISNUMBER(AA24),'Cover Page'!$D$35/1000000*'4 classification'!AA24/'FX rate'!$C10,"")</f>
        <v/>
      </c>
      <c r="BH24" s="599" t="str">
        <f>IF(ISNUMBER(AB24),'Cover Page'!$D$35/1000000*'4 classification'!AB24/'FX rate'!$C10,"")</f>
        <v/>
      </c>
      <c r="BI24" s="456"/>
      <c r="BN24" s="589">
        <v>2005</v>
      </c>
      <c r="BO24" s="629" t="str">
        <f>IF(ISNUMBER(C24),'Cover Page'!$D$35/1000000*C24/'FX rate'!$C$27,"")</f>
        <v/>
      </c>
      <c r="BP24" s="630" t="str">
        <f>IF(ISNUMBER(D24),'Cover Page'!$D$35/1000000*D24/'FX rate'!$C$27,"")</f>
        <v/>
      </c>
      <c r="BQ24" s="780" t="str">
        <f>IF(ISNUMBER(E24),'Cover Page'!$D$35/1000000*E24/'FX rate'!$C$27,"")</f>
        <v/>
      </c>
      <c r="BR24" s="630" t="str">
        <f>IF(ISNUMBER(F24),'Cover Page'!$D$35/1000000*F24/'FX rate'!$C$27,"")</f>
        <v/>
      </c>
      <c r="BS24" s="780" t="str">
        <f>IF(ISNUMBER(G24),'Cover Page'!$D$35/1000000*G24/'FX rate'!$C$27,"")</f>
        <v/>
      </c>
      <c r="BT24" s="630" t="str">
        <f>IF(ISNUMBER(H24),'Cover Page'!$D$35/1000000*H24/'FX rate'!$C$27,"")</f>
        <v/>
      </c>
      <c r="BU24" s="780" t="str">
        <f>IF(ISNUMBER(I24),'Cover Page'!$D$35/1000000*I24/'FX rate'!$C$27,"")</f>
        <v/>
      </c>
      <c r="BV24" s="630" t="str">
        <f>IF(ISNUMBER(J24),'Cover Page'!$D$35/1000000*J24/'FX rate'!$C$27,"")</f>
        <v/>
      </c>
      <c r="BW24" s="780" t="str">
        <f>IF(ISNUMBER(K24),'Cover Page'!$D$35/1000000*K24/'FX rate'!$C$27,"")</f>
        <v/>
      </c>
      <c r="BX24" s="630" t="str">
        <f>IF(ISNUMBER(L24),'Cover Page'!$D$35/1000000*L24/'FX rate'!$C$27,"")</f>
        <v/>
      </c>
      <c r="BY24" s="780" t="str">
        <f>IF(ISNUMBER(M24),'Cover Page'!$D$35/1000000*M24/'FX rate'!$C$27,"")</f>
        <v/>
      </c>
      <c r="BZ24" s="630" t="str">
        <f>IF(ISNUMBER(N24),'Cover Page'!$D$35/1000000*N24/'FX rate'!$C$27,"")</f>
        <v/>
      </c>
      <c r="CA24" s="780" t="str">
        <f>IF(ISNUMBER(O24),'Cover Page'!$D$35/1000000*O24/'FX rate'!$C$27,"")</f>
        <v/>
      </c>
      <c r="CB24" s="630" t="str">
        <f>IF(ISNUMBER(P24),'Cover Page'!$D$35/1000000*P24/'FX rate'!$C$27,"")</f>
        <v/>
      </c>
      <c r="CC24" s="780" t="str">
        <f>IF(ISNUMBER(Q24),'Cover Page'!$D$35/1000000*Q24/'FX rate'!$C$27,"")</f>
        <v/>
      </c>
      <c r="CD24" s="781" t="str">
        <f>IF(ISNUMBER(R24),'Cover Page'!$D$35/1000000*R24/'FX rate'!$C$27,"")</f>
        <v/>
      </c>
      <c r="CE24" s="780" t="str">
        <f>IF(ISNUMBER(S24),'Cover Page'!$D$35/1000000*S24/'FX rate'!$C$27,"")</f>
        <v/>
      </c>
      <c r="CF24" s="632" t="str">
        <f>IF(ISNUMBER(T24),'Cover Page'!$D$35/1000000*T24/'FX rate'!$C$27,"")</f>
        <v/>
      </c>
      <c r="CG24" s="780" t="str">
        <f>IF(ISNUMBER(U24),'Cover Page'!$D$35/1000000*U24/'FX rate'!$C$27,"")</f>
        <v/>
      </c>
      <c r="CH24" s="781" t="str">
        <f>IF(ISNUMBER(V24),'Cover Page'!$D$35/1000000*V24/'FX rate'!$C$27,"")</f>
        <v/>
      </c>
      <c r="CI24" s="780" t="str">
        <f>IF(ISNUMBER(W24),'Cover Page'!$D$35/1000000*W24/'FX rate'!$C$27,"")</f>
        <v/>
      </c>
      <c r="CJ24" s="632" t="str">
        <f>IF(ISNUMBER(X24),'Cover Page'!$D$35/1000000*X24/'FX rate'!$C$27,"")</f>
        <v/>
      </c>
      <c r="CK24" s="780" t="str">
        <f>IF(ISNUMBER(Y24),'Cover Page'!$D$35/1000000*Y24/'FX rate'!$C$27,"")</f>
        <v/>
      </c>
      <c r="CL24" s="781" t="str">
        <f>IF(ISNUMBER(Z24),'Cover Page'!$D$35/1000000*Z24/'FX rate'!$C$27,"")</f>
        <v/>
      </c>
      <c r="CM24" s="780" t="str">
        <f>IF(ISNUMBER(AA24),'Cover Page'!$D$35/1000000*AA24/'FX rate'!$C$27,"")</f>
        <v/>
      </c>
      <c r="CN24" s="632" t="str">
        <f>IF(ISNUMBER(AB24),'Cover Page'!$D$35/1000000*AB24/'FX rate'!$C$27,"")</f>
        <v/>
      </c>
      <c r="CO24" s="525"/>
      <c r="CP24" s="525"/>
      <c r="CQ24" s="525"/>
      <c r="CR24" s="525"/>
      <c r="CS24" s="525"/>
    </row>
    <row r="25" spans="1:97" ht="14.25" x14ac:dyDescent="0.2">
      <c r="A25" s="4"/>
      <c r="B25" s="8">
        <v>2006</v>
      </c>
      <c r="C25" s="145"/>
      <c r="D25" s="94"/>
      <c r="E25" s="146"/>
      <c r="F25" s="94"/>
      <c r="G25" s="146"/>
      <c r="H25" s="94"/>
      <c r="I25" s="146"/>
      <c r="J25" s="94"/>
      <c r="K25" s="146"/>
      <c r="L25" s="94"/>
      <c r="M25" s="146"/>
      <c r="N25" s="94"/>
      <c r="O25" s="146"/>
      <c r="P25" s="94"/>
      <c r="Q25" s="146"/>
      <c r="R25" s="94"/>
      <c r="S25" s="146"/>
      <c r="T25" s="94"/>
      <c r="U25" s="146"/>
      <c r="V25" s="94"/>
      <c r="W25" s="146"/>
      <c r="X25" s="94"/>
      <c r="Y25" s="146"/>
      <c r="Z25" s="147"/>
      <c r="AA25" s="263" t="str">
        <f t="shared" si="0"/>
        <v/>
      </c>
      <c r="AB25" s="250" t="str">
        <f t="shared" si="1"/>
        <v/>
      </c>
      <c r="AH25" s="624">
        <v>2006</v>
      </c>
      <c r="AI25" s="600" t="str">
        <f>IF(ISNUMBER(C25),'Cover Page'!$D$35/1000000*'4 classification'!C25/'FX rate'!$C11,"")</f>
        <v/>
      </c>
      <c r="AJ25" s="601" t="str">
        <f>IF(ISNUMBER(D25),'Cover Page'!$D$35/1000000*'4 classification'!D25/'FX rate'!$C11,"")</f>
        <v/>
      </c>
      <c r="AK25" s="798" t="str">
        <f>IF(ISNUMBER(E25),'Cover Page'!$D$35/1000000*'4 classification'!E25/'FX rate'!$C11,"")</f>
        <v/>
      </c>
      <c r="AL25" s="601" t="str">
        <f>IF(ISNUMBER(F25),'Cover Page'!$D$35/1000000*'4 classification'!F25/'FX rate'!$C11,"")</f>
        <v/>
      </c>
      <c r="AM25" s="798" t="str">
        <f>IF(ISNUMBER(G25),'Cover Page'!$D$35/1000000*'4 classification'!G25/'FX rate'!$C11,"")</f>
        <v/>
      </c>
      <c r="AN25" s="601" t="str">
        <f>IF(ISNUMBER(H25),'Cover Page'!$D$35/1000000*'4 classification'!H25/'FX rate'!$C11,"")</f>
        <v/>
      </c>
      <c r="AO25" s="798" t="str">
        <f>IF(ISNUMBER(I25),'Cover Page'!$D$35/1000000*'4 classification'!I25/'FX rate'!$C11,"")</f>
        <v/>
      </c>
      <c r="AP25" s="601" t="str">
        <f>IF(ISNUMBER(J25),'Cover Page'!$D$35/1000000*'4 classification'!J25/'FX rate'!$C11,"")</f>
        <v/>
      </c>
      <c r="AQ25" s="798" t="str">
        <f>IF(ISNUMBER(K25),'Cover Page'!$D$35/1000000*'4 classification'!K25/'FX rate'!$C11,"")</f>
        <v/>
      </c>
      <c r="AR25" s="601" t="str">
        <f>IF(ISNUMBER(L25),'Cover Page'!$D$35/1000000*'4 classification'!L25/'FX rate'!$C11,"")</f>
        <v/>
      </c>
      <c r="AS25" s="798" t="str">
        <f>IF(ISNUMBER(M25),'Cover Page'!$D$35/1000000*'4 classification'!M25/'FX rate'!$C11,"")</f>
        <v/>
      </c>
      <c r="AT25" s="601" t="str">
        <f>IF(ISNUMBER(N25),'Cover Page'!$D$35/1000000*'4 classification'!N25/'FX rate'!$C11,"")</f>
        <v/>
      </c>
      <c r="AU25" s="798" t="str">
        <f>IF(ISNUMBER(O25),'Cover Page'!$D$35/1000000*'4 classification'!O25/'FX rate'!$C11,"")</f>
        <v/>
      </c>
      <c r="AV25" s="601" t="str">
        <f>IF(ISNUMBER(P25),'Cover Page'!$D$35/1000000*'4 classification'!P25/'FX rate'!$C11,"")</f>
        <v/>
      </c>
      <c r="AW25" s="798" t="str">
        <f>IF(ISNUMBER(Q25),'Cover Page'!$D$35/1000000*'4 classification'!Q25/'FX rate'!$C11,"")</f>
        <v/>
      </c>
      <c r="AX25" s="793" t="str">
        <f>IF(ISNUMBER(R25),'Cover Page'!$D$35/1000000*'4 classification'!R25/'FX rate'!$C11,"")</f>
        <v/>
      </c>
      <c r="AY25" s="797" t="str">
        <f>IF(ISNUMBER(S25),'Cover Page'!$D$35/1000000*'4 classification'!S25/'FX rate'!$C11,"")</f>
        <v/>
      </c>
      <c r="AZ25" s="791" t="str">
        <f>IF(ISNUMBER(T25),'Cover Page'!$D$35/1000000*'4 classification'!T25/'FX rate'!$C11,"")</f>
        <v/>
      </c>
      <c r="BA25" s="797" t="str">
        <f>IF(ISNUMBER(U25),'Cover Page'!$D$35/1000000*'4 classification'!U25/'FX rate'!$C11,"")</f>
        <v/>
      </c>
      <c r="BB25" s="599" t="str">
        <f>IF(ISNUMBER(V25),'Cover Page'!$D$35/1000000*'4 classification'!V25/'FX rate'!$C11,"")</f>
        <v/>
      </c>
      <c r="BC25" s="797" t="str">
        <f>IF(ISNUMBER(W25),'Cover Page'!$D$35/1000000*'4 classification'!W25/'FX rate'!$C11,"")</f>
        <v/>
      </c>
      <c r="BD25" s="599" t="str">
        <f>IF(ISNUMBER(X25),'Cover Page'!$D$35/1000000*'4 classification'!X25/'FX rate'!$C11,"")</f>
        <v/>
      </c>
      <c r="BE25" s="797" t="str">
        <f>IF(ISNUMBER(Y25),'Cover Page'!$D$35/1000000*'4 classification'!Y25/'FX rate'!$C11,"")</f>
        <v/>
      </c>
      <c r="BF25" s="599" t="str">
        <f>IF(ISNUMBER(Z25),'Cover Page'!$D$35/1000000*'4 classification'!Z25/'FX rate'!$C11,"")</f>
        <v/>
      </c>
      <c r="BG25" s="792" t="str">
        <f>IF(ISNUMBER(AA25),'Cover Page'!$D$35/1000000*'4 classification'!AA25/'FX rate'!$C11,"")</f>
        <v/>
      </c>
      <c r="BH25" s="599" t="str">
        <f>IF(ISNUMBER(AB25),'Cover Page'!$D$35/1000000*'4 classification'!AB25/'FX rate'!$C11,"")</f>
        <v/>
      </c>
      <c r="BI25" s="456"/>
      <c r="BN25" s="589">
        <v>2006</v>
      </c>
      <c r="BO25" s="629" t="str">
        <f>IF(ISNUMBER(C25),'Cover Page'!$D$35/1000000*C25/'FX rate'!$C$27,"")</f>
        <v/>
      </c>
      <c r="BP25" s="630" t="str">
        <f>IF(ISNUMBER(D25),'Cover Page'!$D$35/1000000*D25/'FX rate'!$C$27,"")</f>
        <v/>
      </c>
      <c r="BQ25" s="780" t="str">
        <f>IF(ISNUMBER(E25),'Cover Page'!$D$35/1000000*E25/'FX rate'!$C$27,"")</f>
        <v/>
      </c>
      <c r="BR25" s="630" t="str">
        <f>IF(ISNUMBER(F25),'Cover Page'!$D$35/1000000*F25/'FX rate'!$C$27,"")</f>
        <v/>
      </c>
      <c r="BS25" s="780" t="str">
        <f>IF(ISNUMBER(G25),'Cover Page'!$D$35/1000000*G25/'FX rate'!$C$27,"")</f>
        <v/>
      </c>
      <c r="BT25" s="630" t="str">
        <f>IF(ISNUMBER(H25),'Cover Page'!$D$35/1000000*H25/'FX rate'!$C$27,"")</f>
        <v/>
      </c>
      <c r="BU25" s="780" t="str">
        <f>IF(ISNUMBER(I25),'Cover Page'!$D$35/1000000*I25/'FX rate'!$C$27,"")</f>
        <v/>
      </c>
      <c r="BV25" s="630" t="str">
        <f>IF(ISNUMBER(J25),'Cover Page'!$D$35/1000000*J25/'FX rate'!$C$27,"")</f>
        <v/>
      </c>
      <c r="BW25" s="780" t="str">
        <f>IF(ISNUMBER(K25),'Cover Page'!$D$35/1000000*K25/'FX rate'!$C$27,"")</f>
        <v/>
      </c>
      <c r="BX25" s="630" t="str">
        <f>IF(ISNUMBER(L25),'Cover Page'!$D$35/1000000*L25/'FX rate'!$C$27,"")</f>
        <v/>
      </c>
      <c r="BY25" s="780" t="str">
        <f>IF(ISNUMBER(M25),'Cover Page'!$D$35/1000000*M25/'FX rate'!$C$27,"")</f>
        <v/>
      </c>
      <c r="BZ25" s="630" t="str">
        <f>IF(ISNUMBER(N25),'Cover Page'!$D$35/1000000*N25/'FX rate'!$C$27,"")</f>
        <v/>
      </c>
      <c r="CA25" s="780" t="str">
        <f>IF(ISNUMBER(O25),'Cover Page'!$D$35/1000000*O25/'FX rate'!$C$27,"")</f>
        <v/>
      </c>
      <c r="CB25" s="630" t="str">
        <f>IF(ISNUMBER(P25),'Cover Page'!$D$35/1000000*P25/'FX rate'!$C$27,"")</f>
        <v/>
      </c>
      <c r="CC25" s="780" t="str">
        <f>IF(ISNUMBER(Q25),'Cover Page'!$D$35/1000000*Q25/'FX rate'!$C$27,"")</f>
        <v/>
      </c>
      <c r="CD25" s="781" t="str">
        <f>IF(ISNUMBER(R25),'Cover Page'!$D$35/1000000*R25/'FX rate'!$C$27,"")</f>
        <v/>
      </c>
      <c r="CE25" s="780" t="str">
        <f>IF(ISNUMBER(S25),'Cover Page'!$D$35/1000000*S25/'FX rate'!$C$27,"")</f>
        <v/>
      </c>
      <c r="CF25" s="632" t="str">
        <f>IF(ISNUMBER(T25),'Cover Page'!$D$35/1000000*T25/'FX rate'!$C$27,"")</f>
        <v/>
      </c>
      <c r="CG25" s="780" t="str">
        <f>IF(ISNUMBER(U25),'Cover Page'!$D$35/1000000*U25/'FX rate'!$C$27,"")</f>
        <v/>
      </c>
      <c r="CH25" s="781" t="str">
        <f>IF(ISNUMBER(V25),'Cover Page'!$D$35/1000000*V25/'FX rate'!$C$27,"")</f>
        <v/>
      </c>
      <c r="CI25" s="780" t="str">
        <f>IF(ISNUMBER(W25),'Cover Page'!$D$35/1000000*W25/'FX rate'!$C$27,"")</f>
        <v/>
      </c>
      <c r="CJ25" s="632" t="str">
        <f>IF(ISNUMBER(X25),'Cover Page'!$D$35/1000000*X25/'FX rate'!$C$27,"")</f>
        <v/>
      </c>
      <c r="CK25" s="780" t="str">
        <f>IF(ISNUMBER(Y25),'Cover Page'!$D$35/1000000*Y25/'FX rate'!$C$27,"")</f>
        <v/>
      </c>
      <c r="CL25" s="781" t="str">
        <f>IF(ISNUMBER(Z25),'Cover Page'!$D$35/1000000*Z25/'FX rate'!$C$27,"")</f>
        <v/>
      </c>
      <c r="CM25" s="780" t="str">
        <f>IF(ISNUMBER(AA25),'Cover Page'!$D$35/1000000*AA25/'FX rate'!$C$27,"")</f>
        <v/>
      </c>
      <c r="CN25" s="632" t="str">
        <f>IF(ISNUMBER(AB25),'Cover Page'!$D$35/1000000*AB25/'FX rate'!$C$27,"")</f>
        <v/>
      </c>
      <c r="CO25" s="525"/>
      <c r="CP25" s="525"/>
      <c r="CQ25" s="525"/>
      <c r="CR25" s="525"/>
      <c r="CS25" s="525"/>
    </row>
    <row r="26" spans="1:97" ht="14.25" x14ac:dyDescent="0.2">
      <c r="A26" s="4"/>
      <c r="B26" s="8">
        <v>2007</v>
      </c>
      <c r="C26" s="145"/>
      <c r="D26" s="94"/>
      <c r="E26" s="146"/>
      <c r="F26" s="94"/>
      <c r="G26" s="146"/>
      <c r="H26" s="94"/>
      <c r="I26" s="146"/>
      <c r="J26" s="94"/>
      <c r="K26" s="146"/>
      <c r="L26" s="94"/>
      <c r="M26" s="146"/>
      <c r="N26" s="94"/>
      <c r="O26" s="146"/>
      <c r="P26" s="94"/>
      <c r="Q26" s="146"/>
      <c r="R26" s="94"/>
      <c r="S26" s="146"/>
      <c r="T26" s="94"/>
      <c r="U26" s="146"/>
      <c r="V26" s="94"/>
      <c r="W26" s="146"/>
      <c r="X26" s="94"/>
      <c r="Y26" s="146"/>
      <c r="Z26" s="147"/>
      <c r="AA26" s="263" t="str">
        <f t="shared" si="0"/>
        <v/>
      </c>
      <c r="AB26" s="250" t="str">
        <f t="shared" si="1"/>
        <v/>
      </c>
      <c r="AH26" s="624">
        <v>2007</v>
      </c>
      <c r="AI26" s="600" t="str">
        <f>IF(ISNUMBER(C26),'Cover Page'!$D$35/1000000*'4 classification'!C26/'FX rate'!$C12,"")</f>
        <v/>
      </c>
      <c r="AJ26" s="601" t="str">
        <f>IF(ISNUMBER(D26),'Cover Page'!$D$35/1000000*'4 classification'!D26/'FX rate'!$C12,"")</f>
        <v/>
      </c>
      <c r="AK26" s="798" t="str">
        <f>IF(ISNUMBER(E26),'Cover Page'!$D$35/1000000*'4 classification'!E26/'FX rate'!$C12,"")</f>
        <v/>
      </c>
      <c r="AL26" s="601" t="str">
        <f>IF(ISNUMBER(F26),'Cover Page'!$D$35/1000000*'4 classification'!F26/'FX rate'!$C12,"")</f>
        <v/>
      </c>
      <c r="AM26" s="798" t="str">
        <f>IF(ISNUMBER(G26),'Cover Page'!$D$35/1000000*'4 classification'!G26/'FX rate'!$C12,"")</f>
        <v/>
      </c>
      <c r="AN26" s="601" t="str">
        <f>IF(ISNUMBER(H26),'Cover Page'!$D$35/1000000*'4 classification'!H26/'FX rate'!$C12,"")</f>
        <v/>
      </c>
      <c r="AO26" s="798" t="str">
        <f>IF(ISNUMBER(I26),'Cover Page'!$D$35/1000000*'4 classification'!I26/'FX rate'!$C12,"")</f>
        <v/>
      </c>
      <c r="AP26" s="601" t="str">
        <f>IF(ISNUMBER(J26),'Cover Page'!$D$35/1000000*'4 classification'!J26/'FX rate'!$C12,"")</f>
        <v/>
      </c>
      <c r="AQ26" s="798" t="str">
        <f>IF(ISNUMBER(K26),'Cover Page'!$D$35/1000000*'4 classification'!K26/'FX rate'!$C12,"")</f>
        <v/>
      </c>
      <c r="AR26" s="601" t="str">
        <f>IF(ISNUMBER(L26),'Cover Page'!$D$35/1000000*'4 classification'!L26/'FX rate'!$C12,"")</f>
        <v/>
      </c>
      <c r="AS26" s="798" t="str">
        <f>IF(ISNUMBER(M26),'Cover Page'!$D$35/1000000*'4 classification'!M26/'FX rate'!$C12,"")</f>
        <v/>
      </c>
      <c r="AT26" s="601" t="str">
        <f>IF(ISNUMBER(N26),'Cover Page'!$D$35/1000000*'4 classification'!N26/'FX rate'!$C12,"")</f>
        <v/>
      </c>
      <c r="AU26" s="798" t="str">
        <f>IF(ISNUMBER(O26),'Cover Page'!$D$35/1000000*'4 classification'!O26/'FX rate'!$C12,"")</f>
        <v/>
      </c>
      <c r="AV26" s="601" t="str">
        <f>IF(ISNUMBER(P26),'Cover Page'!$D$35/1000000*'4 classification'!P26/'FX rate'!$C12,"")</f>
        <v/>
      </c>
      <c r="AW26" s="798" t="str">
        <f>IF(ISNUMBER(Q26),'Cover Page'!$D$35/1000000*'4 classification'!Q26/'FX rate'!$C12,"")</f>
        <v/>
      </c>
      <c r="AX26" s="793" t="str">
        <f>IF(ISNUMBER(R26),'Cover Page'!$D$35/1000000*'4 classification'!R26/'FX rate'!$C12,"")</f>
        <v/>
      </c>
      <c r="AY26" s="797" t="str">
        <f>IF(ISNUMBER(S26),'Cover Page'!$D$35/1000000*'4 classification'!S26/'FX rate'!$C12,"")</f>
        <v/>
      </c>
      <c r="AZ26" s="791" t="str">
        <f>IF(ISNUMBER(T26),'Cover Page'!$D$35/1000000*'4 classification'!T26/'FX rate'!$C12,"")</f>
        <v/>
      </c>
      <c r="BA26" s="797" t="str">
        <f>IF(ISNUMBER(U26),'Cover Page'!$D$35/1000000*'4 classification'!U26/'FX rate'!$C12,"")</f>
        <v/>
      </c>
      <c r="BB26" s="599" t="str">
        <f>IF(ISNUMBER(V26),'Cover Page'!$D$35/1000000*'4 classification'!V26/'FX rate'!$C12,"")</f>
        <v/>
      </c>
      <c r="BC26" s="797" t="str">
        <f>IF(ISNUMBER(W26),'Cover Page'!$D$35/1000000*'4 classification'!W26/'FX rate'!$C12,"")</f>
        <v/>
      </c>
      <c r="BD26" s="599" t="str">
        <f>IF(ISNUMBER(X26),'Cover Page'!$D$35/1000000*'4 classification'!X26/'FX rate'!$C12,"")</f>
        <v/>
      </c>
      <c r="BE26" s="797" t="str">
        <f>IF(ISNUMBER(Y26),'Cover Page'!$D$35/1000000*'4 classification'!Y26/'FX rate'!$C12,"")</f>
        <v/>
      </c>
      <c r="BF26" s="599" t="str">
        <f>IF(ISNUMBER(Z26),'Cover Page'!$D$35/1000000*'4 classification'!Z26/'FX rate'!$C12,"")</f>
        <v/>
      </c>
      <c r="BG26" s="792" t="str">
        <f>IF(ISNUMBER(AA26),'Cover Page'!$D$35/1000000*'4 classification'!AA26/'FX rate'!$C12,"")</f>
        <v/>
      </c>
      <c r="BH26" s="599" t="str">
        <f>IF(ISNUMBER(AB26),'Cover Page'!$D$35/1000000*'4 classification'!AB26/'FX rate'!$C12,"")</f>
        <v/>
      </c>
      <c r="BI26" s="456"/>
      <c r="BN26" s="589">
        <v>2007</v>
      </c>
      <c r="BO26" s="629" t="str">
        <f>IF(ISNUMBER(C26),'Cover Page'!$D$35/1000000*C26/'FX rate'!$C$27,"")</f>
        <v/>
      </c>
      <c r="BP26" s="630" t="str">
        <f>IF(ISNUMBER(D26),'Cover Page'!$D$35/1000000*D26/'FX rate'!$C$27,"")</f>
        <v/>
      </c>
      <c r="BQ26" s="780" t="str">
        <f>IF(ISNUMBER(E26),'Cover Page'!$D$35/1000000*E26/'FX rate'!$C$27,"")</f>
        <v/>
      </c>
      <c r="BR26" s="630" t="str">
        <f>IF(ISNUMBER(F26),'Cover Page'!$D$35/1000000*F26/'FX rate'!$C$27,"")</f>
        <v/>
      </c>
      <c r="BS26" s="780" t="str">
        <f>IF(ISNUMBER(G26),'Cover Page'!$D$35/1000000*G26/'FX rate'!$C$27,"")</f>
        <v/>
      </c>
      <c r="BT26" s="630" t="str">
        <f>IF(ISNUMBER(H26),'Cover Page'!$D$35/1000000*H26/'FX rate'!$C$27,"")</f>
        <v/>
      </c>
      <c r="BU26" s="780" t="str">
        <f>IF(ISNUMBER(I26),'Cover Page'!$D$35/1000000*I26/'FX rate'!$C$27,"")</f>
        <v/>
      </c>
      <c r="BV26" s="630" t="str">
        <f>IF(ISNUMBER(J26),'Cover Page'!$D$35/1000000*J26/'FX rate'!$C$27,"")</f>
        <v/>
      </c>
      <c r="BW26" s="780" t="str">
        <f>IF(ISNUMBER(K26),'Cover Page'!$D$35/1000000*K26/'FX rate'!$C$27,"")</f>
        <v/>
      </c>
      <c r="BX26" s="630" t="str">
        <f>IF(ISNUMBER(L26),'Cover Page'!$D$35/1000000*L26/'FX rate'!$C$27,"")</f>
        <v/>
      </c>
      <c r="BY26" s="780" t="str">
        <f>IF(ISNUMBER(M26),'Cover Page'!$D$35/1000000*M26/'FX rate'!$C$27,"")</f>
        <v/>
      </c>
      <c r="BZ26" s="630" t="str">
        <f>IF(ISNUMBER(N26),'Cover Page'!$D$35/1000000*N26/'FX rate'!$C$27,"")</f>
        <v/>
      </c>
      <c r="CA26" s="780" t="str">
        <f>IF(ISNUMBER(O26),'Cover Page'!$D$35/1000000*O26/'FX rate'!$C$27,"")</f>
        <v/>
      </c>
      <c r="CB26" s="630" t="str">
        <f>IF(ISNUMBER(P26),'Cover Page'!$D$35/1000000*P26/'FX rate'!$C$27,"")</f>
        <v/>
      </c>
      <c r="CC26" s="780" t="str">
        <f>IF(ISNUMBER(Q26),'Cover Page'!$D$35/1000000*Q26/'FX rate'!$C$27,"")</f>
        <v/>
      </c>
      <c r="CD26" s="781" t="str">
        <f>IF(ISNUMBER(R26),'Cover Page'!$D$35/1000000*R26/'FX rate'!$C$27,"")</f>
        <v/>
      </c>
      <c r="CE26" s="780" t="str">
        <f>IF(ISNUMBER(S26),'Cover Page'!$D$35/1000000*S26/'FX rate'!$C$27,"")</f>
        <v/>
      </c>
      <c r="CF26" s="632" t="str">
        <f>IF(ISNUMBER(T26),'Cover Page'!$D$35/1000000*T26/'FX rate'!$C$27,"")</f>
        <v/>
      </c>
      <c r="CG26" s="780" t="str">
        <f>IF(ISNUMBER(U26),'Cover Page'!$D$35/1000000*U26/'FX rate'!$C$27,"")</f>
        <v/>
      </c>
      <c r="CH26" s="781" t="str">
        <f>IF(ISNUMBER(V26),'Cover Page'!$D$35/1000000*V26/'FX rate'!$C$27,"")</f>
        <v/>
      </c>
      <c r="CI26" s="780" t="str">
        <f>IF(ISNUMBER(W26),'Cover Page'!$D$35/1000000*W26/'FX rate'!$C$27,"")</f>
        <v/>
      </c>
      <c r="CJ26" s="632" t="str">
        <f>IF(ISNUMBER(X26),'Cover Page'!$D$35/1000000*X26/'FX rate'!$C$27,"")</f>
        <v/>
      </c>
      <c r="CK26" s="780" t="str">
        <f>IF(ISNUMBER(Y26),'Cover Page'!$D$35/1000000*Y26/'FX rate'!$C$27,"")</f>
        <v/>
      </c>
      <c r="CL26" s="781" t="str">
        <f>IF(ISNUMBER(Z26),'Cover Page'!$D$35/1000000*Z26/'FX rate'!$C$27,"")</f>
        <v/>
      </c>
      <c r="CM26" s="780" t="str">
        <f>IF(ISNUMBER(AA26),'Cover Page'!$D$35/1000000*AA26/'FX rate'!$C$27,"")</f>
        <v/>
      </c>
      <c r="CN26" s="632" t="str">
        <f>IF(ISNUMBER(AB26),'Cover Page'!$D$35/1000000*AB26/'FX rate'!$C$27,"")</f>
        <v/>
      </c>
      <c r="CO26" s="525"/>
      <c r="CP26" s="525"/>
      <c r="CQ26" s="525"/>
      <c r="CR26" s="525"/>
      <c r="CS26" s="525"/>
    </row>
    <row r="27" spans="1:97" ht="14.25" x14ac:dyDescent="0.2">
      <c r="A27" s="4"/>
      <c r="B27" s="8">
        <v>2008</v>
      </c>
      <c r="C27" s="145"/>
      <c r="D27" s="94"/>
      <c r="E27" s="146"/>
      <c r="F27" s="94"/>
      <c r="G27" s="146"/>
      <c r="H27" s="94"/>
      <c r="I27" s="146"/>
      <c r="J27" s="94"/>
      <c r="K27" s="146"/>
      <c r="L27" s="94"/>
      <c r="M27" s="146"/>
      <c r="N27" s="94"/>
      <c r="O27" s="146"/>
      <c r="P27" s="94"/>
      <c r="Q27" s="146"/>
      <c r="R27" s="94"/>
      <c r="S27" s="146"/>
      <c r="T27" s="94"/>
      <c r="U27" s="146"/>
      <c r="V27" s="94"/>
      <c r="W27" s="146"/>
      <c r="X27" s="94"/>
      <c r="Y27" s="146"/>
      <c r="Z27" s="147"/>
      <c r="AA27" s="263" t="str">
        <f t="shared" si="0"/>
        <v/>
      </c>
      <c r="AB27" s="250" t="str">
        <f t="shared" si="1"/>
        <v/>
      </c>
      <c r="AH27" s="624">
        <v>2008</v>
      </c>
      <c r="AI27" s="600" t="str">
        <f>IF(ISNUMBER(C27),'Cover Page'!$D$35/1000000*'4 classification'!C27/'FX rate'!$C13,"")</f>
        <v/>
      </c>
      <c r="AJ27" s="601" t="str">
        <f>IF(ISNUMBER(D27),'Cover Page'!$D$35/1000000*'4 classification'!D27/'FX rate'!$C13,"")</f>
        <v/>
      </c>
      <c r="AK27" s="798" t="str">
        <f>IF(ISNUMBER(E27),'Cover Page'!$D$35/1000000*'4 classification'!E27/'FX rate'!$C13,"")</f>
        <v/>
      </c>
      <c r="AL27" s="601" t="str">
        <f>IF(ISNUMBER(F27),'Cover Page'!$D$35/1000000*'4 classification'!F27/'FX rate'!$C13,"")</f>
        <v/>
      </c>
      <c r="AM27" s="798" t="str">
        <f>IF(ISNUMBER(G27),'Cover Page'!$D$35/1000000*'4 classification'!G27/'FX rate'!$C13,"")</f>
        <v/>
      </c>
      <c r="AN27" s="601" t="str">
        <f>IF(ISNUMBER(H27),'Cover Page'!$D$35/1000000*'4 classification'!H27/'FX rate'!$C13,"")</f>
        <v/>
      </c>
      <c r="AO27" s="798" t="str">
        <f>IF(ISNUMBER(I27),'Cover Page'!$D$35/1000000*'4 classification'!I27/'FX rate'!$C13,"")</f>
        <v/>
      </c>
      <c r="AP27" s="601" t="str">
        <f>IF(ISNUMBER(J27),'Cover Page'!$D$35/1000000*'4 classification'!J27/'FX rate'!$C13,"")</f>
        <v/>
      </c>
      <c r="AQ27" s="798" t="str">
        <f>IF(ISNUMBER(K27),'Cover Page'!$D$35/1000000*'4 classification'!K27/'FX rate'!$C13,"")</f>
        <v/>
      </c>
      <c r="AR27" s="601" t="str">
        <f>IF(ISNUMBER(L27),'Cover Page'!$D$35/1000000*'4 classification'!L27/'FX rate'!$C13,"")</f>
        <v/>
      </c>
      <c r="AS27" s="798" t="str">
        <f>IF(ISNUMBER(M27),'Cover Page'!$D$35/1000000*'4 classification'!M27/'FX rate'!$C13,"")</f>
        <v/>
      </c>
      <c r="AT27" s="601" t="str">
        <f>IF(ISNUMBER(N27),'Cover Page'!$D$35/1000000*'4 classification'!N27/'FX rate'!$C13,"")</f>
        <v/>
      </c>
      <c r="AU27" s="798" t="str">
        <f>IF(ISNUMBER(O27),'Cover Page'!$D$35/1000000*'4 classification'!O27/'FX rate'!$C13,"")</f>
        <v/>
      </c>
      <c r="AV27" s="601" t="str">
        <f>IF(ISNUMBER(P27),'Cover Page'!$D$35/1000000*'4 classification'!P27/'FX rate'!$C13,"")</f>
        <v/>
      </c>
      <c r="AW27" s="798" t="str">
        <f>IF(ISNUMBER(Q27),'Cover Page'!$D$35/1000000*'4 classification'!Q27/'FX rate'!$C13,"")</f>
        <v/>
      </c>
      <c r="AX27" s="793" t="str">
        <f>IF(ISNUMBER(R27),'Cover Page'!$D$35/1000000*'4 classification'!R27/'FX rate'!$C13,"")</f>
        <v/>
      </c>
      <c r="AY27" s="797" t="str">
        <f>IF(ISNUMBER(S27),'Cover Page'!$D$35/1000000*'4 classification'!S27/'FX rate'!$C13,"")</f>
        <v/>
      </c>
      <c r="AZ27" s="791" t="str">
        <f>IF(ISNUMBER(T27),'Cover Page'!$D$35/1000000*'4 classification'!T27/'FX rate'!$C13,"")</f>
        <v/>
      </c>
      <c r="BA27" s="797" t="str">
        <f>IF(ISNUMBER(U27),'Cover Page'!$D$35/1000000*'4 classification'!U27/'FX rate'!$C13,"")</f>
        <v/>
      </c>
      <c r="BB27" s="599" t="str">
        <f>IF(ISNUMBER(V27),'Cover Page'!$D$35/1000000*'4 classification'!V27/'FX rate'!$C13,"")</f>
        <v/>
      </c>
      <c r="BC27" s="797" t="str">
        <f>IF(ISNUMBER(W27),'Cover Page'!$D$35/1000000*'4 classification'!W27/'FX rate'!$C13,"")</f>
        <v/>
      </c>
      <c r="BD27" s="599" t="str">
        <f>IF(ISNUMBER(X27),'Cover Page'!$D$35/1000000*'4 classification'!X27/'FX rate'!$C13,"")</f>
        <v/>
      </c>
      <c r="BE27" s="797" t="str">
        <f>IF(ISNUMBER(Y27),'Cover Page'!$D$35/1000000*'4 classification'!Y27/'FX rate'!$C13,"")</f>
        <v/>
      </c>
      <c r="BF27" s="599" t="str">
        <f>IF(ISNUMBER(Z27),'Cover Page'!$D$35/1000000*'4 classification'!Z27/'FX rate'!$C13,"")</f>
        <v/>
      </c>
      <c r="BG27" s="792" t="str">
        <f>IF(ISNUMBER(AA27),'Cover Page'!$D$35/1000000*'4 classification'!AA27/'FX rate'!$C13,"")</f>
        <v/>
      </c>
      <c r="BH27" s="599" t="str">
        <f>IF(ISNUMBER(AB27),'Cover Page'!$D$35/1000000*'4 classification'!AB27/'FX rate'!$C13,"")</f>
        <v/>
      </c>
      <c r="BI27" s="456"/>
      <c r="BN27" s="589">
        <v>2008</v>
      </c>
      <c r="BO27" s="629" t="str">
        <f>IF(ISNUMBER(C27),'Cover Page'!$D$35/1000000*C27/'FX rate'!$C$27,"")</f>
        <v/>
      </c>
      <c r="BP27" s="630" t="str">
        <f>IF(ISNUMBER(D27),'Cover Page'!$D$35/1000000*D27/'FX rate'!$C$27,"")</f>
        <v/>
      </c>
      <c r="BQ27" s="780" t="str">
        <f>IF(ISNUMBER(E27),'Cover Page'!$D$35/1000000*E27/'FX rate'!$C$27,"")</f>
        <v/>
      </c>
      <c r="BR27" s="630" t="str">
        <f>IF(ISNUMBER(F27),'Cover Page'!$D$35/1000000*F27/'FX rate'!$C$27,"")</f>
        <v/>
      </c>
      <c r="BS27" s="780" t="str">
        <f>IF(ISNUMBER(G27),'Cover Page'!$D$35/1000000*G27/'FX rate'!$C$27,"")</f>
        <v/>
      </c>
      <c r="BT27" s="630" t="str">
        <f>IF(ISNUMBER(H27),'Cover Page'!$D$35/1000000*H27/'FX rate'!$C$27,"")</f>
        <v/>
      </c>
      <c r="BU27" s="780" t="str">
        <f>IF(ISNUMBER(I27),'Cover Page'!$D$35/1000000*I27/'FX rate'!$C$27,"")</f>
        <v/>
      </c>
      <c r="BV27" s="630" t="str">
        <f>IF(ISNUMBER(J27),'Cover Page'!$D$35/1000000*J27/'FX rate'!$C$27,"")</f>
        <v/>
      </c>
      <c r="BW27" s="780" t="str">
        <f>IF(ISNUMBER(K27),'Cover Page'!$D$35/1000000*K27/'FX rate'!$C$27,"")</f>
        <v/>
      </c>
      <c r="BX27" s="630" t="str">
        <f>IF(ISNUMBER(L27),'Cover Page'!$D$35/1000000*L27/'FX rate'!$C$27,"")</f>
        <v/>
      </c>
      <c r="BY27" s="780" t="str">
        <f>IF(ISNUMBER(M27),'Cover Page'!$D$35/1000000*M27/'FX rate'!$C$27,"")</f>
        <v/>
      </c>
      <c r="BZ27" s="630" t="str">
        <f>IF(ISNUMBER(N27),'Cover Page'!$D$35/1000000*N27/'FX rate'!$C$27,"")</f>
        <v/>
      </c>
      <c r="CA27" s="780" t="str">
        <f>IF(ISNUMBER(O27),'Cover Page'!$D$35/1000000*O27/'FX rate'!$C$27,"")</f>
        <v/>
      </c>
      <c r="CB27" s="630" t="str">
        <f>IF(ISNUMBER(P27),'Cover Page'!$D$35/1000000*P27/'FX rate'!$C$27,"")</f>
        <v/>
      </c>
      <c r="CC27" s="780" t="str">
        <f>IF(ISNUMBER(Q27),'Cover Page'!$D$35/1000000*Q27/'FX rate'!$C$27,"")</f>
        <v/>
      </c>
      <c r="CD27" s="781" t="str">
        <f>IF(ISNUMBER(R27),'Cover Page'!$D$35/1000000*R27/'FX rate'!$C$27,"")</f>
        <v/>
      </c>
      <c r="CE27" s="780" t="str">
        <f>IF(ISNUMBER(S27),'Cover Page'!$D$35/1000000*S27/'FX rate'!$C$27,"")</f>
        <v/>
      </c>
      <c r="CF27" s="632" t="str">
        <f>IF(ISNUMBER(T27),'Cover Page'!$D$35/1000000*T27/'FX rate'!$C$27,"")</f>
        <v/>
      </c>
      <c r="CG27" s="780" t="str">
        <f>IF(ISNUMBER(U27),'Cover Page'!$D$35/1000000*U27/'FX rate'!$C$27,"")</f>
        <v/>
      </c>
      <c r="CH27" s="781" t="str">
        <f>IF(ISNUMBER(V27),'Cover Page'!$D$35/1000000*V27/'FX rate'!$C$27,"")</f>
        <v/>
      </c>
      <c r="CI27" s="780" t="str">
        <f>IF(ISNUMBER(W27),'Cover Page'!$D$35/1000000*W27/'FX rate'!$C$27,"")</f>
        <v/>
      </c>
      <c r="CJ27" s="632" t="str">
        <f>IF(ISNUMBER(X27),'Cover Page'!$D$35/1000000*X27/'FX rate'!$C$27,"")</f>
        <v/>
      </c>
      <c r="CK27" s="780" t="str">
        <f>IF(ISNUMBER(Y27),'Cover Page'!$D$35/1000000*Y27/'FX rate'!$C$27,"")</f>
        <v/>
      </c>
      <c r="CL27" s="781" t="str">
        <f>IF(ISNUMBER(Z27),'Cover Page'!$D$35/1000000*Z27/'FX rate'!$C$27,"")</f>
        <v/>
      </c>
      <c r="CM27" s="780" t="str">
        <f>IF(ISNUMBER(AA27),'Cover Page'!$D$35/1000000*AA27/'FX rate'!$C$27,"")</f>
        <v/>
      </c>
      <c r="CN27" s="632" t="str">
        <f>IF(ISNUMBER(AB27),'Cover Page'!$D$35/1000000*AB27/'FX rate'!$C$27,"")</f>
        <v/>
      </c>
      <c r="CO27" s="525"/>
      <c r="CP27" s="525"/>
      <c r="CQ27" s="525"/>
      <c r="CR27" s="525"/>
      <c r="CS27" s="525"/>
    </row>
    <row r="28" spans="1:97" ht="14.25" x14ac:dyDescent="0.2">
      <c r="A28" s="4"/>
      <c r="B28" s="8">
        <v>2009</v>
      </c>
      <c r="C28" s="145"/>
      <c r="D28" s="94"/>
      <c r="E28" s="146"/>
      <c r="F28" s="94"/>
      <c r="G28" s="146"/>
      <c r="H28" s="94"/>
      <c r="I28" s="146"/>
      <c r="J28" s="94"/>
      <c r="K28" s="146"/>
      <c r="L28" s="94"/>
      <c r="M28" s="146"/>
      <c r="N28" s="94"/>
      <c r="O28" s="146"/>
      <c r="P28" s="94"/>
      <c r="Q28" s="146"/>
      <c r="R28" s="94"/>
      <c r="S28" s="146"/>
      <c r="T28" s="94"/>
      <c r="U28" s="146"/>
      <c r="V28" s="94"/>
      <c r="W28" s="146"/>
      <c r="X28" s="94"/>
      <c r="Y28" s="146"/>
      <c r="Z28" s="147"/>
      <c r="AA28" s="263" t="str">
        <f t="shared" si="0"/>
        <v/>
      </c>
      <c r="AB28" s="250" t="str">
        <f t="shared" si="1"/>
        <v/>
      </c>
      <c r="AH28" s="624">
        <v>2009</v>
      </c>
      <c r="AI28" s="600" t="str">
        <f>IF(ISNUMBER(C28),'Cover Page'!$D$35/1000000*'4 classification'!C28/'FX rate'!$C14,"")</f>
        <v/>
      </c>
      <c r="AJ28" s="601" t="str">
        <f>IF(ISNUMBER(D28),'Cover Page'!$D$35/1000000*'4 classification'!D28/'FX rate'!$C14,"")</f>
        <v/>
      </c>
      <c r="AK28" s="798" t="str">
        <f>IF(ISNUMBER(E28),'Cover Page'!$D$35/1000000*'4 classification'!E28/'FX rate'!$C14,"")</f>
        <v/>
      </c>
      <c r="AL28" s="601" t="str">
        <f>IF(ISNUMBER(F28),'Cover Page'!$D$35/1000000*'4 classification'!F28/'FX rate'!$C14,"")</f>
        <v/>
      </c>
      <c r="AM28" s="798" t="str">
        <f>IF(ISNUMBER(G28),'Cover Page'!$D$35/1000000*'4 classification'!G28/'FX rate'!$C14,"")</f>
        <v/>
      </c>
      <c r="AN28" s="601" t="str">
        <f>IF(ISNUMBER(H28),'Cover Page'!$D$35/1000000*'4 classification'!H28/'FX rate'!$C14,"")</f>
        <v/>
      </c>
      <c r="AO28" s="798" t="str">
        <f>IF(ISNUMBER(I28),'Cover Page'!$D$35/1000000*'4 classification'!I28/'FX rate'!$C14,"")</f>
        <v/>
      </c>
      <c r="AP28" s="601" t="str">
        <f>IF(ISNUMBER(J28),'Cover Page'!$D$35/1000000*'4 classification'!J28/'FX rate'!$C14,"")</f>
        <v/>
      </c>
      <c r="AQ28" s="798" t="str">
        <f>IF(ISNUMBER(K28),'Cover Page'!$D$35/1000000*'4 classification'!K28/'FX rate'!$C14,"")</f>
        <v/>
      </c>
      <c r="AR28" s="601" t="str">
        <f>IF(ISNUMBER(L28),'Cover Page'!$D$35/1000000*'4 classification'!L28/'FX rate'!$C14,"")</f>
        <v/>
      </c>
      <c r="AS28" s="798" t="str">
        <f>IF(ISNUMBER(M28),'Cover Page'!$D$35/1000000*'4 classification'!M28/'FX rate'!$C14,"")</f>
        <v/>
      </c>
      <c r="AT28" s="601" t="str">
        <f>IF(ISNUMBER(N28),'Cover Page'!$D$35/1000000*'4 classification'!N28/'FX rate'!$C14,"")</f>
        <v/>
      </c>
      <c r="AU28" s="798" t="str">
        <f>IF(ISNUMBER(O28),'Cover Page'!$D$35/1000000*'4 classification'!O28/'FX rate'!$C14,"")</f>
        <v/>
      </c>
      <c r="AV28" s="601" t="str">
        <f>IF(ISNUMBER(P28),'Cover Page'!$D$35/1000000*'4 classification'!P28/'FX rate'!$C14,"")</f>
        <v/>
      </c>
      <c r="AW28" s="798" t="str">
        <f>IF(ISNUMBER(Q28),'Cover Page'!$D$35/1000000*'4 classification'!Q28/'FX rate'!$C14,"")</f>
        <v/>
      </c>
      <c r="AX28" s="793" t="str">
        <f>IF(ISNUMBER(R28),'Cover Page'!$D$35/1000000*'4 classification'!R28/'FX rate'!$C14,"")</f>
        <v/>
      </c>
      <c r="AY28" s="797" t="str">
        <f>IF(ISNUMBER(S28),'Cover Page'!$D$35/1000000*'4 classification'!S28/'FX rate'!$C14,"")</f>
        <v/>
      </c>
      <c r="AZ28" s="791" t="str">
        <f>IF(ISNUMBER(T28),'Cover Page'!$D$35/1000000*'4 classification'!T28/'FX rate'!$C14,"")</f>
        <v/>
      </c>
      <c r="BA28" s="797" t="str">
        <f>IF(ISNUMBER(U28),'Cover Page'!$D$35/1000000*'4 classification'!U28/'FX rate'!$C14,"")</f>
        <v/>
      </c>
      <c r="BB28" s="599" t="str">
        <f>IF(ISNUMBER(V28),'Cover Page'!$D$35/1000000*'4 classification'!V28/'FX rate'!$C14,"")</f>
        <v/>
      </c>
      <c r="BC28" s="797" t="str">
        <f>IF(ISNUMBER(W28),'Cover Page'!$D$35/1000000*'4 classification'!W28/'FX rate'!$C14,"")</f>
        <v/>
      </c>
      <c r="BD28" s="599" t="str">
        <f>IF(ISNUMBER(X28),'Cover Page'!$D$35/1000000*'4 classification'!X28/'FX rate'!$C14,"")</f>
        <v/>
      </c>
      <c r="BE28" s="797" t="str">
        <f>IF(ISNUMBER(Y28),'Cover Page'!$D$35/1000000*'4 classification'!Y28/'FX rate'!$C14,"")</f>
        <v/>
      </c>
      <c r="BF28" s="599" t="str">
        <f>IF(ISNUMBER(Z28),'Cover Page'!$D$35/1000000*'4 classification'!Z28/'FX rate'!$C14,"")</f>
        <v/>
      </c>
      <c r="BG28" s="792" t="str">
        <f>IF(ISNUMBER(AA28),'Cover Page'!$D$35/1000000*'4 classification'!AA28/'FX rate'!$C14,"")</f>
        <v/>
      </c>
      <c r="BH28" s="599" t="str">
        <f>IF(ISNUMBER(AB28),'Cover Page'!$D$35/1000000*'4 classification'!AB28/'FX rate'!$C14,"")</f>
        <v/>
      </c>
      <c r="BI28" s="456"/>
      <c r="BN28" s="589">
        <v>2009</v>
      </c>
      <c r="BO28" s="629" t="str">
        <f>IF(ISNUMBER(C28),'Cover Page'!$D$35/1000000*C28/'FX rate'!$C$27,"")</f>
        <v/>
      </c>
      <c r="BP28" s="630" t="str">
        <f>IF(ISNUMBER(D28),'Cover Page'!$D$35/1000000*D28/'FX rate'!$C$27,"")</f>
        <v/>
      </c>
      <c r="BQ28" s="780" t="str">
        <f>IF(ISNUMBER(E28),'Cover Page'!$D$35/1000000*E28/'FX rate'!$C$27,"")</f>
        <v/>
      </c>
      <c r="BR28" s="630" t="str">
        <f>IF(ISNUMBER(F28),'Cover Page'!$D$35/1000000*F28/'FX rate'!$C$27,"")</f>
        <v/>
      </c>
      <c r="BS28" s="780" t="str">
        <f>IF(ISNUMBER(G28),'Cover Page'!$D$35/1000000*G28/'FX rate'!$C$27,"")</f>
        <v/>
      </c>
      <c r="BT28" s="630" t="str">
        <f>IF(ISNUMBER(H28),'Cover Page'!$D$35/1000000*H28/'FX rate'!$C$27,"")</f>
        <v/>
      </c>
      <c r="BU28" s="780" t="str">
        <f>IF(ISNUMBER(I28),'Cover Page'!$D$35/1000000*I28/'FX rate'!$C$27,"")</f>
        <v/>
      </c>
      <c r="BV28" s="630" t="str">
        <f>IF(ISNUMBER(J28),'Cover Page'!$D$35/1000000*J28/'FX rate'!$C$27,"")</f>
        <v/>
      </c>
      <c r="BW28" s="780" t="str">
        <f>IF(ISNUMBER(K28),'Cover Page'!$D$35/1000000*K28/'FX rate'!$C$27,"")</f>
        <v/>
      </c>
      <c r="BX28" s="630" t="str">
        <f>IF(ISNUMBER(L28),'Cover Page'!$D$35/1000000*L28/'FX rate'!$C$27,"")</f>
        <v/>
      </c>
      <c r="BY28" s="780" t="str">
        <f>IF(ISNUMBER(M28),'Cover Page'!$D$35/1000000*M28/'FX rate'!$C$27,"")</f>
        <v/>
      </c>
      <c r="BZ28" s="630" t="str">
        <f>IF(ISNUMBER(N28),'Cover Page'!$D$35/1000000*N28/'FX rate'!$C$27,"")</f>
        <v/>
      </c>
      <c r="CA28" s="780" t="str">
        <f>IF(ISNUMBER(O28),'Cover Page'!$D$35/1000000*O28/'FX rate'!$C$27,"")</f>
        <v/>
      </c>
      <c r="CB28" s="630" t="str">
        <f>IF(ISNUMBER(P28),'Cover Page'!$D$35/1000000*P28/'FX rate'!$C$27,"")</f>
        <v/>
      </c>
      <c r="CC28" s="780" t="str">
        <f>IF(ISNUMBER(Q28),'Cover Page'!$D$35/1000000*Q28/'FX rate'!$C$27,"")</f>
        <v/>
      </c>
      <c r="CD28" s="781" t="str">
        <f>IF(ISNUMBER(R28),'Cover Page'!$D$35/1000000*R28/'FX rate'!$C$27,"")</f>
        <v/>
      </c>
      <c r="CE28" s="780" t="str">
        <f>IF(ISNUMBER(S28),'Cover Page'!$D$35/1000000*S28/'FX rate'!$C$27,"")</f>
        <v/>
      </c>
      <c r="CF28" s="632" t="str">
        <f>IF(ISNUMBER(T28),'Cover Page'!$D$35/1000000*T28/'FX rate'!$C$27,"")</f>
        <v/>
      </c>
      <c r="CG28" s="780" t="str">
        <f>IF(ISNUMBER(U28),'Cover Page'!$D$35/1000000*U28/'FX rate'!$C$27,"")</f>
        <v/>
      </c>
      <c r="CH28" s="781" t="str">
        <f>IF(ISNUMBER(V28),'Cover Page'!$D$35/1000000*V28/'FX rate'!$C$27,"")</f>
        <v/>
      </c>
      <c r="CI28" s="780" t="str">
        <f>IF(ISNUMBER(W28),'Cover Page'!$D$35/1000000*W28/'FX rate'!$C$27,"")</f>
        <v/>
      </c>
      <c r="CJ28" s="632" t="str">
        <f>IF(ISNUMBER(X28),'Cover Page'!$D$35/1000000*X28/'FX rate'!$C$27,"")</f>
        <v/>
      </c>
      <c r="CK28" s="780" t="str">
        <f>IF(ISNUMBER(Y28),'Cover Page'!$D$35/1000000*Y28/'FX rate'!$C$27,"")</f>
        <v/>
      </c>
      <c r="CL28" s="781" t="str">
        <f>IF(ISNUMBER(Z28),'Cover Page'!$D$35/1000000*Z28/'FX rate'!$C$27,"")</f>
        <v/>
      </c>
      <c r="CM28" s="780" t="str">
        <f>IF(ISNUMBER(AA28),'Cover Page'!$D$35/1000000*AA28/'FX rate'!$C$27,"")</f>
        <v/>
      </c>
      <c r="CN28" s="632" t="str">
        <f>IF(ISNUMBER(AB28),'Cover Page'!$D$35/1000000*AB28/'FX rate'!$C$27,"")</f>
        <v/>
      </c>
      <c r="CO28" s="525"/>
      <c r="CP28" s="525"/>
      <c r="CQ28" s="525"/>
      <c r="CR28" s="525"/>
      <c r="CS28" s="525"/>
    </row>
    <row r="29" spans="1:97" ht="14.25" x14ac:dyDescent="0.2">
      <c r="A29" s="4"/>
      <c r="B29" s="8">
        <v>2010</v>
      </c>
      <c r="C29" s="145"/>
      <c r="D29" s="94"/>
      <c r="E29" s="146"/>
      <c r="F29" s="94"/>
      <c r="G29" s="146"/>
      <c r="H29" s="94"/>
      <c r="I29" s="146"/>
      <c r="J29" s="94"/>
      <c r="K29" s="146"/>
      <c r="L29" s="94"/>
      <c r="M29" s="146"/>
      <c r="N29" s="94"/>
      <c r="O29" s="146"/>
      <c r="P29" s="94"/>
      <c r="Q29" s="146"/>
      <c r="R29" s="94"/>
      <c r="S29" s="146"/>
      <c r="T29" s="94"/>
      <c r="U29" s="146"/>
      <c r="V29" s="94"/>
      <c r="W29" s="146"/>
      <c r="X29" s="94"/>
      <c r="Y29" s="146"/>
      <c r="Z29" s="147"/>
      <c r="AA29" s="263" t="str">
        <f t="shared" si="0"/>
        <v/>
      </c>
      <c r="AB29" s="250" t="str">
        <f t="shared" si="1"/>
        <v/>
      </c>
      <c r="AH29" s="624">
        <v>2010</v>
      </c>
      <c r="AI29" s="600" t="str">
        <f>IF(ISNUMBER(C29),'Cover Page'!$D$35/1000000*'4 classification'!C29/'FX rate'!$C15,"")</f>
        <v/>
      </c>
      <c r="AJ29" s="601" t="str">
        <f>IF(ISNUMBER(D29),'Cover Page'!$D$35/1000000*'4 classification'!D29/'FX rate'!$C15,"")</f>
        <v/>
      </c>
      <c r="AK29" s="798" t="str">
        <f>IF(ISNUMBER(E29),'Cover Page'!$D$35/1000000*'4 classification'!E29/'FX rate'!$C15,"")</f>
        <v/>
      </c>
      <c r="AL29" s="601" t="str">
        <f>IF(ISNUMBER(F29),'Cover Page'!$D$35/1000000*'4 classification'!F29/'FX rate'!$C15,"")</f>
        <v/>
      </c>
      <c r="AM29" s="798" t="str">
        <f>IF(ISNUMBER(G29),'Cover Page'!$D$35/1000000*'4 classification'!G29/'FX rate'!$C15,"")</f>
        <v/>
      </c>
      <c r="AN29" s="601" t="str">
        <f>IF(ISNUMBER(H29),'Cover Page'!$D$35/1000000*'4 classification'!H29/'FX rate'!$C15,"")</f>
        <v/>
      </c>
      <c r="AO29" s="798" t="str">
        <f>IF(ISNUMBER(I29),'Cover Page'!$D$35/1000000*'4 classification'!I29/'FX rate'!$C15,"")</f>
        <v/>
      </c>
      <c r="AP29" s="601" t="str">
        <f>IF(ISNUMBER(J29),'Cover Page'!$D$35/1000000*'4 classification'!J29/'FX rate'!$C15,"")</f>
        <v/>
      </c>
      <c r="AQ29" s="798" t="str">
        <f>IF(ISNUMBER(K29),'Cover Page'!$D$35/1000000*'4 classification'!K29/'FX rate'!$C15,"")</f>
        <v/>
      </c>
      <c r="AR29" s="601" t="str">
        <f>IF(ISNUMBER(L29),'Cover Page'!$D$35/1000000*'4 classification'!L29/'FX rate'!$C15,"")</f>
        <v/>
      </c>
      <c r="AS29" s="798" t="str">
        <f>IF(ISNUMBER(M29),'Cover Page'!$D$35/1000000*'4 classification'!M29/'FX rate'!$C15,"")</f>
        <v/>
      </c>
      <c r="AT29" s="601" t="str">
        <f>IF(ISNUMBER(N29),'Cover Page'!$D$35/1000000*'4 classification'!N29/'FX rate'!$C15,"")</f>
        <v/>
      </c>
      <c r="AU29" s="798" t="str">
        <f>IF(ISNUMBER(O29),'Cover Page'!$D$35/1000000*'4 classification'!O29/'FX rate'!$C15,"")</f>
        <v/>
      </c>
      <c r="AV29" s="601" t="str">
        <f>IF(ISNUMBER(P29),'Cover Page'!$D$35/1000000*'4 classification'!P29/'FX rate'!$C15,"")</f>
        <v/>
      </c>
      <c r="AW29" s="798" t="str">
        <f>IF(ISNUMBER(Q29),'Cover Page'!$D$35/1000000*'4 classification'!Q29/'FX rate'!$C15,"")</f>
        <v/>
      </c>
      <c r="AX29" s="793" t="str">
        <f>IF(ISNUMBER(R29),'Cover Page'!$D$35/1000000*'4 classification'!R29/'FX rate'!$C15,"")</f>
        <v/>
      </c>
      <c r="AY29" s="797" t="str">
        <f>IF(ISNUMBER(S29),'Cover Page'!$D$35/1000000*'4 classification'!S29/'FX rate'!$C15,"")</f>
        <v/>
      </c>
      <c r="AZ29" s="791" t="str">
        <f>IF(ISNUMBER(T29),'Cover Page'!$D$35/1000000*'4 classification'!T29/'FX rate'!$C15,"")</f>
        <v/>
      </c>
      <c r="BA29" s="797" t="str">
        <f>IF(ISNUMBER(U29),'Cover Page'!$D$35/1000000*'4 classification'!U29/'FX rate'!$C15,"")</f>
        <v/>
      </c>
      <c r="BB29" s="599" t="str">
        <f>IF(ISNUMBER(V29),'Cover Page'!$D$35/1000000*'4 classification'!V29/'FX rate'!$C15,"")</f>
        <v/>
      </c>
      <c r="BC29" s="797" t="str">
        <f>IF(ISNUMBER(W29),'Cover Page'!$D$35/1000000*'4 classification'!W29/'FX rate'!$C15,"")</f>
        <v/>
      </c>
      <c r="BD29" s="599" t="str">
        <f>IF(ISNUMBER(X29),'Cover Page'!$D$35/1000000*'4 classification'!X29/'FX rate'!$C15,"")</f>
        <v/>
      </c>
      <c r="BE29" s="797" t="str">
        <f>IF(ISNUMBER(Y29),'Cover Page'!$D$35/1000000*'4 classification'!Y29/'FX rate'!$C15,"")</f>
        <v/>
      </c>
      <c r="BF29" s="599" t="str">
        <f>IF(ISNUMBER(Z29),'Cover Page'!$D$35/1000000*'4 classification'!Z29/'FX rate'!$C15,"")</f>
        <v/>
      </c>
      <c r="BG29" s="792" t="str">
        <f>IF(ISNUMBER(AA29),'Cover Page'!$D$35/1000000*'4 classification'!AA29/'FX rate'!$C15,"")</f>
        <v/>
      </c>
      <c r="BH29" s="599" t="str">
        <f>IF(ISNUMBER(AB29),'Cover Page'!$D$35/1000000*'4 classification'!AB29/'FX rate'!$C15,"")</f>
        <v/>
      </c>
      <c r="BI29" s="456"/>
      <c r="BN29" s="589">
        <v>2010</v>
      </c>
      <c r="BO29" s="629" t="str">
        <f>IF(ISNUMBER(C29),'Cover Page'!$D$35/1000000*C29/'FX rate'!$C$27,"")</f>
        <v/>
      </c>
      <c r="BP29" s="630" t="str">
        <f>IF(ISNUMBER(D29),'Cover Page'!$D$35/1000000*D29/'FX rate'!$C$27,"")</f>
        <v/>
      </c>
      <c r="BQ29" s="780" t="str">
        <f>IF(ISNUMBER(E29),'Cover Page'!$D$35/1000000*E29/'FX rate'!$C$27,"")</f>
        <v/>
      </c>
      <c r="BR29" s="630" t="str">
        <f>IF(ISNUMBER(F29),'Cover Page'!$D$35/1000000*F29/'FX rate'!$C$27,"")</f>
        <v/>
      </c>
      <c r="BS29" s="780" t="str">
        <f>IF(ISNUMBER(G29),'Cover Page'!$D$35/1000000*G29/'FX rate'!$C$27,"")</f>
        <v/>
      </c>
      <c r="BT29" s="630" t="str">
        <f>IF(ISNUMBER(H29),'Cover Page'!$D$35/1000000*H29/'FX rate'!$C$27,"")</f>
        <v/>
      </c>
      <c r="BU29" s="780" t="str">
        <f>IF(ISNUMBER(I29),'Cover Page'!$D$35/1000000*I29/'FX rate'!$C$27,"")</f>
        <v/>
      </c>
      <c r="BV29" s="630" t="str">
        <f>IF(ISNUMBER(J29),'Cover Page'!$D$35/1000000*J29/'FX rate'!$C$27,"")</f>
        <v/>
      </c>
      <c r="BW29" s="780" t="str">
        <f>IF(ISNUMBER(K29),'Cover Page'!$D$35/1000000*K29/'FX rate'!$C$27,"")</f>
        <v/>
      </c>
      <c r="BX29" s="630" t="str">
        <f>IF(ISNUMBER(L29),'Cover Page'!$D$35/1000000*L29/'FX rate'!$C$27,"")</f>
        <v/>
      </c>
      <c r="BY29" s="780" t="str">
        <f>IF(ISNUMBER(M29),'Cover Page'!$D$35/1000000*M29/'FX rate'!$C$27,"")</f>
        <v/>
      </c>
      <c r="BZ29" s="630" t="str">
        <f>IF(ISNUMBER(N29),'Cover Page'!$D$35/1000000*N29/'FX rate'!$C$27,"")</f>
        <v/>
      </c>
      <c r="CA29" s="780" t="str">
        <f>IF(ISNUMBER(O29),'Cover Page'!$D$35/1000000*O29/'FX rate'!$C$27,"")</f>
        <v/>
      </c>
      <c r="CB29" s="630" t="str">
        <f>IF(ISNUMBER(P29),'Cover Page'!$D$35/1000000*P29/'FX rate'!$C$27,"")</f>
        <v/>
      </c>
      <c r="CC29" s="780" t="str">
        <f>IF(ISNUMBER(Q29),'Cover Page'!$D$35/1000000*Q29/'FX rate'!$C$27,"")</f>
        <v/>
      </c>
      <c r="CD29" s="781" t="str">
        <f>IF(ISNUMBER(R29),'Cover Page'!$D$35/1000000*R29/'FX rate'!$C$27,"")</f>
        <v/>
      </c>
      <c r="CE29" s="780" t="str">
        <f>IF(ISNUMBER(S29),'Cover Page'!$D$35/1000000*S29/'FX rate'!$C$27,"")</f>
        <v/>
      </c>
      <c r="CF29" s="632" t="str">
        <f>IF(ISNUMBER(T29),'Cover Page'!$D$35/1000000*T29/'FX rate'!$C$27,"")</f>
        <v/>
      </c>
      <c r="CG29" s="780" t="str">
        <f>IF(ISNUMBER(U29),'Cover Page'!$D$35/1000000*U29/'FX rate'!$C$27,"")</f>
        <v/>
      </c>
      <c r="CH29" s="781" t="str">
        <f>IF(ISNUMBER(V29),'Cover Page'!$D$35/1000000*V29/'FX rate'!$C$27,"")</f>
        <v/>
      </c>
      <c r="CI29" s="780" t="str">
        <f>IF(ISNUMBER(W29),'Cover Page'!$D$35/1000000*W29/'FX rate'!$C$27,"")</f>
        <v/>
      </c>
      <c r="CJ29" s="632" t="str">
        <f>IF(ISNUMBER(X29),'Cover Page'!$D$35/1000000*X29/'FX rate'!$C$27,"")</f>
        <v/>
      </c>
      <c r="CK29" s="780" t="str">
        <f>IF(ISNUMBER(Y29),'Cover Page'!$D$35/1000000*Y29/'FX rate'!$C$27,"")</f>
        <v/>
      </c>
      <c r="CL29" s="781" t="str">
        <f>IF(ISNUMBER(Z29),'Cover Page'!$D$35/1000000*Z29/'FX rate'!$C$27,"")</f>
        <v/>
      </c>
      <c r="CM29" s="780" t="str">
        <f>IF(ISNUMBER(AA29),'Cover Page'!$D$35/1000000*AA29/'FX rate'!$C$27,"")</f>
        <v/>
      </c>
      <c r="CN29" s="632" t="str">
        <f>IF(ISNUMBER(AB29),'Cover Page'!$D$35/1000000*AB29/'FX rate'!$C$27,"")</f>
        <v/>
      </c>
      <c r="CO29" s="525"/>
      <c r="CP29" s="525"/>
      <c r="CQ29" s="525"/>
      <c r="CR29" s="525"/>
      <c r="CS29" s="525"/>
    </row>
    <row r="30" spans="1:97" ht="14.25" x14ac:dyDescent="0.2">
      <c r="A30" s="4"/>
      <c r="B30" s="8">
        <v>2011</v>
      </c>
      <c r="C30" s="145"/>
      <c r="D30" s="94"/>
      <c r="E30" s="146"/>
      <c r="F30" s="94"/>
      <c r="G30" s="146"/>
      <c r="H30" s="94"/>
      <c r="I30" s="146"/>
      <c r="J30" s="94"/>
      <c r="K30" s="146"/>
      <c r="L30" s="94"/>
      <c r="M30" s="146"/>
      <c r="N30" s="94"/>
      <c r="O30" s="146"/>
      <c r="P30" s="94"/>
      <c r="Q30" s="146"/>
      <c r="R30" s="94"/>
      <c r="S30" s="146"/>
      <c r="T30" s="94"/>
      <c r="U30" s="146"/>
      <c r="V30" s="94"/>
      <c r="W30" s="146"/>
      <c r="X30" s="94"/>
      <c r="Y30" s="146"/>
      <c r="Z30" s="147"/>
      <c r="AA30" s="263" t="str">
        <f t="shared" si="0"/>
        <v/>
      </c>
      <c r="AB30" s="250" t="str">
        <f t="shared" si="1"/>
        <v/>
      </c>
      <c r="AH30" s="624">
        <v>2011</v>
      </c>
      <c r="AI30" s="600" t="str">
        <f>IF(ISNUMBER(C30),'Cover Page'!$D$35/1000000*'4 classification'!C30/'FX rate'!$C16,"")</f>
        <v/>
      </c>
      <c r="AJ30" s="601" t="str">
        <f>IF(ISNUMBER(D30),'Cover Page'!$D$35/1000000*'4 classification'!D30/'FX rate'!$C16,"")</f>
        <v/>
      </c>
      <c r="AK30" s="798" t="str">
        <f>IF(ISNUMBER(E30),'Cover Page'!$D$35/1000000*'4 classification'!E30/'FX rate'!$C16,"")</f>
        <v/>
      </c>
      <c r="AL30" s="601" t="str">
        <f>IF(ISNUMBER(F30),'Cover Page'!$D$35/1000000*'4 classification'!F30/'FX rate'!$C16,"")</f>
        <v/>
      </c>
      <c r="AM30" s="798" t="str">
        <f>IF(ISNUMBER(G30),'Cover Page'!$D$35/1000000*'4 classification'!G30/'FX rate'!$C16,"")</f>
        <v/>
      </c>
      <c r="AN30" s="601" t="str">
        <f>IF(ISNUMBER(H30),'Cover Page'!$D$35/1000000*'4 classification'!H30/'FX rate'!$C16,"")</f>
        <v/>
      </c>
      <c r="AO30" s="798" t="str">
        <f>IF(ISNUMBER(I30),'Cover Page'!$D$35/1000000*'4 classification'!I30/'FX rate'!$C16,"")</f>
        <v/>
      </c>
      <c r="AP30" s="601" t="str">
        <f>IF(ISNUMBER(J30),'Cover Page'!$D$35/1000000*'4 classification'!J30/'FX rate'!$C16,"")</f>
        <v/>
      </c>
      <c r="AQ30" s="798" t="str">
        <f>IF(ISNUMBER(K30),'Cover Page'!$D$35/1000000*'4 classification'!K30/'FX rate'!$C16,"")</f>
        <v/>
      </c>
      <c r="AR30" s="601" t="str">
        <f>IF(ISNUMBER(L30),'Cover Page'!$D$35/1000000*'4 classification'!L30/'FX rate'!$C16,"")</f>
        <v/>
      </c>
      <c r="AS30" s="798" t="str">
        <f>IF(ISNUMBER(M30),'Cover Page'!$D$35/1000000*'4 classification'!M30/'FX rate'!$C16,"")</f>
        <v/>
      </c>
      <c r="AT30" s="601" t="str">
        <f>IF(ISNUMBER(N30),'Cover Page'!$D$35/1000000*'4 classification'!N30/'FX rate'!$C16,"")</f>
        <v/>
      </c>
      <c r="AU30" s="798" t="str">
        <f>IF(ISNUMBER(O30),'Cover Page'!$D$35/1000000*'4 classification'!O30/'FX rate'!$C16,"")</f>
        <v/>
      </c>
      <c r="AV30" s="601" t="str">
        <f>IF(ISNUMBER(P30),'Cover Page'!$D$35/1000000*'4 classification'!P30/'FX rate'!$C16,"")</f>
        <v/>
      </c>
      <c r="AW30" s="798" t="str">
        <f>IF(ISNUMBER(Q30),'Cover Page'!$D$35/1000000*'4 classification'!Q30/'FX rate'!$C16,"")</f>
        <v/>
      </c>
      <c r="AX30" s="793" t="str">
        <f>IF(ISNUMBER(R30),'Cover Page'!$D$35/1000000*'4 classification'!R30/'FX rate'!$C16,"")</f>
        <v/>
      </c>
      <c r="AY30" s="797" t="str">
        <f>IF(ISNUMBER(S30),'Cover Page'!$D$35/1000000*'4 classification'!S30/'FX rate'!$C16,"")</f>
        <v/>
      </c>
      <c r="AZ30" s="791" t="str">
        <f>IF(ISNUMBER(T30),'Cover Page'!$D$35/1000000*'4 classification'!T30/'FX rate'!$C16,"")</f>
        <v/>
      </c>
      <c r="BA30" s="797" t="str">
        <f>IF(ISNUMBER(U30),'Cover Page'!$D$35/1000000*'4 classification'!U30/'FX rate'!$C16,"")</f>
        <v/>
      </c>
      <c r="BB30" s="599" t="str">
        <f>IF(ISNUMBER(V30),'Cover Page'!$D$35/1000000*'4 classification'!V30/'FX rate'!$C16,"")</f>
        <v/>
      </c>
      <c r="BC30" s="797" t="str">
        <f>IF(ISNUMBER(W30),'Cover Page'!$D$35/1000000*'4 classification'!W30/'FX rate'!$C16,"")</f>
        <v/>
      </c>
      <c r="BD30" s="599" t="str">
        <f>IF(ISNUMBER(X30),'Cover Page'!$D$35/1000000*'4 classification'!X30/'FX rate'!$C16,"")</f>
        <v/>
      </c>
      <c r="BE30" s="797" t="str">
        <f>IF(ISNUMBER(Y30),'Cover Page'!$D$35/1000000*'4 classification'!Y30/'FX rate'!$C16,"")</f>
        <v/>
      </c>
      <c r="BF30" s="599" t="str">
        <f>IF(ISNUMBER(Z30),'Cover Page'!$D$35/1000000*'4 classification'!Z30/'FX rate'!$C16,"")</f>
        <v/>
      </c>
      <c r="BG30" s="792" t="str">
        <f>IF(ISNUMBER(AA30),'Cover Page'!$D$35/1000000*'4 classification'!AA30/'FX rate'!$C16,"")</f>
        <v/>
      </c>
      <c r="BH30" s="599" t="str">
        <f>IF(ISNUMBER(AB30),'Cover Page'!$D$35/1000000*'4 classification'!AB30/'FX rate'!$C16,"")</f>
        <v/>
      </c>
      <c r="BI30" s="456"/>
      <c r="BN30" s="589">
        <v>2011</v>
      </c>
      <c r="BO30" s="629" t="str">
        <f>IF(ISNUMBER(C30),'Cover Page'!$D$35/1000000*C30/'FX rate'!$C$27,"")</f>
        <v/>
      </c>
      <c r="BP30" s="630" t="str">
        <f>IF(ISNUMBER(D30),'Cover Page'!$D$35/1000000*D30/'FX rate'!$C$27,"")</f>
        <v/>
      </c>
      <c r="BQ30" s="780" t="str">
        <f>IF(ISNUMBER(E30),'Cover Page'!$D$35/1000000*E30/'FX rate'!$C$27,"")</f>
        <v/>
      </c>
      <c r="BR30" s="630" t="str">
        <f>IF(ISNUMBER(F30),'Cover Page'!$D$35/1000000*F30/'FX rate'!$C$27,"")</f>
        <v/>
      </c>
      <c r="BS30" s="780" t="str">
        <f>IF(ISNUMBER(G30),'Cover Page'!$D$35/1000000*G30/'FX rate'!$C$27,"")</f>
        <v/>
      </c>
      <c r="BT30" s="630" t="str">
        <f>IF(ISNUMBER(H30),'Cover Page'!$D$35/1000000*H30/'FX rate'!$C$27,"")</f>
        <v/>
      </c>
      <c r="BU30" s="780" t="str">
        <f>IF(ISNUMBER(I30),'Cover Page'!$D$35/1000000*I30/'FX rate'!$C$27,"")</f>
        <v/>
      </c>
      <c r="BV30" s="630" t="str">
        <f>IF(ISNUMBER(J30),'Cover Page'!$D$35/1000000*J30/'FX rate'!$C$27,"")</f>
        <v/>
      </c>
      <c r="BW30" s="780" t="str">
        <f>IF(ISNUMBER(K30),'Cover Page'!$D$35/1000000*K30/'FX rate'!$C$27,"")</f>
        <v/>
      </c>
      <c r="BX30" s="630" t="str">
        <f>IF(ISNUMBER(L30),'Cover Page'!$D$35/1000000*L30/'FX rate'!$C$27,"")</f>
        <v/>
      </c>
      <c r="BY30" s="780" t="str">
        <f>IF(ISNUMBER(M30),'Cover Page'!$D$35/1000000*M30/'FX rate'!$C$27,"")</f>
        <v/>
      </c>
      <c r="BZ30" s="630" t="str">
        <f>IF(ISNUMBER(N30),'Cover Page'!$D$35/1000000*N30/'FX rate'!$C$27,"")</f>
        <v/>
      </c>
      <c r="CA30" s="780" t="str">
        <f>IF(ISNUMBER(O30),'Cover Page'!$D$35/1000000*O30/'FX rate'!$C$27,"")</f>
        <v/>
      </c>
      <c r="CB30" s="630" t="str">
        <f>IF(ISNUMBER(P30),'Cover Page'!$D$35/1000000*P30/'FX rate'!$C$27,"")</f>
        <v/>
      </c>
      <c r="CC30" s="780" t="str">
        <f>IF(ISNUMBER(Q30),'Cover Page'!$D$35/1000000*Q30/'FX rate'!$C$27,"")</f>
        <v/>
      </c>
      <c r="CD30" s="781" t="str">
        <f>IF(ISNUMBER(R30),'Cover Page'!$D$35/1000000*R30/'FX rate'!$C$27,"")</f>
        <v/>
      </c>
      <c r="CE30" s="780" t="str">
        <f>IF(ISNUMBER(S30),'Cover Page'!$D$35/1000000*S30/'FX rate'!$C$27,"")</f>
        <v/>
      </c>
      <c r="CF30" s="632" t="str">
        <f>IF(ISNUMBER(T30),'Cover Page'!$D$35/1000000*T30/'FX rate'!$C$27,"")</f>
        <v/>
      </c>
      <c r="CG30" s="780" t="str">
        <f>IF(ISNUMBER(U30),'Cover Page'!$D$35/1000000*U30/'FX rate'!$C$27,"")</f>
        <v/>
      </c>
      <c r="CH30" s="781" t="str">
        <f>IF(ISNUMBER(V30),'Cover Page'!$D$35/1000000*V30/'FX rate'!$C$27,"")</f>
        <v/>
      </c>
      <c r="CI30" s="780" t="str">
        <f>IF(ISNUMBER(W30),'Cover Page'!$D$35/1000000*W30/'FX rate'!$C$27,"")</f>
        <v/>
      </c>
      <c r="CJ30" s="632" t="str">
        <f>IF(ISNUMBER(X30),'Cover Page'!$D$35/1000000*X30/'FX rate'!$C$27,"")</f>
        <v/>
      </c>
      <c r="CK30" s="780" t="str">
        <f>IF(ISNUMBER(Y30),'Cover Page'!$D$35/1000000*Y30/'FX rate'!$C$27,"")</f>
        <v/>
      </c>
      <c r="CL30" s="781" t="str">
        <f>IF(ISNUMBER(Z30),'Cover Page'!$D$35/1000000*Z30/'FX rate'!$C$27,"")</f>
        <v/>
      </c>
      <c r="CM30" s="780" t="str">
        <f>IF(ISNUMBER(AA30),'Cover Page'!$D$35/1000000*AA30/'FX rate'!$C$27,"")</f>
        <v/>
      </c>
      <c r="CN30" s="632" t="str">
        <f>IF(ISNUMBER(AB30),'Cover Page'!$D$35/1000000*AB30/'FX rate'!$C$27,"")</f>
        <v/>
      </c>
      <c r="CO30" s="525"/>
      <c r="CP30" s="525"/>
      <c r="CQ30" s="525"/>
      <c r="CR30" s="525"/>
      <c r="CS30" s="525"/>
    </row>
    <row r="31" spans="1:97" ht="14.25" x14ac:dyDescent="0.2">
      <c r="A31" s="4"/>
      <c r="B31" s="8">
        <v>2012</v>
      </c>
      <c r="C31" s="145"/>
      <c r="D31" s="94"/>
      <c r="E31" s="146"/>
      <c r="F31" s="94"/>
      <c r="G31" s="146"/>
      <c r="H31" s="94"/>
      <c r="I31" s="146"/>
      <c r="J31" s="94"/>
      <c r="K31" s="146"/>
      <c r="L31" s="94"/>
      <c r="M31" s="146"/>
      <c r="N31" s="94"/>
      <c r="O31" s="146"/>
      <c r="P31" s="94"/>
      <c r="Q31" s="146"/>
      <c r="R31" s="94"/>
      <c r="S31" s="146"/>
      <c r="T31" s="94"/>
      <c r="U31" s="146"/>
      <c r="V31" s="94"/>
      <c r="W31" s="146"/>
      <c r="X31" s="94"/>
      <c r="Y31" s="146"/>
      <c r="Z31" s="147"/>
      <c r="AA31" s="263" t="str">
        <f t="shared" si="0"/>
        <v/>
      </c>
      <c r="AB31" s="250" t="str">
        <f t="shared" si="1"/>
        <v/>
      </c>
      <c r="AH31" s="624">
        <v>2012</v>
      </c>
      <c r="AI31" s="600" t="str">
        <f>IF(ISNUMBER(C31),'Cover Page'!$D$35/1000000*'4 classification'!C31/'FX rate'!$C17,"")</f>
        <v/>
      </c>
      <c r="AJ31" s="601" t="str">
        <f>IF(ISNUMBER(D31),'Cover Page'!$D$35/1000000*'4 classification'!D31/'FX rate'!$C17,"")</f>
        <v/>
      </c>
      <c r="AK31" s="798" t="str">
        <f>IF(ISNUMBER(E31),'Cover Page'!$D$35/1000000*'4 classification'!E31/'FX rate'!$C17,"")</f>
        <v/>
      </c>
      <c r="AL31" s="601" t="str">
        <f>IF(ISNUMBER(F31),'Cover Page'!$D$35/1000000*'4 classification'!F31/'FX rate'!$C17,"")</f>
        <v/>
      </c>
      <c r="AM31" s="798" t="str">
        <f>IF(ISNUMBER(G31),'Cover Page'!$D$35/1000000*'4 classification'!G31/'FX rate'!$C17,"")</f>
        <v/>
      </c>
      <c r="AN31" s="601" t="str">
        <f>IF(ISNUMBER(H31),'Cover Page'!$D$35/1000000*'4 classification'!H31/'FX rate'!$C17,"")</f>
        <v/>
      </c>
      <c r="AO31" s="798" t="str">
        <f>IF(ISNUMBER(I31),'Cover Page'!$D$35/1000000*'4 classification'!I31/'FX rate'!$C17,"")</f>
        <v/>
      </c>
      <c r="AP31" s="601" t="str">
        <f>IF(ISNUMBER(J31),'Cover Page'!$D$35/1000000*'4 classification'!J31/'FX rate'!$C17,"")</f>
        <v/>
      </c>
      <c r="AQ31" s="798" t="str">
        <f>IF(ISNUMBER(K31),'Cover Page'!$D$35/1000000*'4 classification'!K31/'FX rate'!$C17,"")</f>
        <v/>
      </c>
      <c r="AR31" s="601" t="str">
        <f>IF(ISNUMBER(L31),'Cover Page'!$D$35/1000000*'4 classification'!L31/'FX rate'!$C17,"")</f>
        <v/>
      </c>
      <c r="AS31" s="798" t="str">
        <f>IF(ISNUMBER(M31),'Cover Page'!$D$35/1000000*'4 classification'!M31/'FX rate'!$C17,"")</f>
        <v/>
      </c>
      <c r="AT31" s="601" t="str">
        <f>IF(ISNUMBER(N31),'Cover Page'!$D$35/1000000*'4 classification'!N31/'FX rate'!$C17,"")</f>
        <v/>
      </c>
      <c r="AU31" s="798" t="str">
        <f>IF(ISNUMBER(O31),'Cover Page'!$D$35/1000000*'4 classification'!O31/'FX rate'!$C17,"")</f>
        <v/>
      </c>
      <c r="AV31" s="601" t="str">
        <f>IF(ISNUMBER(P31),'Cover Page'!$D$35/1000000*'4 classification'!P31/'FX rate'!$C17,"")</f>
        <v/>
      </c>
      <c r="AW31" s="798" t="str">
        <f>IF(ISNUMBER(Q31),'Cover Page'!$D$35/1000000*'4 classification'!Q31/'FX rate'!$C17,"")</f>
        <v/>
      </c>
      <c r="AX31" s="793" t="str">
        <f>IF(ISNUMBER(R31),'Cover Page'!$D$35/1000000*'4 classification'!R31/'FX rate'!$C17,"")</f>
        <v/>
      </c>
      <c r="AY31" s="797" t="str">
        <f>IF(ISNUMBER(S31),'Cover Page'!$D$35/1000000*'4 classification'!S31/'FX rate'!$C17,"")</f>
        <v/>
      </c>
      <c r="AZ31" s="791" t="str">
        <f>IF(ISNUMBER(T31),'Cover Page'!$D$35/1000000*'4 classification'!T31/'FX rate'!$C17,"")</f>
        <v/>
      </c>
      <c r="BA31" s="797" t="str">
        <f>IF(ISNUMBER(U31),'Cover Page'!$D$35/1000000*'4 classification'!U31/'FX rate'!$C17,"")</f>
        <v/>
      </c>
      <c r="BB31" s="599" t="str">
        <f>IF(ISNUMBER(V31),'Cover Page'!$D$35/1000000*'4 classification'!V31/'FX rate'!$C17,"")</f>
        <v/>
      </c>
      <c r="BC31" s="797" t="str">
        <f>IF(ISNUMBER(W31),'Cover Page'!$D$35/1000000*'4 classification'!W31/'FX rate'!$C17,"")</f>
        <v/>
      </c>
      <c r="BD31" s="599" t="str">
        <f>IF(ISNUMBER(X31),'Cover Page'!$D$35/1000000*'4 classification'!X31/'FX rate'!$C17,"")</f>
        <v/>
      </c>
      <c r="BE31" s="797" t="str">
        <f>IF(ISNUMBER(Y31),'Cover Page'!$D$35/1000000*'4 classification'!Y31/'FX rate'!$C17,"")</f>
        <v/>
      </c>
      <c r="BF31" s="599" t="str">
        <f>IF(ISNUMBER(Z31),'Cover Page'!$D$35/1000000*'4 classification'!Z31/'FX rate'!$C17,"")</f>
        <v/>
      </c>
      <c r="BG31" s="792" t="str">
        <f>IF(ISNUMBER(AA31),'Cover Page'!$D$35/1000000*'4 classification'!AA31/'FX rate'!$C17,"")</f>
        <v/>
      </c>
      <c r="BH31" s="599" t="str">
        <f>IF(ISNUMBER(AB31),'Cover Page'!$D$35/1000000*'4 classification'!AB31/'FX rate'!$C17,"")</f>
        <v/>
      </c>
      <c r="BI31" s="456"/>
      <c r="BN31" s="589">
        <v>2012</v>
      </c>
      <c r="BO31" s="629" t="str">
        <f>IF(ISNUMBER(C31),'Cover Page'!$D$35/1000000*C31/'FX rate'!$C$27,"")</f>
        <v/>
      </c>
      <c r="BP31" s="630" t="str">
        <f>IF(ISNUMBER(D31),'Cover Page'!$D$35/1000000*D31/'FX rate'!$C$27,"")</f>
        <v/>
      </c>
      <c r="BQ31" s="780" t="str">
        <f>IF(ISNUMBER(E31),'Cover Page'!$D$35/1000000*E31/'FX rate'!$C$27,"")</f>
        <v/>
      </c>
      <c r="BR31" s="630" t="str">
        <f>IF(ISNUMBER(F31),'Cover Page'!$D$35/1000000*F31/'FX rate'!$C$27,"")</f>
        <v/>
      </c>
      <c r="BS31" s="780" t="str">
        <f>IF(ISNUMBER(G31),'Cover Page'!$D$35/1000000*G31/'FX rate'!$C$27,"")</f>
        <v/>
      </c>
      <c r="BT31" s="630" t="str">
        <f>IF(ISNUMBER(H31),'Cover Page'!$D$35/1000000*H31/'FX rate'!$C$27,"")</f>
        <v/>
      </c>
      <c r="BU31" s="780" t="str">
        <f>IF(ISNUMBER(I31),'Cover Page'!$D$35/1000000*I31/'FX rate'!$C$27,"")</f>
        <v/>
      </c>
      <c r="BV31" s="630" t="str">
        <f>IF(ISNUMBER(J31),'Cover Page'!$D$35/1000000*J31/'FX rate'!$C$27,"")</f>
        <v/>
      </c>
      <c r="BW31" s="780" t="str">
        <f>IF(ISNUMBER(K31),'Cover Page'!$D$35/1000000*K31/'FX rate'!$C$27,"")</f>
        <v/>
      </c>
      <c r="BX31" s="630" t="str">
        <f>IF(ISNUMBER(L31),'Cover Page'!$D$35/1000000*L31/'FX rate'!$C$27,"")</f>
        <v/>
      </c>
      <c r="BY31" s="780" t="str">
        <f>IF(ISNUMBER(M31),'Cover Page'!$D$35/1000000*M31/'FX rate'!$C$27,"")</f>
        <v/>
      </c>
      <c r="BZ31" s="630" t="str">
        <f>IF(ISNUMBER(N31),'Cover Page'!$D$35/1000000*N31/'FX rate'!$C$27,"")</f>
        <v/>
      </c>
      <c r="CA31" s="780" t="str">
        <f>IF(ISNUMBER(O31),'Cover Page'!$D$35/1000000*O31/'FX rate'!$C$27,"")</f>
        <v/>
      </c>
      <c r="CB31" s="630" t="str">
        <f>IF(ISNUMBER(P31),'Cover Page'!$D$35/1000000*P31/'FX rate'!$C$27,"")</f>
        <v/>
      </c>
      <c r="CC31" s="780" t="str">
        <f>IF(ISNUMBER(Q31),'Cover Page'!$D$35/1000000*Q31/'FX rate'!$C$27,"")</f>
        <v/>
      </c>
      <c r="CD31" s="781" t="str">
        <f>IF(ISNUMBER(R31),'Cover Page'!$D$35/1000000*R31/'FX rate'!$C$27,"")</f>
        <v/>
      </c>
      <c r="CE31" s="780" t="str">
        <f>IF(ISNUMBER(S31),'Cover Page'!$D$35/1000000*S31/'FX rate'!$C$27,"")</f>
        <v/>
      </c>
      <c r="CF31" s="632" t="str">
        <f>IF(ISNUMBER(T31),'Cover Page'!$D$35/1000000*T31/'FX rate'!$C$27,"")</f>
        <v/>
      </c>
      <c r="CG31" s="780" t="str">
        <f>IF(ISNUMBER(U31),'Cover Page'!$D$35/1000000*U31/'FX rate'!$C$27,"")</f>
        <v/>
      </c>
      <c r="CH31" s="781" t="str">
        <f>IF(ISNUMBER(V31),'Cover Page'!$D$35/1000000*V31/'FX rate'!$C$27,"")</f>
        <v/>
      </c>
      <c r="CI31" s="780" t="str">
        <f>IF(ISNUMBER(W31),'Cover Page'!$D$35/1000000*W31/'FX rate'!$C$27,"")</f>
        <v/>
      </c>
      <c r="CJ31" s="632" t="str">
        <f>IF(ISNUMBER(X31),'Cover Page'!$D$35/1000000*X31/'FX rate'!$C$27,"")</f>
        <v/>
      </c>
      <c r="CK31" s="780" t="str">
        <f>IF(ISNUMBER(Y31),'Cover Page'!$D$35/1000000*Y31/'FX rate'!$C$27,"")</f>
        <v/>
      </c>
      <c r="CL31" s="781" t="str">
        <f>IF(ISNUMBER(Z31),'Cover Page'!$D$35/1000000*Z31/'FX rate'!$C$27,"")</f>
        <v/>
      </c>
      <c r="CM31" s="780" t="str">
        <f>IF(ISNUMBER(AA31),'Cover Page'!$D$35/1000000*AA31/'FX rate'!$C$27,"")</f>
        <v/>
      </c>
      <c r="CN31" s="632" t="str">
        <f>IF(ISNUMBER(AB31),'Cover Page'!$D$35/1000000*AB31/'FX rate'!$C$27,"")</f>
        <v/>
      </c>
      <c r="CO31" s="525"/>
      <c r="CP31" s="525"/>
      <c r="CQ31" s="525"/>
      <c r="CR31" s="525"/>
      <c r="CS31" s="525"/>
    </row>
    <row r="32" spans="1:97" ht="14.25" x14ac:dyDescent="0.2">
      <c r="A32" s="4"/>
      <c r="B32" s="8">
        <v>2013</v>
      </c>
      <c r="C32" s="145"/>
      <c r="D32" s="94"/>
      <c r="E32" s="146"/>
      <c r="F32" s="94"/>
      <c r="G32" s="146"/>
      <c r="H32" s="94"/>
      <c r="I32" s="146"/>
      <c r="J32" s="94"/>
      <c r="K32" s="146"/>
      <c r="L32" s="94"/>
      <c r="M32" s="146"/>
      <c r="N32" s="94"/>
      <c r="O32" s="146"/>
      <c r="P32" s="94"/>
      <c r="Q32" s="146"/>
      <c r="R32" s="94"/>
      <c r="S32" s="146"/>
      <c r="T32" s="94"/>
      <c r="U32" s="146"/>
      <c r="V32" s="94"/>
      <c r="W32" s="146"/>
      <c r="X32" s="94"/>
      <c r="Y32" s="146"/>
      <c r="Z32" s="147"/>
      <c r="AA32" s="263" t="str">
        <f t="shared" si="0"/>
        <v/>
      </c>
      <c r="AB32" s="250" t="str">
        <f t="shared" si="1"/>
        <v/>
      </c>
      <c r="AH32" s="624">
        <v>2013</v>
      </c>
      <c r="AI32" s="600" t="str">
        <f>IF(ISNUMBER(C32),'Cover Page'!$D$35/1000000*'4 classification'!C32/'FX rate'!$C18,"")</f>
        <v/>
      </c>
      <c r="AJ32" s="601" t="str">
        <f>IF(ISNUMBER(D32),'Cover Page'!$D$35/1000000*'4 classification'!D32/'FX rate'!$C18,"")</f>
        <v/>
      </c>
      <c r="AK32" s="798" t="str">
        <f>IF(ISNUMBER(E32),'Cover Page'!$D$35/1000000*'4 classification'!E32/'FX rate'!$C18,"")</f>
        <v/>
      </c>
      <c r="AL32" s="601" t="str">
        <f>IF(ISNUMBER(F32),'Cover Page'!$D$35/1000000*'4 classification'!F32/'FX rate'!$C18,"")</f>
        <v/>
      </c>
      <c r="AM32" s="798" t="str">
        <f>IF(ISNUMBER(G32),'Cover Page'!$D$35/1000000*'4 classification'!G32/'FX rate'!$C18,"")</f>
        <v/>
      </c>
      <c r="AN32" s="601" t="str">
        <f>IF(ISNUMBER(H32),'Cover Page'!$D$35/1000000*'4 classification'!H32/'FX rate'!$C18,"")</f>
        <v/>
      </c>
      <c r="AO32" s="798" t="str">
        <f>IF(ISNUMBER(I32),'Cover Page'!$D$35/1000000*'4 classification'!I32/'FX rate'!$C18,"")</f>
        <v/>
      </c>
      <c r="AP32" s="601" t="str">
        <f>IF(ISNUMBER(J32),'Cover Page'!$D$35/1000000*'4 classification'!J32/'FX rate'!$C18,"")</f>
        <v/>
      </c>
      <c r="AQ32" s="798" t="str">
        <f>IF(ISNUMBER(K32),'Cover Page'!$D$35/1000000*'4 classification'!K32/'FX rate'!$C18,"")</f>
        <v/>
      </c>
      <c r="AR32" s="601" t="str">
        <f>IF(ISNUMBER(L32),'Cover Page'!$D$35/1000000*'4 classification'!L32/'FX rate'!$C18,"")</f>
        <v/>
      </c>
      <c r="AS32" s="798" t="str">
        <f>IF(ISNUMBER(M32),'Cover Page'!$D$35/1000000*'4 classification'!M32/'FX rate'!$C18,"")</f>
        <v/>
      </c>
      <c r="AT32" s="601" t="str">
        <f>IF(ISNUMBER(N32),'Cover Page'!$D$35/1000000*'4 classification'!N32/'FX rate'!$C18,"")</f>
        <v/>
      </c>
      <c r="AU32" s="798" t="str">
        <f>IF(ISNUMBER(O32),'Cover Page'!$D$35/1000000*'4 classification'!O32/'FX rate'!$C18,"")</f>
        <v/>
      </c>
      <c r="AV32" s="601" t="str">
        <f>IF(ISNUMBER(P32),'Cover Page'!$D$35/1000000*'4 classification'!P32/'FX rate'!$C18,"")</f>
        <v/>
      </c>
      <c r="AW32" s="798" t="str">
        <f>IF(ISNUMBER(Q32),'Cover Page'!$D$35/1000000*'4 classification'!Q32/'FX rate'!$C18,"")</f>
        <v/>
      </c>
      <c r="AX32" s="793" t="str">
        <f>IF(ISNUMBER(R32),'Cover Page'!$D$35/1000000*'4 classification'!R32/'FX rate'!$C18,"")</f>
        <v/>
      </c>
      <c r="AY32" s="797" t="str">
        <f>IF(ISNUMBER(S32),'Cover Page'!$D$35/1000000*'4 classification'!S32/'FX rate'!$C18,"")</f>
        <v/>
      </c>
      <c r="AZ32" s="791" t="str">
        <f>IF(ISNUMBER(T32),'Cover Page'!$D$35/1000000*'4 classification'!T32/'FX rate'!$C18,"")</f>
        <v/>
      </c>
      <c r="BA32" s="797" t="str">
        <f>IF(ISNUMBER(U32),'Cover Page'!$D$35/1000000*'4 classification'!U32/'FX rate'!$C18,"")</f>
        <v/>
      </c>
      <c r="BB32" s="599" t="str">
        <f>IF(ISNUMBER(V32),'Cover Page'!$D$35/1000000*'4 classification'!V32/'FX rate'!$C18,"")</f>
        <v/>
      </c>
      <c r="BC32" s="797" t="str">
        <f>IF(ISNUMBER(W32),'Cover Page'!$D$35/1000000*'4 classification'!W32/'FX rate'!$C18,"")</f>
        <v/>
      </c>
      <c r="BD32" s="599" t="str">
        <f>IF(ISNUMBER(X32),'Cover Page'!$D$35/1000000*'4 classification'!X32/'FX rate'!$C18,"")</f>
        <v/>
      </c>
      <c r="BE32" s="797" t="str">
        <f>IF(ISNUMBER(Y32),'Cover Page'!$D$35/1000000*'4 classification'!Y32/'FX rate'!$C18,"")</f>
        <v/>
      </c>
      <c r="BF32" s="599" t="str">
        <f>IF(ISNUMBER(Z32),'Cover Page'!$D$35/1000000*'4 classification'!Z32/'FX rate'!$C18,"")</f>
        <v/>
      </c>
      <c r="BG32" s="792" t="str">
        <f>IF(ISNUMBER(AA32),'Cover Page'!$D$35/1000000*'4 classification'!AA32/'FX rate'!$C18,"")</f>
        <v/>
      </c>
      <c r="BH32" s="599" t="str">
        <f>IF(ISNUMBER(AB32),'Cover Page'!$D$35/1000000*'4 classification'!AB32/'FX rate'!$C18,"")</f>
        <v/>
      </c>
      <c r="BI32" s="456"/>
      <c r="BN32" s="589">
        <v>2013</v>
      </c>
      <c r="BO32" s="629" t="str">
        <f>IF(ISNUMBER(C32),'Cover Page'!$D$35/1000000*C32/'FX rate'!$C$27,"")</f>
        <v/>
      </c>
      <c r="BP32" s="630" t="str">
        <f>IF(ISNUMBER(D32),'Cover Page'!$D$35/1000000*D32/'FX rate'!$C$27,"")</f>
        <v/>
      </c>
      <c r="BQ32" s="780" t="str">
        <f>IF(ISNUMBER(E32),'Cover Page'!$D$35/1000000*E32/'FX rate'!$C$27,"")</f>
        <v/>
      </c>
      <c r="BR32" s="630" t="str">
        <f>IF(ISNUMBER(F32),'Cover Page'!$D$35/1000000*F32/'FX rate'!$C$27,"")</f>
        <v/>
      </c>
      <c r="BS32" s="780" t="str">
        <f>IF(ISNUMBER(G32),'Cover Page'!$D$35/1000000*G32/'FX rate'!$C$27,"")</f>
        <v/>
      </c>
      <c r="BT32" s="630" t="str">
        <f>IF(ISNUMBER(H32),'Cover Page'!$D$35/1000000*H32/'FX rate'!$C$27,"")</f>
        <v/>
      </c>
      <c r="BU32" s="780" t="str">
        <f>IF(ISNUMBER(I32),'Cover Page'!$D$35/1000000*I32/'FX rate'!$C$27,"")</f>
        <v/>
      </c>
      <c r="BV32" s="630" t="str">
        <f>IF(ISNUMBER(J32),'Cover Page'!$D$35/1000000*J32/'FX rate'!$C$27,"")</f>
        <v/>
      </c>
      <c r="BW32" s="780" t="str">
        <f>IF(ISNUMBER(K32),'Cover Page'!$D$35/1000000*K32/'FX rate'!$C$27,"")</f>
        <v/>
      </c>
      <c r="BX32" s="630" t="str">
        <f>IF(ISNUMBER(L32),'Cover Page'!$D$35/1000000*L32/'FX rate'!$C$27,"")</f>
        <v/>
      </c>
      <c r="BY32" s="780" t="str">
        <f>IF(ISNUMBER(M32),'Cover Page'!$D$35/1000000*M32/'FX rate'!$C$27,"")</f>
        <v/>
      </c>
      <c r="BZ32" s="630" t="str">
        <f>IF(ISNUMBER(N32),'Cover Page'!$D$35/1000000*N32/'FX rate'!$C$27,"")</f>
        <v/>
      </c>
      <c r="CA32" s="780" t="str">
        <f>IF(ISNUMBER(O32),'Cover Page'!$D$35/1000000*O32/'FX rate'!$C$27,"")</f>
        <v/>
      </c>
      <c r="CB32" s="630" t="str">
        <f>IF(ISNUMBER(P32),'Cover Page'!$D$35/1000000*P32/'FX rate'!$C$27,"")</f>
        <v/>
      </c>
      <c r="CC32" s="780" t="str">
        <f>IF(ISNUMBER(Q32),'Cover Page'!$D$35/1000000*Q32/'FX rate'!$C$27,"")</f>
        <v/>
      </c>
      <c r="CD32" s="781" t="str">
        <f>IF(ISNUMBER(R32),'Cover Page'!$D$35/1000000*R32/'FX rate'!$C$27,"")</f>
        <v/>
      </c>
      <c r="CE32" s="780" t="str">
        <f>IF(ISNUMBER(S32),'Cover Page'!$D$35/1000000*S32/'FX rate'!$C$27,"")</f>
        <v/>
      </c>
      <c r="CF32" s="632" t="str">
        <f>IF(ISNUMBER(T32),'Cover Page'!$D$35/1000000*T32/'FX rate'!$C$27,"")</f>
        <v/>
      </c>
      <c r="CG32" s="780" t="str">
        <f>IF(ISNUMBER(U32),'Cover Page'!$D$35/1000000*U32/'FX rate'!$C$27,"")</f>
        <v/>
      </c>
      <c r="CH32" s="781" t="str">
        <f>IF(ISNUMBER(V32),'Cover Page'!$D$35/1000000*V32/'FX rate'!$C$27,"")</f>
        <v/>
      </c>
      <c r="CI32" s="780" t="str">
        <f>IF(ISNUMBER(W32),'Cover Page'!$D$35/1000000*W32/'FX rate'!$C$27,"")</f>
        <v/>
      </c>
      <c r="CJ32" s="632" t="str">
        <f>IF(ISNUMBER(X32),'Cover Page'!$D$35/1000000*X32/'FX rate'!$C$27,"")</f>
        <v/>
      </c>
      <c r="CK32" s="780" t="str">
        <f>IF(ISNUMBER(Y32),'Cover Page'!$D$35/1000000*Y32/'FX rate'!$C$27,"")</f>
        <v/>
      </c>
      <c r="CL32" s="781" t="str">
        <f>IF(ISNUMBER(Z32),'Cover Page'!$D$35/1000000*Z32/'FX rate'!$C$27,"")</f>
        <v/>
      </c>
      <c r="CM32" s="780" t="str">
        <f>IF(ISNUMBER(AA32),'Cover Page'!$D$35/1000000*AA32/'FX rate'!$C$27,"")</f>
        <v/>
      </c>
      <c r="CN32" s="632" t="str">
        <f>IF(ISNUMBER(AB32),'Cover Page'!$D$35/1000000*AB32/'FX rate'!$C$27,"")</f>
        <v/>
      </c>
      <c r="CO32" s="525"/>
      <c r="CP32" s="525"/>
      <c r="CQ32" s="525"/>
      <c r="CR32" s="525"/>
      <c r="CS32" s="525"/>
    </row>
    <row r="33" spans="1:97" ht="14.25" x14ac:dyDescent="0.2">
      <c r="A33" s="4"/>
      <c r="B33" s="26">
        <v>2014</v>
      </c>
      <c r="C33" s="145"/>
      <c r="D33" s="96"/>
      <c r="E33" s="149"/>
      <c r="F33" s="96"/>
      <c r="G33" s="149"/>
      <c r="H33" s="96"/>
      <c r="I33" s="149"/>
      <c r="J33" s="96"/>
      <c r="K33" s="149"/>
      <c r="L33" s="96"/>
      <c r="M33" s="149"/>
      <c r="N33" s="96"/>
      <c r="O33" s="149"/>
      <c r="P33" s="96"/>
      <c r="Q33" s="149"/>
      <c r="R33" s="96"/>
      <c r="S33" s="149"/>
      <c r="T33" s="96"/>
      <c r="U33" s="149"/>
      <c r="V33" s="96"/>
      <c r="W33" s="149"/>
      <c r="X33" s="96"/>
      <c r="Y33" s="149"/>
      <c r="Z33" s="150"/>
      <c r="AA33" s="263" t="str">
        <f t="shared" si="0"/>
        <v/>
      </c>
      <c r="AB33" s="250" t="str">
        <f t="shared" si="1"/>
        <v/>
      </c>
      <c r="AH33" s="624">
        <v>2014</v>
      </c>
      <c r="AI33" s="600" t="str">
        <f>IF(ISNUMBER(C33),'Cover Page'!$D$35/1000000*'4 classification'!C33/'FX rate'!$C19,"")</f>
        <v/>
      </c>
      <c r="AJ33" s="601" t="str">
        <f>IF(ISNUMBER(D33),'Cover Page'!$D$35/1000000*'4 classification'!D33/'FX rate'!$C19,"")</f>
        <v/>
      </c>
      <c r="AK33" s="798" t="str">
        <f>IF(ISNUMBER(E33),'Cover Page'!$D$35/1000000*'4 classification'!E33/'FX rate'!$C19,"")</f>
        <v/>
      </c>
      <c r="AL33" s="601" t="str">
        <f>IF(ISNUMBER(F33),'Cover Page'!$D$35/1000000*'4 classification'!F33/'FX rate'!$C19,"")</f>
        <v/>
      </c>
      <c r="AM33" s="798" t="str">
        <f>IF(ISNUMBER(G33),'Cover Page'!$D$35/1000000*'4 classification'!G33/'FX rate'!$C19,"")</f>
        <v/>
      </c>
      <c r="AN33" s="601" t="str">
        <f>IF(ISNUMBER(H33),'Cover Page'!$D$35/1000000*'4 classification'!H33/'FX rate'!$C19,"")</f>
        <v/>
      </c>
      <c r="AO33" s="798" t="str">
        <f>IF(ISNUMBER(I33),'Cover Page'!$D$35/1000000*'4 classification'!I33/'FX rate'!$C19,"")</f>
        <v/>
      </c>
      <c r="AP33" s="601" t="str">
        <f>IF(ISNUMBER(J33),'Cover Page'!$D$35/1000000*'4 classification'!J33/'FX rate'!$C19,"")</f>
        <v/>
      </c>
      <c r="AQ33" s="798" t="str">
        <f>IF(ISNUMBER(K33),'Cover Page'!$D$35/1000000*'4 classification'!K33/'FX rate'!$C19,"")</f>
        <v/>
      </c>
      <c r="AR33" s="601" t="str">
        <f>IF(ISNUMBER(L33),'Cover Page'!$D$35/1000000*'4 classification'!L33/'FX rate'!$C19,"")</f>
        <v/>
      </c>
      <c r="AS33" s="798" t="str">
        <f>IF(ISNUMBER(M33),'Cover Page'!$D$35/1000000*'4 classification'!M33/'FX rate'!$C19,"")</f>
        <v/>
      </c>
      <c r="AT33" s="601" t="str">
        <f>IF(ISNUMBER(N33),'Cover Page'!$D$35/1000000*'4 classification'!N33/'FX rate'!$C19,"")</f>
        <v/>
      </c>
      <c r="AU33" s="798" t="str">
        <f>IF(ISNUMBER(O33),'Cover Page'!$D$35/1000000*'4 classification'!O33/'FX rate'!$C19,"")</f>
        <v/>
      </c>
      <c r="AV33" s="601" t="str">
        <f>IF(ISNUMBER(P33),'Cover Page'!$D$35/1000000*'4 classification'!P33/'FX rate'!$C19,"")</f>
        <v/>
      </c>
      <c r="AW33" s="798" t="str">
        <f>IF(ISNUMBER(Q33),'Cover Page'!$D$35/1000000*'4 classification'!Q33/'FX rate'!$C19,"")</f>
        <v/>
      </c>
      <c r="AX33" s="793" t="str">
        <f>IF(ISNUMBER(R33),'Cover Page'!$D$35/1000000*'4 classification'!R33/'FX rate'!$C19,"")</f>
        <v/>
      </c>
      <c r="AY33" s="797" t="str">
        <f>IF(ISNUMBER(S33),'Cover Page'!$D$35/1000000*'4 classification'!S33/'FX rate'!$C19,"")</f>
        <v/>
      </c>
      <c r="AZ33" s="791" t="str">
        <f>IF(ISNUMBER(T33),'Cover Page'!$D$35/1000000*'4 classification'!T33/'FX rate'!$C19,"")</f>
        <v/>
      </c>
      <c r="BA33" s="797" t="str">
        <f>IF(ISNUMBER(U33),'Cover Page'!$D$35/1000000*'4 classification'!U33/'FX rate'!$C19,"")</f>
        <v/>
      </c>
      <c r="BB33" s="599" t="str">
        <f>IF(ISNUMBER(V33),'Cover Page'!$D$35/1000000*'4 classification'!V33/'FX rate'!$C19,"")</f>
        <v/>
      </c>
      <c r="BC33" s="797" t="str">
        <f>IF(ISNUMBER(W33),'Cover Page'!$D$35/1000000*'4 classification'!W33/'FX rate'!$C19,"")</f>
        <v/>
      </c>
      <c r="BD33" s="599" t="str">
        <f>IF(ISNUMBER(X33),'Cover Page'!$D$35/1000000*'4 classification'!X33/'FX rate'!$C19,"")</f>
        <v/>
      </c>
      <c r="BE33" s="797" t="str">
        <f>IF(ISNUMBER(Y33),'Cover Page'!$D$35/1000000*'4 classification'!Y33/'FX rate'!$C19,"")</f>
        <v/>
      </c>
      <c r="BF33" s="599" t="str">
        <f>IF(ISNUMBER(Z33),'Cover Page'!$D$35/1000000*'4 classification'!Z33/'FX rate'!$C19,"")</f>
        <v/>
      </c>
      <c r="BG33" s="792" t="str">
        <f>IF(ISNUMBER(AA33),'Cover Page'!$D$35/1000000*'4 classification'!AA33/'FX rate'!$C19,"")</f>
        <v/>
      </c>
      <c r="BH33" s="599" t="str">
        <f>IF(ISNUMBER(AB33),'Cover Page'!$D$35/1000000*'4 classification'!AB33/'FX rate'!$C19,"")</f>
        <v/>
      </c>
      <c r="BI33" s="456"/>
      <c r="BN33" s="589">
        <v>2014</v>
      </c>
      <c r="BO33" s="629" t="str">
        <f>IF(ISNUMBER(C33),'Cover Page'!$D$35/1000000*C33/'FX rate'!$C$27,"")</f>
        <v/>
      </c>
      <c r="BP33" s="630" t="str">
        <f>IF(ISNUMBER(D33),'Cover Page'!$D$35/1000000*D33/'FX rate'!$C$27,"")</f>
        <v/>
      </c>
      <c r="BQ33" s="780" t="str">
        <f>IF(ISNUMBER(E33),'Cover Page'!$D$35/1000000*E33/'FX rate'!$C$27,"")</f>
        <v/>
      </c>
      <c r="BR33" s="630" t="str">
        <f>IF(ISNUMBER(F33),'Cover Page'!$D$35/1000000*F33/'FX rate'!$C$27,"")</f>
        <v/>
      </c>
      <c r="BS33" s="780" t="str">
        <f>IF(ISNUMBER(G33),'Cover Page'!$D$35/1000000*G33/'FX rate'!$C$27,"")</f>
        <v/>
      </c>
      <c r="BT33" s="630" t="str">
        <f>IF(ISNUMBER(H33),'Cover Page'!$D$35/1000000*H33/'FX rate'!$C$27,"")</f>
        <v/>
      </c>
      <c r="BU33" s="780" t="str">
        <f>IF(ISNUMBER(I33),'Cover Page'!$D$35/1000000*I33/'FX rate'!$C$27,"")</f>
        <v/>
      </c>
      <c r="BV33" s="630" t="str">
        <f>IF(ISNUMBER(J33),'Cover Page'!$D$35/1000000*J33/'FX rate'!$C$27,"")</f>
        <v/>
      </c>
      <c r="BW33" s="780" t="str">
        <f>IF(ISNUMBER(K33),'Cover Page'!$D$35/1000000*K33/'FX rate'!$C$27,"")</f>
        <v/>
      </c>
      <c r="BX33" s="630" t="str">
        <f>IF(ISNUMBER(L33),'Cover Page'!$D$35/1000000*L33/'FX rate'!$C$27,"")</f>
        <v/>
      </c>
      <c r="BY33" s="780" t="str">
        <f>IF(ISNUMBER(M33),'Cover Page'!$D$35/1000000*M33/'FX rate'!$C$27,"")</f>
        <v/>
      </c>
      <c r="BZ33" s="630" t="str">
        <f>IF(ISNUMBER(N33),'Cover Page'!$D$35/1000000*N33/'FX rate'!$C$27,"")</f>
        <v/>
      </c>
      <c r="CA33" s="780" t="str">
        <f>IF(ISNUMBER(O33),'Cover Page'!$D$35/1000000*O33/'FX rate'!$C$27,"")</f>
        <v/>
      </c>
      <c r="CB33" s="630" t="str">
        <f>IF(ISNUMBER(P33),'Cover Page'!$D$35/1000000*P33/'FX rate'!$C$27,"")</f>
        <v/>
      </c>
      <c r="CC33" s="780" t="str">
        <f>IF(ISNUMBER(Q33),'Cover Page'!$D$35/1000000*Q33/'FX rate'!$C$27,"")</f>
        <v/>
      </c>
      <c r="CD33" s="781" t="str">
        <f>IF(ISNUMBER(R33),'Cover Page'!$D$35/1000000*R33/'FX rate'!$C$27,"")</f>
        <v/>
      </c>
      <c r="CE33" s="780" t="str">
        <f>IF(ISNUMBER(S33),'Cover Page'!$D$35/1000000*S33/'FX rate'!$C$27,"")</f>
        <v/>
      </c>
      <c r="CF33" s="632" t="str">
        <f>IF(ISNUMBER(T33),'Cover Page'!$D$35/1000000*T33/'FX rate'!$C$27,"")</f>
        <v/>
      </c>
      <c r="CG33" s="780" t="str">
        <f>IF(ISNUMBER(U33),'Cover Page'!$D$35/1000000*U33/'FX rate'!$C$27,"")</f>
        <v/>
      </c>
      <c r="CH33" s="781" t="str">
        <f>IF(ISNUMBER(V33),'Cover Page'!$D$35/1000000*V33/'FX rate'!$C$27,"")</f>
        <v/>
      </c>
      <c r="CI33" s="780" t="str">
        <f>IF(ISNUMBER(W33),'Cover Page'!$D$35/1000000*W33/'FX rate'!$C$27,"")</f>
        <v/>
      </c>
      <c r="CJ33" s="632" t="str">
        <f>IF(ISNUMBER(X33),'Cover Page'!$D$35/1000000*X33/'FX rate'!$C$27,"")</f>
        <v/>
      </c>
      <c r="CK33" s="780" t="str">
        <f>IF(ISNUMBER(Y33),'Cover Page'!$D$35/1000000*Y33/'FX rate'!$C$27,"")</f>
        <v/>
      </c>
      <c r="CL33" s="781" t="str">
        <f>IF(ISNUMBER(Z33),'Cover Page'!$D$35/1000000*Z33/'FX rate'!$C$27,"")</f>
        <v/>
      </c>
      <c r="CM33" s="780" t="str">
        <f>IF(ISNUMBER(AA33),'Cover Page'!$D$35/1000000*AA33/'FX rate'!$C$27,"")</f>
        <v/>
      </c>
      <c r="CN33" s="632" t="str">
        <f>IF(ISNUMBER(AB33),'Cover Page'!$D$35/1000000*AB33/'FX rate'!$C$27,"")</f>
        <v/>
      </c>
      <c r="CO33" s="525"/>
      <c r="CP33" s="525"/>
      <c r="CQ33" s="525"/>
      <c r="CR33" s="525"/>
      <c r="CS33" s="525"/>
    </row>
    <row r="34" spans="1:97" ht="14.25" x14ac:dyDescent="0.2">
      <c r="A34" s="4"/>
      <c r="B34" s="8">
        <v>2015</v>
      </c>
      <c r="C34" s="145"/>
      <c r="D34" s="94"/>
      <c r="E34" s="146"/>
      <c r="F34" s="94"/>
      <c r="G34" s="146"/>
      <c r="H34" s="94"/>
      <c r="I34" s="146"/>
      <c r="J34" s="94"/>
      <c r="K34" s="146"/>
      <c r="L34" s="94"/>
      <c r="M34" s="146"/>
      <c r="N34" s="94"/>
      <c r="O34" s="146"/>
      <c r="P34" s="94"/>
      <c r="Q34" s="146"/>
      <c r="R34" s="94"/>
      <c r="S34" s="146"/>
      <c r="T34" s="94"/>
      <c r="U34" s="146"/>
      <c r="V34" s="94"/>
      <c r="W34" s="146"/>
      <c r="X34" s="94"/>
      <c r="Y34" s="146"/>
      <c r="Z34" s="147"/>
      <c r="AA34" s="263" t="str">
        <f t="shared" si="0"/>
        <v/>
      </c>
      <c r="AB34" s="250" t="str">
        <f t="shared" si="1"/>
        <v/>
      </c>
      <c r="AH34" s="624">
        <v>2015</v>
      </c>
      <c r="AI34" s="600" t="str">
        <f>IF(ISNUMBER(C34),'Cover Page'!$D$35/1000000*'4 classification'!C34/'FX rate'!$C20,"")</f>
        <v/>
      </c>
      <c r="AJ34" s="601" t="str">
        <f>IF(ISNUMBER(D34),'Cover Page'!$D$35/1000000*'4 classification'!D34/'FX rate'!$C20,"")</f>
        <v/>
      </c>
      <c r="AK34" s="798" t="str">
        <f>IF(ISNUMBER(E34),'Cover Page'!$D$35/1000000*'4 classification'!E34/'FX rate'!$C20,"")</f>
        <v/>
      </c>
      <c r="AL34" s="601" t="str">
        <f>IF(ISNUMBER(F34),'Cover Page'!$D$35/1000000*'4 classification'!F34/'FX rate'!$C20,"")</f>
        <v/>
      </c>
      <c r="AM34" s="798" t="str">
        <f>IF(ISNUMBER(G34),'Cover Page'!$D$35/1000000*'4 classification'!G34/'FX rate'!$C20,"")</f>
        <v/>
      </c>
      <c r="AN34" s="601" t="str">
        <f>IF(ISNUMBER(H34),'Cover Page'!$D$35/1000000*'4 classification'!H34/'FX rate'!$C20,"")</f>
        <v/>
      </c>
      <c r="AO34" s="798" t="str">
        <f>IF(ISNUMBER(I34),'Cover Page'!$D$35/1000000*'4 classification'!I34/'FX rate'!$C20,"")</f>
        <v/>
      </c>
      <c r="AP34" s="601" t="str">
        <f>IF(ISNUMBER(J34),'Cover Page'!$D$35/1000000*'4 classification'!J34/'FX rate'!$C20,"")</f>
        <v/>
      </c>
      <c r="AQ34" s="798" t="str">
        <f>IF(ISNUMBER(K34),'Cover Page'!$D$35/1000000*'4 classification'!K34/'FX rate'!$C20,"")</f>
        <v/>
      </c>
      <c r="AR34" s="601" t="str">
        <f>IF(ISNUMBER(L34),'Cover Page'!$D$35/1000000*'4 classification'!L34/'FX rate'!$C20,"")</f>
        <v/>
      </c>
      <c r="AS34" s="798" t="str">
        <f>IF(ISNUMBER(M34),'Cover Page'!$D$35/1000000*'4 classification'!M34/'FX rate'!$C20,"")</f>
        <v/>
      </c>
      <c r="AT34" s="601" t="str">
        <f>IF(ISNUMBER(N34),'Cover Page'!$D$35/1000000*'4 classification'!N34/'FX rate'!$C20,"")</f>
        <v/>
      </c>
      <c r="AU34" s="798" t="str">
        <f>IF(ISNUMBER(O34),'Cover Page'!$D$35/1000000*'4 classification'!O34/'FX rate'!$C20,"")</f>
        <v/>
      </c>
      <c r="AV34" s="601" t="str">
        <f>IF(ISNUMBER(P34),'Cover Page'!$D$35/1000000*'4 classification'!P34/'FX rate'!$C20,"")</f>
        <v/>
      </c>
      <c r="AW34" s="798" t="str">
        <f>IF(ISNUMBER(Q34),'Cover Page'!$D$35/1000000*'4 classification'!Q34/'FX rate'!$C20,"")</f>
        <v/>
      </c>
      <c r="AX34" s="793" t="str">
        <f>IF(ISNUMBER(R34),'Cover Page'!$D$35/1000000*'4 classification'!R34/'FX rate'!$C20,"")</f>
        <v/>
      </c>
      <c r="AY34" s="797" t="str">
        <f>IF(ISNUMBER(S34),'Cover Page'!$D$35/1000000*'4 classification'!S34/'FX rate'!$C20,"")</f>
        <v/>
      </c>
      <c r="AZ34" s="791" t="str">
        <f>IF(ISNUMBER(T34),'Cover Page'!$D$35/1000000*'4 classification'!T34/'FX rate'!$C20,"")</f>
        <v/>
      </c>
      <c r="BA34" s="797" t="str">
        <f>IF(ISNUMBER(U34),'Cover Page'!$D$35/1000000*'4 classification'!U34/'FX rate'!$C20,"")</f>
        <v/>
      </c>
      <c r="BB34" s="599" t="str">
        <f>IF(ISNUMBER(V34),'Cover Page'!$D$35/1000000*'4 classification'!V34/'FX rate'!$C20,"")</f>
        <v/>
      </c>
      <c r="BC34" s="797" t="str">
        <f>IF(ISNUMBER(W34),'Cover Page'!$D$35/1000000*'4 classification'!W34/'FX rate'!$C20,"")</f>
        <v/>
      </c>
      <c r="BD34" s="599" t="str">
        <f>IF(ISNUMBER(X34),'Cover Page'!$D$35/1000000*'4 classification'!X34/'FX rate'!$C20,"")</f>
        <v/>
      </c>
      <c r="BE34" s="797" t="str">
        <f>IF(ISNUMBER(Y34),'Cover Page'!$D$35/1000000*'4 classification'!Y34/'FX rate'!$C20,"")</f>
        <v/>
      </c>
      <c r="BF34" s="599" t="str">
        <f>IF(ISNUMBER(Z34),'Cover Page'!$D$35/1000000*'4 classification'!Z34/'FX rate'!$C20,"")</f>
        <v/>
      </c>
      <c r="BG34" s="792" t="str">
        <f>IF(ISNUMBER(AA34),'Cover Page'!$D$35/1000000*'4 classification'!AA34/'FX rate'!$C20,"")</f>
        <v/>
      </c>
      <c r="BH34" s="599" t="str">
        <f>IF(ISNUMBER(AB34),'Cover Page'!$D$35/1000000*'4 classification'!AB34/'FX rate'!$C20,"")</f>
        <v/>
      </c>
      <c r="BI34" s="456"/>
      <c r="BN34" s="589">
        <v>2015</v>
      </c>
      <c r="BO34" s="629" t="str">
        <f>IF(ISNUMBER(C34),'Cover Page'!$D$35/1000000*C34/'FX rate'!$C$27,"")</f>
        <v/>
      </c>
      <c r="BP34" s="630" t="str">
        <f>IF(ISNUMBER(D34),'Cover Page'!$D$35/1000000*D34/'FX rate'!$C$27,"")</f>
        <v/>
      </c>
      <c r="BQ34" s="780" t="str">
        <f>IF(ISNUMBER(E34),'Cover Page'!$D$35/1000000*E34/'FX rate'!$C$27,"")</f>
        <v/>
      </c>
      <c r="BR34" s="630" t="str">
        <f>IF(ISNUMBER(F34),'Cover Page'!$D$35/1000000*F34/'FX rate'!$C$27,"")</f>
        <v/>
      </c>
      <c r="BS34" s="780" t="str">
        <f>IF(ISNUMBER(G34),'Cover Page'!$D$35/1000000*G34/'FX rate'!$C$27,"")</f>
        <v/>
      </c>
      <c r="BT34" s="630" t="str">
        <f>IF(ISNUMBER(H34),'Cover Page'!$D$35/1000000*H34/'FX rate'!$C$27,"")</f>
        <v/>
      </c>
      <c r="BU34" s="780" t="str">
        <f>IF(ISNUMBER(I34),'Cover Page'!$D$35/1000000*I34/'FX rate'!$C$27,"")</f>
        <v/>
      </c>
      <c r="BV34" s="630" t="str">
        <f>IF(ISNUMBER(J34),'Cover Page'!$D$35/1000000*J34/'FX rate'!$C$27,"")</f>
        <v/>
      </c>
      <c r="BW34" s="780" t="str">
        <f>IF(ISNUMBER(K34),'Cover Page'!$D$35/1000000*K34/'FX rate'!$C$27,"")</f>
        <v/>
      </c>
      <c r="BX34" s="630" t="str">
        <f>IF(ISNUMBER(L34),'Cover Page'!$D$35/1000000*L34/'FX rate'!$C$27,"")</f>
        <v/>
      </c>
      <c r="BY34" s="780" t="str">
        <f>IF(ISNUMBER(M34),'Cover Page'!$D$35/1000000*M34/'FX rate'!$C$27,"")</f>
        <v/>
      </c>
      <c r="BZ34" s="630" t="str">
        <f>IF(ISNUMBER(N34),'Cover Page'!$D$35/1000000*N34/'FX rate'!$C$27,"")</f>
        <v/>
      </c>
      <c r="CA34" s="780" t="str">
        <f>IF(ISNUMBER(O34),'Cover Page'!$D$35/1000000*O34/'FX rate'!$C$27,"")</f>
        <v/>
      </c>
      <c r="CB34" s="630" t="str">
        <f>IF(ISNUMBER(P34),'Cover Page'!$D$35/1000000*P34/'FX rate'!$C$27,"")</f>
        <v/>
      </c>
      <c r="CC34" s="780" t="str">
        <f>IF(ISNUMBER(Q34),'Cover Page'!$D$35/1000000*Q34/'FX rate'!$C$27,"")</f>
        <v/>
      </c>
      <c r="CD34" s="781" t="str">
        <f>IF(ISNUMBER(R34),'Cover Page'!$D$35/1000000*R34/'FX rate'!$C$27,"")</f>
        <v/>
      </c>
      <c r="CE34" s="780" t="str">
        <f>IF(ISNUMBER(S34),'Cover Page'!$D$35/1000000*S34/'FX rate'!$C$27,"")</f>
        <v/>
      </c>
      <c r="CF34" s="632" t="str">
        <f>IF(ISNUMBER(T34),'Cover Page'!$D$35/1000000*T34/'FX rate'!$C$27,"")</f>
        <v/>
      </c>
      <c r="CG34" s="780" t="str">
        <f>IF(ISNUMBER(U34),'Cover Page'!$D$35/1000000*U34/'FX rate'!$C$27,"")</f>
        <v/>
      </c>
      <c r="CH34" s="781" t="str">
        <f>IF(ISNUMBER(V34),'Cover Page'!$D$35/1000000*V34/'FX rate'!$C$27,"")</f>
        <v/>
      </c>
      <c r="CI34" s="780" t="str">
        <f>IF(ISNUMBER(W34),'Cover Page'!$D$35/1000000*W34/'FX rate'!$C$27,"")</f>
        <v/>
      </c>
      <c r="CJ34" s="632" t="str">
        <f>IF(ISNUMBER(X34),'Cover Page'!$D$35/1000000*X34/'FX rate'!$C$27,"")</f>
        <v/>
      </c>
      <c r="CK34" s="780" t="str">
        <f>IF(ISNUMBER(Y34),'Cover Page'!$D$35/1000000*Y34/'FX rate'!$C$27,"")</f>
        <v/>
      </c>
      <c r="CL34" s="781" t="str">
        <f>IF(ISNUMBER(Z34),'Cover Page'!$D$35/1000000*Z34/'FX rate'!$C$27,"")</f>
        <v/>
      </c>
      <c r="CM34" s="780" t="str">
        <f>IF(ISNUMBER(AA34),'Cover Page'!$D$35/1000000*AA34/'FX rate'!$C$27,"")</f>
        <v/>
      </c>
      <c r="CN34" s="632" t="str">
        <f>IF(ISNUMBER(AB34),'Cover Page'!$D$35/1000000*AB34/'FX rate'!$C$27,"")</f>
        <v/>
      </c>
      <c r="CO34" s="525"/>
      <c r="CP34" s="525"/>
      <c r="CQ34" s="525"/>
      <c r="CR34" s="525"/>
      <c r="CS34" s="525"/>
    </row>
    <row r="35" spans="1:97" ht="14.25" x14ac:dyDescent="0.2">
      <c r="A35" s="4"/>
      <c r="B35" s="8">
        <v>2016</v>
      </c>
      <c r="C35" s="145"/>
      <c r="D35" s="94"/>
      <c r="E35" s="146"/>
      <c r="F35" s="94"/>
      <c r="G35" s="146"/>
      <c r="H35" s="94"/>
      <c r="I35" s="146"/>
      <c r="J35" s="94"/>
      <c r="K35" s="146"/>
      <c r="L35" s="94"/>
      <c r="M35" s="146"/>
      <c r="N35" s="94"/>
      <c r="O35" s="146"/>
      <c r="P35" s="94"/>
      <c r="Q35" s="146"/>
      <c r="R35" s="94"/>
      <c r="S35" s="146"/>
      <c r="T35" s="94"/>
      <c r="U35" s="146"/>
      <c r="V35" s="94"/>
      <c r="W35" s="146"/>
      <c r="X35" s="94"/>
      <c r="Y35" s="146"/>
      <c r="Z35" s="147"/>
      <c r="AA35" s="263" t="str">
        <f t="shared" si="0"/>
        <v/>
      </c>
      <c r="AB35" s="250" t="str">
        <f t="shared" si="1"/>
        <v/>
      </c>
      <c r="AH35" s="624">
        <v>2016</v>
      </c>
      <c r="AI35" s="600" t="str">
        <f>IF(ISNUMBER(C35),'Cover Page'!$D$35/1000000*'4 classification'!C35/'FX rate'!$C21,"")</f>
        <v/>
      </c>
      <c r="AJ35" s="601" t="str">
        <f>IF(ISNUMBER(D35),'Cover Page'!$D$35/1000000*'4 classification'!D35/'FX rate'!$C21,"")</f>
        <v/>
      </c>
      <c r="AK35" s="798" t="str">
        <f>IF(ISNUMBER(E35),'Cover Page'!$D$35/1000000*'4 classification'!E35/'FX rate'!$C21,"")</f>
        <v/>
      </c>
      <c r="AL35" s="601" t="str">
        <f>IF(ISNUMBER(F35),'Cover Page'!$D$35/1000000*'4 classification'!F35/'FX rate'!$C21,"")</f>
        <v/>
      </c>
      <c r="AM35" s="798" t="str">
        <f>IF(ISNUMBER(G35),'Cover Page'!$D$35/1000000*'4 classification'!G35/'FX rate'!$C21,"")</f>
        <v/>
      </c>
      <c r="AN35" s="601" t="str">
        <f>IF(ISNUMBER(H35),'Cover Page'!$D$35/1000000*'4 classification'!H35/'FX rate'!$C21,"")</f>
        <v/>
      </c>
      <c r="AO35" s="798" t="str">
        <f>IF(ISNUMBER(I35),'Cover Page'!$D$35/1000000*'4 classification'!I35/'FX rate'!$C21,"")</f>
        <v/>
      </c>
      <c r="AP35" s="601" t="str">
        <f>IF(ISNUMBER(J35),'Cover Page'!$D$35/1000000*'4 classification'!J35/'FX rate'!$C21,"")</f>
        <v/>
      </c>
      <c r="AQ35" s="798" t="str">
        <f>IF(ISNUMBER(K35),'Cover Page'!$D$35/1000000*'4 classification'!K35/'FX rate'!$C21,"")</f>
        <v/>
      </c>
      <c r="AR35" s="601" t="str">
        <f>IF(ISNUMBER(L35),'Cover Page'!$D$35/1000000*'4 classification'!L35/'FX rate'!$C21,"")</f>
        <v/>
      </c>
      <c r="AS35" s="798" t="str">
        <f>IF(ISNUMBER(M35),'Cover Page'!$D$35/1000000*'4 classification'!M35/'FX rate'!$C21,"")</f>
        <v/>
      </c>
      <c r="AT35" s="601" t="str">
        <f>IF(ISNUMBER(N35),'Cover Page'!$D$35/1000000*'4 classification'!N35/'FX rate'!$C21,"")</f>
        <v/>
      </c>
      <c r="AU35" s="798" t="str">
        <f>IF(ISNUMBER(O35),'Cover Page'!$D$35/1000000*'4 classification'!O35/'FX rate'!$C21,"")</f>
        <v/>
      </c>
      <c r="AV35" s="601" t="str">
        <f>IF(ISNUMBER(P35),'Cover Page'!$D$35/1000000*'4 classification'!P35/'FX rate'!$C21,"")</f>
        <v/>
      </c>
      <c r="AW35" s="798" t="str">
        <f>IF(ISNUMBER(Q35),'Cover Page'!$D$35/1000000*'4 classification'!Q35/'FX rate'!$C21,"")</f>
        <v/>
      </c>
      <c r="AX35" s="793" t="str">
        <f>IF(ISNUMBER(R35),'Cover Page'!$D$35/1000000*'4 classification'!R35/'FX rate'!$C21,"")</f>
        <v/>
      </c>
      <c r="AY35" s="797" t="str">
        <f>IF(ISNUMBER(S35),'Cover Page'!$D$35/1000000*'4 classification'!S35/'FX rate'!$C21,"")</f>
        <v/>
      </c>
      <c r="AZ35" s="791" t="str">
        <f>IF(ISNUMBER(T35),'Cover Page'!$D$35/1000000*'4 classification'!T35/'FX rate'!$C21,"")</f>
        <v/>
      </c>
      <c r="BA35" s="797" t="str">
        <f>IF(ISNUMBER(U35),'Cover Page'!$D$35/1000000*'4 classification'!U35/'FX rate'!$C21,"")</f>
        <v/>
      </c>
      <c r="BB35" s="599" t="str">
        <f>IF(ISNUMBER(V35),'Cover Page'!$D$35/1000000*'4 classification'!V35/'FX rate'!$C21,"")</f>
        <v/>
      </c>
      <c r="BC35" s="797" t="str">
        <f>IF(ISNUMBER(W35),'Cover Page'!$D$35/1000000*'4 classification'!W35/'FX rate'!$C21,"")</f>
        <v/>
      </c>
      <c r="BD35" s="599" t="str">
        <f>IF(ISNUMBER(X35),'Cover Page'!$D$35/1000000*'4 classification'!X35/'FX rate'!$C21,"")</f>
        <v/>
      </c>
      <c r="BE35" s="797" t="str">
        <f>IF(ISNUMBER(Y35),'Cover Page'!$D$35/1000000*'4 classification'!Y35/'FX rate'!$C21,"")</f>
        <v/>
      </c>
      <c r="BF35" s="599" t="str">
        <f>IF(ISNUMBER(Z35),'Cover Page'!$D$35/1000000*'4 classification'!Z35/'FX rate'!$C21,"")</f>
        <v/>
      </c>
      <c r="BG35" s="792" t="str">
        <f>IF(ISNUMBER(AA35),'Cover Page'!$D$35/1000000*'4 classification'!AA35/'FX rate'!$C21,"")</f>
        <v/>
      </c>
      <c r="BH35" s="599" t="str">
        <f>IF(ISNUMBER(AB35),'Cover Page'!$D$35/1000000*'4 classification'!AB35/'FX rate'!$C21,"")</f>
        <v/>
      </c>
      <c r="BI35" s="456"/>
      <c r="BN35" s="589">
        <v>2016</v>
      </c>
      <c r="BO35" s="629" t="str">
        <f>IF(ISNUMBER(C35),'Cover Page'!$D$35/1000000*C35/'FX rate'!$C$27,"")</f>
        <v/>
      </c>
      <c r="BP35" s="630" t="str">
        <f>IF(ISNUMBER(D35),'Cover Page'!$D$35/1000000*D35/'FX rate'!$C$27,"")</f>
        <v/>
      </c>
      <c r="BQ35" s="780" t="str">
        <f>IF(ISNUMBER(E35),'Cover Page'!$D$35/1000000*E35/'FX rate'!$C$27,"")</f>
        <v/>
      </c>
      <c r="BR35" s="630" t="str">
        <f>IF(ISNUMBER(F35),'Cover Page'!$D$35/1000000*F35/'FX rate'!$C$27,"")</f>
        <v/>
      </c>
      <c r="BS35" s="780" t="str">
        <f>IF(ISNUMBER(G35),'Cover Page'!$D$35/1000000*G35/'FX rate'!$C$27,"")</f>
        <v/>
      </c>
      <c r="BT35" s="630" t="str">
        <f>IF(ISNUMBER(H35),'Cover Page'!$D$35/1000000*H35/'FX rate'!$C$27,"")</f>
        <v/>
      </c>
      <c r="BU35" s="780" t="str">
        <f>IF(ISNUMBER(I35),'Cover Page'!$D$35/1000000*I35/'FX rate'!$C$27,"")</f>
        <v/>
      </c>
      <c r="BV35" s="630" t="str">
        <f>IF(ISNUMBER(J35),'Cover Page'!$D$35/1000000*J35/'FX rate'!$C$27,"")</f>
        <v/>
      </c>
      <c r="BW35" s="780" t="str">
        <f>IF(ISNUMBER(K35),'Cover Page'!$D$35/1000000*K35/'FX rate'!$C$27,"")</f>
        <v/>
      </c>
      <c r="BX35" s="630" t="str">
        <f>IF(ISNUMBER(L35),'Cover Page'!$D$35/1000000*L35/'FX rate'!$C$27,"")</f>
        <v/>
      </c>
      <c r="BY35" s="780" t="str">
        <f>IF(ISNUMBER(M35),'Cover Page'!$D$35/1000000*M35/'FX rate'!$C$27,"")</f>
        <v/>
      </c>
      <c r="BZ35" s="630" t="str">
        <f>IF(ISNUMBER(N35),'Cover Page'!$D$35/1000000*N35/'FX rate'!$C$27,"")</f>
        <v/>
      </c>
      <c r="CA35" s="780" t="str">
        <f>IF(ISNUMBER(O35),'Cover Page'!$D$35/1000000*O35/'FX rate'!$C$27,"")</f>
        <v/>
      </c>
      <c r="CB35" s="630" t="str">
        <f>IF(ISNUMBER(P35),'Cover Page'!$D$35/1000000*P35/'FX rate'!$C$27,"")</f>
        <v/>
      </c>
      <c r="CC35" s="780" t="str">
        <f>IF(ISNUMBER(Q35),'Cover Page'!$D$35/1000000*Q35/'FX rate'!$C$27,"")</f>
        <v/>
      </c>
      <c r="CD35" s="781" t="str">
        <f>IF(ISNUMBER(R35),'Cover Page'!$D$35/1000000*R35/'FX rate'!$C$27,"")</f>
        <v/>
      </c>
      <c r="CE35" s="780" t="str">
        <f>IF(ISNUMBER(S35),'Cover Page'!$D$35/1000000*S35/'FX rate'!$C$27,"")</f>
        <v/>
      </c>
      <c r="CF35" s="632" t="str">
        <f>IF(ISNUMBER(T35),'Cover Page'!$D$35/1000000*T35/'FX rate'!$C$27,"")</f>
        <v/>
      </c>
      <c r="CG35" s="780" t="str">
        <f>IF(ISNUMBER(U35),'Cover Page'!$D$35/1000000*U35/'FX rate'!$C$27,"")</f>
        <v/>
      </c>
      <c r="CH35" s="781" t="str">
        <f>IF(ISNUMBER(V35),'Cover Page'!$D$35/1000000*V35/'FX rate'!$C$27,"")</f>
        <v/>
      </c>
      <c r="CI35" s="780" t="str">
        <f>IF(ISNUMBER(W35),'Cover Page'!$D$35/1000000*W35/'FX rate'!$C$27,"")</f>
        <v/>
      </c>
      <c r="CJ35" s="632" t="str">
        <f>IF(ISNUMBER(X35),'Cover Page'!$D$35/1000000*X35/'FX rate'!$C$27,"")</f>
        <v/>
      </c>
      <c r="CK35" s="780" t="str">
        <f>IF(ISNUMBER(Y35),'Cover Page'!$D$35/1000000*Y35/'FX rate'!$C$27,"")</f>
        <v/>
      </c>
      <c r="CL35" s="781" t="str">
        <f>IF(ISNUMBER(Z35),'Cover Page'!$D$35/1000000*Z35/'FX rate'!$C$27,"")</f>
        <v/>
      </c>
      <c r="CM35" s="780" t="str">
        <f>IF(ISNUMBER(AA35),'Cover Page'!$D$35/1000000*AA35/'FX rate'!$C$27,"")</f>
        <v/>
      </c>
      <c r="CN35" s="632" t="str">
        <f>IF(ISNUMBER(AB35),'Cover Page'!$D$35/1000000*AB35/'FX rate'!$C$27,"")</f>
        <v/>
      </c>
      <c r="CO35" s="525"/>
      <c r="CP35" s="525"/>
      <c r="CQ35" s="525"/>
      <c r="CR35" s="525"/>
      <c r="CS35" s="525"/>
    </row>
    <row r="36" spans="1:97" ht="14.25" x14ac:dyDescent="0.2">
      <c r="A36" s="4"/>
      <c r="B36" s="8">
        <v>2017</v>
      </c>
      <c r="C36" s="145"/>
      <c r="D36" s="94"/>
      <c r="E36" s="146"/>
      <c r="F36" s="94"/>
      <c r="G36" s="146"/>
      <c r="H36" s="94"/>
      <c r="I36" s="146"/>
      <c r="J36" s="94"/>
      <c r="K36" s="146"/>
      <c r="L36" s="94"/>
      <c r="M36" s="146"/>
      <c r="N36" s="94"/>
      <c r="O36" s="146"/>
      <c r="P36" s="94"/>
      <c r="Q36" s="146"/>
      <c r="R36" s="94"/>
      <c r="S36" s="146"/>
      <c r="T36" s="94"/>
      <c r="U36" s="146"/>
      <c r="V36" s="94"/>
      <c r="W36" s="146"/>
      <c r="X36" s="94"/>
      <c r="Y36" s="146"/>
      <c r="Z36" s="147"/>
      <c r="AA36" s="263" t="str">
        <f t="shared" si="0"/>
        <v/>
      </c>
      <c r="AB36" s="250" t="str">
        <f t="shared" si="1"/>
        <v/>
      </c>
      <c r="AH36" s="624">
        <v>2017</v>
      </c>
      <c r="AI36" s="600" t="str">
        <f>IF(ISNUMBER(C36),'Cover Page'!$D$35/1000000*'4 classification'!C36/'FX rate'!$C22,"")</f>
        <v/>
      </c>
      <c r="AJ36" s="601" t="str">
        <f>IF(ISNUMBER(D36),'Cover Page'!$D$35/1000000*'4 classification'!D36/'FX rate'!$C22,"")</f>
        <v/>
      </c>
      <c r="AK36" s="798" t="str">
        <f>IF(ISNUMBER(E36),'Cover Page'!$D$35/1000000*'4 classification'!E36/'FX rate'!$C22,"")</f>
        <v/>
      </c>
      <c r="AL36" s="601" t="str">
        <f>IF(ISNUMBER(F36),'Cover Page'!$D$35/1000000*'4 classification'!F36/'FX rate'!$C22,"")</f>
        <v/>
      </c>
      <c r="AM36" s="798" t="str">
        <f>IF(ISNUMBER(G36),'Cover Page'!$D$35/1000000*'4 classification'!G36/'FX rate'!$C22,"")</f>
        <v/>
      </c>
      <c r="AN36" s="601" t="str">
        <f>IF(ISNUMBER(H36),'Cover Page'!$D$35/1000000*'4 classification'!H36/'FX rate'!$C22,"")</f>
        <v/>
      </c>
      <c r="AO36" s="798" t="str">
        <f>IF(ISNUMBER(I36),'Cover Page'!$D$35/1000000*'4 classification'!I36/'FX rate'!$C22,"")</f>
        <v/>
      </c>
      <c r="AP36" s="601" t="str">
        <f>IF(ISNUMBER(J36),'Cover Page'!$D$35/1000000*'4 classification'!J36/'FX rate'!$C22,"")</f>
        <v/>
      </c>
      <c r="AQ36" s="798" t="str">
        <f>IF(ISNUMBER(K36),'Cover Page'!$D$35/1000000*'4 classification'!K36/'FX rate'!$C22,"")</f>
        <v/>
      </c>
      <c r="AR36" s="601" t="str">
        <f>IF(ISNUMBER(L36),'Cover Page'!$D$35/1000000*'4 classification'!L36/'FX rate'!$C22,"")</f>
        <v/>
      </c>
      <c r="AS36" s="798" t="str">
        <f>IF(ISNUMBER(M36),'Cover Page'!$D$35/1000000*'4 classification'!M36/'FX rate'!$C22,"")</f>
        <v/>
      </c>
      <c r="AT36" s="601" t="str">
        <f>IF(ISNUMBER(N36),'Cover Page'!$D$35/1000000*'4 classification'!N36/'FX rate'!$C22,"")</f>
        <v/>
      </c>
      <c r="AU36" s="798" t="str">
        <f>IF(ISNUMBER(O36),'Cover Page'!$D$35/1000000*'4 classification'!O36/'FX rate'!$C22,"")</f>
        <v/>
      </c>
      <c r="AV36" s="601" t="str">
        <f>IF(ISNUMBER(P36),'Cover Page'!$D$35/1000000*'4 classification'!P36/'FX rate'!$C22,"")</f>
        <v/>
      </c>
      <c r="AW36" s="798" t="str">
        <f>IF(ISNUMBER(Q36),'Cover Page'!$D$35/1000000*'4 classification'!Q36/'FX rate'!$C22,"")</f>
        <v/>
      </c>
      <c r="AX36" s="793" t="str">
        <f>IF(ISNUMBER(R36),'Cover Page'!$D$35/1000000*'4 classification'!R36/'FX rate'!$C22,"")</f>
        <v/>
      </c>
      <c r="AY36" s="797" t="str">
        <f>IF(ISNUMBER(S36),'Cover Page'!$D$35/1000000*'4 classification'!S36/'FX rate'!$C22,"")</f>
        <v/>
      </c>
      <c r="AZ36" s="791" t="str">
        <f>IF(ISNUMBER(T36),'Cover Page'!$D$35/1000000*'4 classification'!T36/'FX rate'!$C22,"")</f>
        <v/>
      </c>
      <c r="BA36" s="797" t="str">
        <f>IF(ISNUMBER(U36),'Cover Page'!$D$35/1000000*'4 classification'!U36/'FX rate'!$C22,"")</f>
        <v/>
      </c>
      <c r="BB36" s="599" t="str">
        <f>IF(ISNUMBER(V36),'Cover Page'!$D$35/1000000*'4 classification'!V36/'FX rate'!$C22,"")</f>
        <v/>
      </c>
      <c r="BC36" s="797" t="str">
        <f>IF(ISNUMBER(W36),'Cover Page'!$D$35/1000000*'4 classification'!W36/'FX rate'!$C22,"")</f>
        <v/>
      </c>
      <c r="BD36" s="599" t="str">
        <f>IF(ISNUMBER(X36),'Cover Page'!$D$35/1000000*'4 classification'!X36/'FX rate'!$C22,"")</f>
        <v/>
      </c>
      <c r="BE36" s="797" t="str">
        <f>IF(ISNUMBER(Y36),'Cover Page'!$D$35/1000000*'4 classification'!Y36/'FX rate'!$C22,"")</f>
        <v/>
      </c>
      <c r="BF36" s="599" t="str">
        <f>IF(ISNUMBER(Z36),'Cover Page'!$D$35/1000000*'4 classification'!Z36/'FX rate'!$C22,"")</f>
        <v/>
      </c>
      <c r="BG36" s="792" t="str">
        <f>IF(ISNUMBER(AA36),'Cover Page'!$D$35/1000000*'4 classification'!AA36/'FX rate'!$C22,"")</f>
        <v/>
      </c>
      <c r="BH36" s="599" t="str">
        <f>IF(ISNUMBER(AB36),'Cover Page'!$D$35/1000000*'4 classification'!AB36/'FX rate'!$C22,"")</f>
        <v/>
      </c>
      <c r="BI36" s="456"/>
      <c r="BN36" s="589">
        <v>2017</v>
      </c>
      <c r="BO36" s="629" t="str">
        <f>IF(ISNUMBER(C36),'Cover Page'!$D$35/1000000*C36/'FX rate'!$C$27,"")</f>
        <v/>
      </c>
      <c r="BP36" s="630" t="str">
        <f>IF(ISNUMBER(D36),'Cover Page'!$D$35/1000000*D36/'FX rate'!$C$27,"")</f>
        <v/>
      </c>
      <c r="BQ36" s="780" t="str">
        <f>IF(ISNUMBER(E36),'Cover Page'!$D$35/1000000*E36/'FX rate'!$C$27,"")</f>
        <v/>
      </c>
      <c r="BR36" s="630" t="str">
        <f>IF(ISNUMBER(F36),'Cover Page'!$D$35/1000000*F36/'FX rate'!$C$27,"")</f>
        <v/>
      </c>
      <c r="BS36" s="780" t="str">
        <f>IF(ISNUMBER(G36),'Cover Page'!$D$35/1000000*G36/'FX rate'!$C$27,"")</f>
        <v/>
      </c>
      <c r="BT36" s="630" t="str">
        <f>IF(ISNUMBER(H36),'Cover Page'!$D$35/1000000*H36/'FX rate'!$C$27,"")</f>
        <v/>
      </c>
      <c r="BU36" s="780" t="str">
        <f>IF(ISNUMBER(I36),'Cover Page'!$D$35/1000000*I36/'FX rate'!$C$27,"")</f>
        <v/>
      </c>
      <c r="BV36" s="630" t="str">
        <f>IF(ISNUMBER(J36),'Cover Page'!$D$35/1000000*J36/'FX rate'!$C$27,"")</f>
        <v/>
      </c>
      <c r="BW36" s="780" t="str">
        <f>IF(ISNUMBER(K36),'Cover Page'!$D$35/1000000*K36/'FX rate'!$C$27,"")</f>
        <v/>
      </c>
      <c r="BX36" s="630" t="str">
        <f>IF(ISNUMBER(L36),'Cover Page'!$D$35/1000000*L36/'FX rate'!$C$27,"")</f>
        <v/>
      </c>
      <c r="BY36" s="780" t="str">
        <f>IF(ISNUMBER(M36),'Cover Page'!$D$35/1000000*M36/'FX rate'!$C$27,"")</f>
        <v/>
      </c>
      <c r="BZ36" s="630" t="str">
        <f>IF(ISNUMBER(N36),'Cover Page'!$D$35/1000000*N36/'FX rate'!$C$27,"")</f>
        <v/>
      </c>
      <c r="CA36" s="780" t="str">
        <f>IF(ISNUMBER(O36),'Cover Page'!$D$35/1000000*O36/'FX rate'!$C$27,"")</f>
        <v/>
      </c>
      <c r="CB36" s="630" t="str">
        <f>IF(ISNUMBER(P36),'Cover Page'!$D$35/1000000*P36/'FX rate'!$C$27,"")</f>
        <v/>
      </c>
      <c r="CC36" s="780" t="str">
        <f>IF(ISNUMBER(Q36),'Cover Page'!$D$35/1000000*Q36/'FX rate'!$C$27,"")</f>
        <v/>
      </c>
      <c r="CD36" s="781" t="str">
        <f>IF(ISNUMBER(R36),'Cover Page'!$D$35/1000000*R36/'FX rate'!$C$27,"")</f>
        <v/>
      </c>
      <c r="CE36" s="780" t="str">
        <f>IF(ISNUMBER(S36),'Cover Page'!$D$35/1000000*S36/'FX rate'!$C$27,"")</f>
        <v/>
      </c>
      <c r="CF36" s="632" t="str">
        <f>IF(ISNUMBER(T36),'Cover Page'!$D$35/1000000*T36/'FX rate'!$C$27,"")</f>
        <v/>
      </c>
      <c r="CG36" s="780" t="str">
        <f>IF(ISNUMBER(U36),'Cover Page'!$D$35/1000000*U36/'FX rate'!$C$27,"")</f>
        <v/>
      </c>
      <c r="CH36" s="781" t="str">
        <f>IF(ISNUMBER(V36),'Cover Page'!$D$35/1000000*V36/'FX rate'!$C$27,"")</f>
        <v/>
      </c>
      <c r="CI36" s="780" t="str">
        <f>IF(ISNUMBER(W36),'Cover Page'!$D$35/1000000*W36/'FX rate'!$C$27,"")</f>
        <v/>
      </c>
      <c r="CJ36" s="632" t="str">
        <f>IF(ISNUMBER(X36),'Cover Page'!$D$35/1000000*X36/'FX rate'!$C$27,"")</f>
        <v/>
      </c>
      <c r="CK36" s="780" t="str">
        <f>IF(ISNUMBER(Y36),'Cover Page'!$D$35/1000000*Y36/'FX rate'!$C$27,"")</f>
        <v/>
      </c>
      <c r="CL36" s="781" t="str">
        <f>IF(ISNUMBER(Z36),'Cover Page'!$D$35/1000000*Z36/'FX rate'!$C$27,"")</f>
        <v/>
      </c>
      <c r="CM36" s="780" t="str">
        <f>IF(ISNUMBER(AA36),'Cover Page'!$D$35/1000000*AA36/'FX rate'!$C$27,"")</f>
        <v/>
      </c>
      <c r="CN36" s="632" t="str">
        <f>IF(ISNUMBER(AB36),'Cover Page'!$D$35/1000000*AB36/'FX rate'!$C$27,"")</f>
        <v/>
      </c>
      <c r="CO36" s="525"/>
      <c r="CP36" s="525"/>
      <c r="CQ36" s="525"/>
      <c r="CR36" s="525"/>
      <c r="CS36" s="525"/>
    </row>
    <row r="37" spans="1:97" ht="14.25" x14ac:dyDescent="0.2">
      <c r="A37" s="4"/>
      <c r="B37" s="8">
        <v>2018</v>
      </c>
      <c r="C37" s="145"/>
      <c r="D37" s="94"/>
      <c r="E37" s="146"/>
      <c r="F37" s="94"/>
      <c r="G37" s="146"/>
      <c r="H37" s="94"/>
      <c r="I37" s="146"/>
      <c r="J37" s="94"/>
      <c r="K37" s="146"/>
      <c r="L37" s="94"/>
      <c r="M37" s="146"/>
      <c r="N37" s="94"/>
      <c r="O37" s="146"/>
      <c r="P37" s="94"/>
      <c r="Q37" s="146"/>
      <c r="R37" s="94"/>
      <c r="S37" s="146"/>
      <c r="T37" s="94"/>
      <c r="U37" s="146"/>
      <c r="V37" s="94"/>
      <c r="W37" s="146"/>
      <c r="X37" s="94"/>
      <c r="Y37" s="146"/>
      <c r="Z37" s="147"/>
      <c r="AA37" s="263" t="str">
        <f t="shared" si="0"/>
        <v/>
      </c>
      <c r="AB37" s="250" t="str">
        <f t="shared" si="1"/>
        <v/>
      </c>
      <c r="AH37" s="624">
        <v>2018</v>
      </c>
      <c r="AI37" s="600" t="str">
        <f>IF(ISNUMBER(C37),'Cover Page'!$D$35/1000000*'4 classification'!C37/'FX rate'!$C23,"")</f>
        <v/>
      </c>
      <c r="AJ37" s="601" t="str">
        <f>IF(ISNUMBER(D37),'Cover Page'!$D$35/1000000*'4 classification'!D37/'FX rate'!$C23,"")</f>
        <v/>
      </c>
      <c r="AK37" s="798" t="str">
        <f>IF(ISNUMBER(E37),'Cover Page'!$D$35/1000000*'4 classification'!E37/'FX rate'!$C23,"")</f>
        <v/>
      </c>
      <c r="AL37" s="601" t="str">
        <f>IF(ISNUMBER(F37),'Cover Page'!$D$35/1000000*'4 classification'!F37/'FX rate'!$C23,"")</f>
        <v/>
      </c>
      <c r="AM37" s="798" t="str">
        <f>IF(ISNUMBER(G37),'Cover Page'!$D$35/1000000*'4 classification'!G37/'FX rate'!$C23,"")</f>
        <v/>
      </c>
      <c r="AN37" s="601" t="str">
        <f>IF(ISNUMBER(H37),'Cover Page'!$D$35/1000000*'4 classification'!H37/'FX rate'!$C23,"")</f>
        <v/>
      </c>
      <c r="AO37" s="798" t="str">
        <f>IF(ISNUMBER(I37),'Cover Page'!$D$35/1000000*'4 classification'!I37/'FX rate'!$C23,"")</f>
        <v/>
      </c>
      <c r="AP37" s="601" t="str">
        <f>IF(ISNUMBER(J37),'Cover Page'!$D$35/1000000*'4 classification'!J37/'FX rate'!$C23,"")</f>
        <v/>
      </c>
      <c r="AQ37" s="798" t="str">
        <f>IF(ISNUMBER(K37),'Cover Page'!$D$35/1000000*'4 classification'!K37/'FX rate'!$C23,"")</f>
        <v/>
      </c>
      <c r="AR37" s="601" t="str">
        <f>IF(ISNUMBER(L37),'Cover Page'!$D$35/1000000*'4 classification'!L37/'FX rate'!$C23,"")</f>
        <v/>
      </c>
      <c r="AS37" s="798" t="str">
        <f>IF(ISNUMBER(M37),'Cover Page'!$D$35/1000000*'4 classification'!M37/'FX rate'!$C23,"")</f>
        <v/>
      </c>
      <c r="AT37" s="601" t="str">
        <f>IF(ISNUMBER(N37),'Cover Page'!$D$35/1000000*'4 classification'!N37/'FX rate'!$C23,"")</f>
        <v/>
      </c>
      <c r="AU37" s="798" t="str">
        <f>IF(ISNUMBER(O37),'Cover Page'!$D$35/1000000*'4 classification'!O37/'FX rate'!$C23,"")</f>
        <v/>
      </c>
      <c r="AV37" s="601" t="str">
        <f>IF(ISNUMBER(P37),'Cover Page'!$D$35/1000000*'4 classification'!P37/'FX rate'!$C23,"")</f>
        <v/>
      </c>
      <c r="AW37" s="798" t="str">
        <f>IF(ISNUMBER(Q37),'Cover Page'!$D$35/1000000*'4 classification'!Q37/'FX rate'!$C23,"")</f>
        <v/>
      </c>
      <c r="AX37" s="793" t="str">
        <f>IF(ISNUMBER(R37),'Cover Page'!$D$35/1000000*'4 classification'!R37/'FX rate'!$C23,"")</f>
        <v/>
      </c>
      <c r="AY37" s="797" t="str">
        <f>IF(ISNUMBER(S37),'Cover Page'!$D$35/1000000*'4 classification'!S37/'FX rate'!$C23,"")</f>
        <v/>
      </c>
      <c r="AZ37" s="791" t="str">
        <f>IF(ISNUMBER(T37),'Cover Page'!$D$35/1000000*'4 classification'!T37/'FX rate'!$C23,"")</f>
        <v/>
      </c>
      <c r="BA37" s="797" t="str">
        <f>IF(ISNUMBER(U37),'Cover Page'!$D$35/1000000*'4 classification'!U37/'FX rate'!$C23,"")</f>
        <v/>
      </c>
      <c r="BB37" s="599" t="str">
        <f>IF(ISNUMBER(V37),'Cover Page'!$D$35/1000000*'4 classification'!V37/'FX rate'!$C23,"")</f>
        <v/>
      </c>
      <c r="BC37" s="797" t="str">
        <f>IF(ISNUMBER(W37),'Cover Page'!$D$35/1000000*'4 classification'!W37/'FX rate'!$C23,"")</f>
        <v/>
      </c>
      <c r="BD37" s="599" t="str">
        <f>IF(ISNUMBER(X37),'Cover Page'!$D$35/1000000*'4 classification'!X37/'FX rate'!$C23,"")</f>
        <v/>
      </c>
      <c r="BE37" s="797" t="str">
        <f>IF(ISNUMBER(Y37),'Cover Page'!$D$35/1000000*'4 classification'!Y37/'FX rate'!$C23,"")</f>
        <v/>
      </c>
      <c r="BF37" s="599" t="str">
        <f>IF(ISNUMBER(Z37),'Cover Page'!$D$35/1000000*'4 classification'!Z37/'FX rate'!$C23,"")</f>
        <v/>
      </c>
      <c r="BG37" s="792" t="str">
        <f>IF(ISNUMBER(AA37),'Cover Page'!$D$35/1000000*'4 classification'!AA37/'FX rate'!$C23,"")</f>
        <v/>
      </c>
      <c r="BH37" s="599" t="str">
        <f>IF(ISNUMBER(AB37),'Cover Page'!$D$35/1000000*'4 classification'!AB37/'FX rate'!$C23,"")</f>
        <v/>
      </c>
      <c r="BI37" s="456"/>
      <c r="BN37" s="589">
        <v>2018</v>
      </c>
      <c r="BO37" s="629" t="str">
        <f>IF(ISNUMBER(C37),'Cover Page'!$D$35/1000000*C37/'FX rate'!$C$27,"")</f>
        <v/>
      </c>
      <c r="BP37" s="630" t="str">
        <f>IF(ISNUMBER(D37),'Cover Page'!$D$35/1000000*D37/'FX rate'!$C$27,"")</f>
        <v/>
      </c>
      <c r="BQ37" s="780" t="str">
        <f>IF(ISNUMBER(E37),'Cover Page'!$D$35/1000000*E37/'FX rate'!$C$27,"")</f>
        <v/>
      </c>
      <c r="BR37" s="630" t="str">
        <f>IF(ISNUMBER(F37),'Cover Page'!$D$35/1000000*F37/'FX rate'!$C$27,"")</f>
        <v/>
      </c>
      <c r="BS37" s="780" t="str">
        <f>IF(ISNUMBER(G37),'Cover Page'!$D$35/1000000*G37/'FX rate'!$C$27,"")</f>
        <v/>
      </c>
      <c r="BT37" s="630" t="str">
        <f>IF(ISNUMBER(H37),'Cover Page'!$D$35/1000000*H37/'FX rate'!$C$27,"")</f>
        <v/>
      </c>
      <c r="BU37" s="780" t="str">
        <f>IF(ISNUMBER(I37),'Cover Page'!$D$35/1000000*I37/'FX rate'!$C$27,"")</f>
        <v/>
      </c>
      <c r="BV37" s="630" t="str">
        <f>IF(ISNUMBER(J37),'Cover Page'!$D$35/1000000*J37/'FX rate'!$C$27,"")</f>
        <v/>
      </c>
      <c r="BW37" s="780" t="str">
        <f>IF(ISNUMBER(K37),'Cover Page'!$D$35/1000000*K37/'FX rate'!$C$27,"")</f>
        <v/>
      </c>
      <c r="BX37" s="630" t="str">
        <f>IF(ISNUMBER(L37),'Cover Page'!$D$35/1000000*L37/'FX rate'!$C$27,"")</f>
        <v/>
      </c>
      <c r="BY37" s="780" t="str">
        <f>IF(ISNUMBER(M37),'Cover Page'!$D$35/1000000*M37/'FX rate'!$C$27,"")</f>
        <v/>
      </c>
      <c r="BZ37" s="630" t="str">
        <f>IF(ISNUMBER(N37),'Cover Page'!$D$35/1000000*N37/'FX rate'!$C$27,"")</f>
        <v/>
      </c>
      <c r="CA37" s="780" t="str">
        <f>IF(ISNUMBER(O37),'Cover Page'!$D$35/1000000*O37/'FX rate'!$C$27,"")</f>
        <v/>
      </c>
      <c r="CB37" s="630" t="str">
        <f>IF(ISNUMBER(P37),'Cover Page'!$D$35/1000000*P37/'FX rate'!$C$27,"")</f>
        <v/>
      </c>
      <c r="CC37" s="780" t="str">
        <f>IF(ISNUMBER(Q37),'Cover Page'!$D$35/1000000*Q37/'FX rate'!$C$27,"")</f>
        <v/>
      </c>
      <c r="CD37" s="781" t="str">
        <f>IF(ISNUMBER(R37),'Cover Page'!$D$35/1000000*R37/'FX rate'!$C$27,"")</f>
        <v/>
      </c>
      <c r="CE37" s="780" t="str">
        <f>IF(ISNUMBER(S37),'Cover Page'!$D$35/1000000*S37/'FX rate'!$C$27,"")</f>
        <v/>
      </c>
      <c r="CF37" s="632" t="str">
        <f>IF(ISNUMBER(T37),'Cover Page'!$D$35/1000000*T37/'FX rate'!$C$27,"")</f>
        <v/>
      </c>
      <c r="CG37" s="780" t="str">
        <f>IF(ISNUMBER(U37),'Cover Page'!$D$35/1000000*U37/'FX rate'!$C$27,"")</f>
        <v/>
      </c>
      <c r="CH37" s="781" t="str">
        <f>IF(ISNUMBER(V37),'Cover Page'!$D$35/1000000*V37/'FX rate'!$C$27,"")</f>
        <v/>
      </c>
      <c r="CI37" s="780" t="str">
        <f>IF(ISNUMBER(W37),'Cover Page'!$D$35/1000000*W37/'FX rate'!$C$27,"")</f>
        <v/>
      </c>
      <c r="CJ37" s="632" t="str">
        <f>IF(ISNUMBER(X37),'Cover Page'!$D$35/1000000*X37/'FX rate'!$C$27,"")</f>
        <v/>
      </c>
      <c r="CK37" s="780" t="str">
        <f>IF(ISNUMBER(Y37),'Cover Page'!$D$35/1000000*Y37/'FX rate'!$C$27,"")</f>
        <v/>
      </c>
      <c r="CL37" s="781" t="str">
        <f>IF(ISNUMBER(Z37),'Cover Page'!$D$35/1000000*Z37/'FX rate'!$C$27,"")</f>
        <v/>
      </c>
      <c r="CM37" s="780" t="str">
        <f>IF(ISNUMBER(AA37),'Cover Page'!$D$35/1000000*AA37/'FX rate'!$C$27,"")</f>
        <v/>
      </c>
      <c r="CN37" s="632" t="str">
        <f>IF(ISNUMBER(AB37),'Cover Page'!$D$35/1000000*AB37/'FX rate'!$C$27,"")</f>
        <v/>
      </c>
      <c r="CO37" s="525"/>
      <c r="CP37" s="525"/>
      <c r="CQ37" s="525"/>
      <c r="CR37" s="525"/>
      <c r="CS37" s="525"/>
    </row>
    <row r="38" spans="1:97" ht="14.25" x14ac:dyDescent="0.2">
      <c r="A38" s="4"/>
      <c r="B38" s="8">
        <v>2019</v>
      </c>
      <c r="C38" s="145"/>
      <c r="D38" s="94"/>
      <c r="E38" s="146"/>
      <c r="F38" s="94"/>
      <c r="G38" s="146"/>
      <c r="H38" s="94"/>
      <c r="I38" s="146"/>
      <c r="J38" s="94"/>
      <c r="K38" s="146"/>
      <c r="L38" s="94"/>
      <c r="M38" s="146"/>
      <c r="N38" s="94"/>
      <c r="O38" s="146"/>
      <c r="P38" s="94"/>
      <c r="Q38" s="146"/>
      <c r="R38" s="94"/>
      <c r="S38" s="146"/>
      <c r="T38" s="94"/>
      <c r="U38" s="146"/>
      <c r="V38" s="94"/>
      <c r="W38" s="146"/>
      <c r="X38" s="94"/>
      <c r="Y38" s="146"/>
      <c r="Z38" s="147"/>
      <c r="AA38" s="263" t="str">
        <f t="shared" si="0"/>
        <v/>
      </c>
      <c r="AB38" s="250" t="str">
        <f t="shared" si="1"/>
        <v/>
      </c>
      <c r="AH38" s="624">
        <v>2019</v>
      </c>
      <c r="AI38" s="600" t="str">
        <f>IF(ISNUMBER(C38),'Cover Page'!$D$35/1000000*'4 classification'!C38/'FX rate'!$C24,"")</f>
        <v/>
      </c>
      <c r="AJ38" s="601" t="str">
        <f>IF(ISNUMBER(D38),'Cover Page'!$D$35/1000000*'4 classification'!D38/'FX rate'!$C24,"")</f>
        <v/>
      </c>
      <c r="AK38" s="798" t="str">
        <f>IF(ISNUMBER(E38),'Cover Page'!$D$35/1000000*'4 classification'!E38/'FX rate'!$C24,"")</f>
        <v/>
      </c>
      <c r="AL38" s="601" t="str">
        <f>IF(ISNUMBER(F38),'Cover Page'!$D$35/1000000*'4 classification'!F38/'FX rate'!$C24,"")</f>
        <v/>
      </c>
      <c r="AM38" s="798" t="str">
        <f>IF(ISNUMBER(G38),'Cover Page'!$D$35/1000000*'4 classification'!G38/'FX rate'!$C24,"")</f>
        <v/>
      </c>
      <c r="AN38" s="601" t="str">
        <f>IF(ISNUMBER(H38),'Cover Page'!$D$35/1000000*'4 classification'!H38/'FX rate'!$C24,"")</f>
        <v/>
      </c>
      <c r="AO38" s="798" t="str">
        <f>IF(ISNUMBER(I38),'Cover Page'!$D$35/1000000*'4 classification'!I38/'FX rate'!$C24,"")</f>
        <v/>
      </c>
      <c r="AP38" s="601" t="str">
        <f>IF(ISNUMBER(J38),'Cover Page'!$D$35/1000000*'4 classification'!J38/'FX rate'!$C24,"")</f>
        <v/>
      </c>
      <c r="AQ38" s="798" t="str">
        <f>IF(ISNUMBER(K38),'Cover Page'!$D$35/1000000*'4 classification'!K38/'FX rate'!$C24,"")</f>
        <v/>
      </c>
      <c r="AR38" s="601" t="str">
        <f>IF(ISNUMBER(L38),'Cover Page'!$D$35/1000000*'4 classification'!L38/'FX rate'!$C24,"")</f>
        <v/>
      </c>
      <c r="AS38" s="798" t="str">
        <f>IF(ISNUMBER(M38),'Cover Page'!$D$35/1000000*'4 classification'!M38/'FX rate'!$C24,"")</f>
        <v/>
      </c>
      <c r="AT38" s="601" t="str">
        <f>IF(ISNUMBER(N38),'Cover Page'!$D$35/1000000*'4 classification'!N38/'FX rate'!$C24,"")</f>
        <v/>
      </c>
      <c r="AU38" s="798" t="str">
        <f>IF(ISNUMBER(O38),'Cover Page'!$D$35/1000000*'4 classification'!O38/'FX rate'!$C24,"")</f>
        <v/>
      </c>
      <c r="AV38" s="601" t="str">
        <f>IF(ISNUMBER(P38),'Cover Page'!$D$35/1000000*'4 classification'!P38/'FX rate'!$C24,"")</f>
        <v/>
      </c>
      <c r="AW38" s="798" t="str">
        <f>IF(ISNUMBER(Q38),'Cover Page'!$D$35/1000000*'4 classification'!Q38/'FX rate'!$C24,"")</f>
        <v/>
      </c>
      <c r="AX38" s="793" t="str">
        <f>IF(ISNUMBER(R38),'Cover Page'!$D$35/1000000*'4 classification'!R38/'FX rate'!$C24,"")</f>
        <v/>
      </c>
      <c r="AY38" s="797" t="str">
        <f>IF(ISNUMBER(S38),'Cover Page'!$D$35/1000000*'4 classification'!S38/'FX rate'!$C24,"")</f>
        <v/>
      </c>
      <c r="AZ38" s="791" t="str">
        <f>IF(ISNUMBER(T38),'Cover Page'!$D$35/1000000*'4 classification'!T38/'FX rate'!$C24,"")</f>
        <v/>
      </c>
      <c r="BA38" s="797" t="str">
        <f>IF(ISNUMBER(U38),'Cover Page'!$D$35/1000000*'4 classification'!U38/'FX rate'!$C24,"")</f>
        <v/>
      </c>
      <c r="BB38" s="599" t="str">
        <f>IF(ISNUMBER(V38),'Cover Page'!$D$35/1000000*'4 classification'!V38/'FX rate'!$C24,"")</f>
        <v/>
      </c>
      <c r="BC38" s="797" t="str">
        <f>IF(ISNUMBER(W38),'Cover Page'!$D$35/1000000*'4 classification'!W38/'FX rate'!$C24,"")</f>
        <v/>
      </c>
      <c r="BD38" s="599" t="str">
        <f>IF(ISNUMBER(X38),'Cover Page'!$D$35/1000000*'4 classification'!X38/'FX rate'!$C24,"")</f>
        <v/>
      </c>
      <c r="BE38" s="797" t="str">
        <f>IF(ISNUMBER(Y38),'Cover Page'!$D$35/1000000*'4 classification'!Y38/'FX rate'!$C24,"")</f>
        <v/>
      </c>
      <c r="BF38" s="599" t="str">
        <f>IF(ISNUMBER(Z38),'Cover Page'!$D$35/1000000*'4 classification'!Z38/'FX rate'!$C24,"")</f>
        <v/>
      </c>
      <c r="BG38" s="792" t="str">
        <f>IF(ISNUMBER(AA38),'Cover Page'!$D$35/1000000*'4 classification'!AA38/'FX rate'!$C24,"")</f>
        <v/>
      </c>
      <c r="BH38" s="599" t="str">
        <f>IF(ISNUMBER(AB38),'Cover Page'!$D$35/1000000*'4 classification'!AB38/'FX rate'!$C24,"")</f>
        <v/>
      </c>
      <c r="BI38" s="456"/>
      <c r="BN38" s="589">
        <v>2019</v>
      </c>
      <c r="BO38" s="629" t="str">
        <f>IF(ISNUMBER(C38),'Cover Page'!$D$35/1000000*C38/'FX rate'!$C$27,"")</f>
        <v/>
      </c>
      <c r="BP38" s="630" t="str">
        <f>IF(ISNUMBER(D38),'Cover Page'!$D$35/1000000*D38/'FX rate'!$C$27,"")</f>
        <v/>
      </c>
      <c r="BQ38" s="780" t="str">
        <f>IF(ISNUMBER(E38),'Cover Page'!$D$35/1000000*E38/'FX rate'!$C$27,"")</f>
        <v/>
      </c>
      <c r="BR38" s="630" t="str">
        <f>IF(ISNUMBER(F38),'Cover Page'!$D$35/1000000*F38/'FX rate'!$C$27,"")</f>
        <v/>
      </c>
      <c r="BS38" s="780" t="str">
        <f>IF(ISNUMBER(G38),'Cover Page'!$D$35/1000000*G38/'FX rate'!$C$27,"")</f>
        <v/>
      </c>
      <c r="BT38" s="630" t="str">
        <f>IF(ISNUMBER(H38),'Cover Page'!$D$35/1000000*H38/'FX rate'!$C$27,"")</f>
        <v/>
      </c>
      <c r="BU38" s="780" t="str">
        <f>IF(ISNUMBER(I38),'Cover Page'!$D$35/1000000*I38/'FX rate'!$C$27,"")</f>
        <v/>
      </c>
      <c r="BV38" s="630" t="str">
        <f>IF(ISNUMBER(J38),'Cover Page'!$D$35/1000000*J38/'FX rate'!$C$27,"")</f>
        <v/>
      </c>
      <c r="BW38" s="780" t="str">
        <f>IF(ISNUMBER(K38),'Cover Page'!$D$35/1000000*K38/'FX rate'!$C$27,"")</f>
        <v/>
      </c>
      <c r="BX38" s="630" t="str">
        <f>IF(ISNUMBER(L38),'Cover Page'!$D$35/1000000*L38/'FX rate'!$C$27,"")</f>
        <v/>
      </c>
      <c r="BY38" s="780" t="str">
        <f>IF(ISNUMBER(M38),'Cover Page'!$D$35/1000000*M38/'FX rate'!$C$27,"")</f>
        <v/>
      </c>
      <c r="BZ38" s="630" t="str">
        <f>IF(ISNUMBER(N38),'Cover Page'!$D$35/1000000*N38/'FX rate'!$C$27,"")</f>
        <v/>
      </c>
      <c r="CA38" s="780" t="str">
        <f>IF(ISNUMBER(O38),'Cover Page'!$D$35/1000000*O38/'FX rate'!$C$27,"")</f>
        <v/>
      </c>
      <c r="CB38" s="630" t="str">
        <f>IF(ISNUMBER(P38),'Cover Page'!$D$35/1000000*P38/'FX rate'!$C$27,"")</f>
        <v/>
      </c>
      <c r="CC38" s="780" t="str">
        <f>IF(ISNUMBER(Q38),'Cover Page'!$D$35/1000000*Q38/'FX rate'!$C$27,"")</f>
        <v/>
      </c>
      <c r="CD38" s="781" t="str">
        <f>IF(ISNUMBER(R38),'Cover Page'!$D$35/1000000*R38/'FX rate'!$C$27,"")</f>
        <v/>
      </c>
      <c r="CE38" s="780" t="str">
        <f>IF(ISNUMBER(S38),'Cover Page'!$D$35/1000000*S38/'FX rate'!$C$27,"")</f>
        <v/>
      </c>
      <c r="CF38" s="632" t="str">
        <f>IF(ISNUMBER(T38),'Cover Page'!$D$35/1000000*T38/'FX rate'!$C$27,"")</f>
        <v/>
      </c>
      <c r="CG38" s="780" t="str">
        <f>IF(ISNUMBER(U38),'Cover Page'!$D$35/1000000*U38/'FX rate'!$C$27,"")</f>
        <v/>
      </c>
      <c r="CH38" s="781" t="str">
        <f>IF(ISNUMBER(V38),'Cover Page'!$D$35/1000000*V38/'FX rate'!$C$27,"")</f>
        <v/>
      </c>
      <c r="CI38" s="780" t="str">
        <f>IF(ISNUMBER(W38),'Cover Page'!$D$35/1000000*W38/'FX rate'!$C$27,"")</f>
        <v/>
      </c>
      <c r="CJ38" s="632" t="str">
        <f>IF(ISNUMBER(X38),'Cover Page'!$D$35/1000000*X38/'FX rate'!$C$27,"")</f>
        <v/>
      </c>
      <c r="CK38" s="780" t="str">
        <f>IF(ISNUMBER(Y38),'Cover Page'!$D$35/1000000*Y38/'FX rate'!$C$27,"")</f>
        <v/>
      </c>
      <c r="CL38" s="781" t="str">
        <f>IF(ISNUMBER(Z38),'Cover Page'!$D$35/1000000*Z38/'FX rate'!$C$27,"")</f>
        <v/>
      </c>
      <c r="CM38" s="780" t="str">
        <f>IF(ISNUMBER(AA38),'Cover Page'!$D$35/1000000*AA38/'FX rate'!$C$27,"")</f>
        <v/>
      </c>
      <c r="CN38" s="632" t="str">
        <f>IF(ISNUMBER(AB38),'Cover Page'!$D$35/1000000*AB38/'FX rate'!$C$27,"")</f>
        <v/>
      </c>
      <c r="CO38" s="525"/>
      <c r="CP38" s="525"/>
      <c r="CQ38" s="525"/>
      <c r="CR38" s="525"/>
      <c r="CS38" s="525"/>
    </row>
    <row r="39" spans="1:97" ht="14.25" x14ac:dyDescent="0.2">
      <c r="A39" s="4"/>
      <c r="B39" s="8">
        <v>2020</v>
      </c>
      <c r="C39" s="145"/>
      <c r="D39" s="94"/>
      <c r="E39" s="146"/>
      <c r="F39" s="94"/>
      <c r="G39" s="146"/>
      <c r="H39" s="94"/>
      <c r="I39" s="146"/>
      <c r="J39" s="94"/>
      <c r="K39" s="146"/>
      <c r="L39" s="94"/>
      <c r="M39" s="146"/>
      <c r="N39" s="94"/>
      <c r="O39" s="146"/>
      <c r="P39" s="94"/>
      <c r="Q39" s="146"/>
      <c r="R39" s="94"/>
      <c r="S39" s="146"/>
      <c r="T39" s="94"/>
      <c r="U39" s="146"/>
      <c r="V39" s="94"/>
      <c r="W39" s="146"/>
      <c r="X39" s="94"/>
      <c r="Y39" s="146"/>
      <c r="Z39" s="147"/>
      <c r="AA39" s="263" t="str">
        <f t="shared" si="0"/>
        <v/>
      </c>
      <c r="AB39" s="250" t="str">
        <f t="shared" si="1"/>
        <v/>
      </c>
      <c r="AH39" s="624">
        <v>2020</v>
      </c>
      <c r="AI39" s="600" t="str">
        <f>IF(ISNUMBER(C39),'Cover Page'!$D$35/1000000*'4 classification'!C39/'FX rate'!$C25,"")</f>
        <v/>
      </c>
      <c r="AJ39" s="601" t="str">
        <f>IF(ISNUMBER(D39),'Cover Page'!$D$35/1000000*'4 classification'!D39/'FX rate'!$C25,"")</f>
        <v/>
      </c>
      <c r="AK39" s="798" t="str">
        <f>IF(ISNUMBER(E39),'Cover Page'!$D$35/1000000*'4 classification'!E39/'FX rate'!$C25,"")</f>
        <v/>
      </c>
      <c r="AL39" s="601" t="str">
        <f>IF(ISNUMBER(F39),'Cover Page'!$D$35/1000000*'4 classification'!F39/'FX rate'!$C25,"")</f>
        <v/>
      </c>
      <c r="AM39" s="798" t="str">
        <f>IF(ISNUMBER(G39),'Cover Page'!$D$35/1000000*'4 classification'!G39/'FX rate'!$C25,"")</f>
        <v/>
      </c>
      <c r="AN39" s="601" t="str">
        <f>IF(ISNUMBER(H39),'Cover Page'!$D$35/1000000*'4 classification'!H39/'FX rate'!$C25,"")</f>
        <v/>
      </c>
      <c r="AO39" s="798" t="str">
        <f>IF(ISNUMBER(I39),'Cover Page'!$D$35/1000000*'4 classification'!I39/'FX rate'!$C25,"")</f>
        <v/>
      </c>
      <c r="AP39" s="601" t="str">
        <f>IF(ISNUMBER(J39),'Cover Page'!$D$35/1000000*'4 classification'!J39/'FX rate'!$C25,"")</f>
        <v/>
      </c>
      <c r="AQ39" s="798" t="str">
        <f>IF(ISNUMBER(K39),'Cover Page'!$D$35/1000000*'4 classification'!K39/'FX rate'!$C25,"")</f>
        <v/>
      </c>
      <c r="AR39" s="601" t="str">
        <f>IF(ISNUMBER(L39),'Cover Page'!$D$35/1000000*'4 classification'!L39/'FX rate'!$C25,"")</f>
        <v/>
      </c>
      <c r="AS39" s="798" t="str">
        <f>IF(ISNUMBER(M39),'Cover Page'!$D$35/1000000*'4 classification'!M39/'FX rate'!$C25,"")</f>
        <v/>
      </c>
      <c r="AT39" s="601" t="str">
        <f>IF(ISNUMBER(N39),'Cover Page'!$D$35/1000000*'4 classification'!N39/'FX rate'!$C25,"")</f>
        <v/>
      </c>
      <c r="AU39" s="798" t="str">
        <f>IF(ISNUMBER(O39),'Cover Page'!$D$35/1000000*'4 classification'!O39/'FX rate'!$C25,"")</f>
        <v/>
      </c>
      <c r="AV39" s="601" t="str">
        <f>IF(ISNUMBER(P39),'Cover Page'!$D$35/1000000*'4 classification'!P39/'FX rate'!$C25,"")</f>
        <v/>
      </c>
      <c r="AW39" s="798" t="str">
        <f>IF(ISNUMBER(Q39),'Cover Page'!$D$35/1000000*'4 classification'!Q39/'FX rate'!$C25,"")</f>
        <v/>
      </c>
      <c r="AX39" s="793" t="str">
        <f>IF(ISNUMBER(R39),'Cover Page'!$D$35/1000000*'4 classification'!R39/'FX rate'!$C25,"")</f>
        <v/>
      </c>
      <c r="AY39" s="797" t="str">
        <f>IF(ISNUMBER(S39),'Cover Page'!$D$35/1000000*'4 classification'!S39/'FX rate'!$C25,"")</f>
        <v/>
      </c>
      <c r="AZ39" s="791" t="str">
        <f>IF(ISNUMBER(T39),'Cover Page'!$D$35/1000000*'4 classification'!T39/'FX rate'!$C25,"")</f>
        <v/>
      </c>
      <c r="BA39" s="797" t="str">
        <f>IF(ISNUMBER(U39),'Cover Page'!$D$35/1000000*'4 classification'!U39/'FX rate'!$C25,"")</f>
        <v/>
      </c>
      <c r="BB39" s="599" t="str">
        <f>IF(ISNUMBER(V39),'Cover Page'!$D$35/1000000*'4 classification'!V39/'FX rate'!$C25,"")</f>
        <v/>
      </c>
      <c r="BC39" s="797" t="str">
        <f>IF(ISNUMBER(W39),'Cover Page'!$D$35/1000000*'4 classification'!W39/'FX rate'!$C25,"")</f>
        <v/>
      </c>
      <c r="BD39" s="599" t="str">
        <f>IF(ISNUMBER(X39),'Cover Page'!$D$35/1000000*'4 classification'!X39/'FX rate'!$C25,"")</f>
        <v/>
      </c>
      <c r="BE39" s="797" t="str">
        <f>IF(ISNUMBER(Y39),'Cover Page'!$D$35/1000000*'4 classification'!Y39/'FX rate'!$C25,"")</f>
        <v/>
      </c>
      <c r="BF39" s="599" t="str">
        <f>IF(ISNUMBER(Z39),'Cover Page'!$D$35/1000000*'4 classification'!Z39/'FX rate'!$C25,"")</f>
        <v/>
      </c>
      <c r="BG39" s="792" t="str">
        <f>IF(ISNUMBER(AA39),'Cover Page'!$D$35/1000000*'4 classification'!AA39/'FX rate'!$C25,"")</f>
        <v/>
      </c>
      <c r="BH39" s="599" t="str">
        <f>IF(ISNUMBER(AB39),'Cover Page'!$D$35/1000000*'4 classification'!AB39/'FX rate'!$C25,"")</f>
        <v/>
      </c>
      <c r="BI39" s="456"/>
      <c r="BN39" s="589">
        <v>2020</v>
      </c>
      <c r="BO39" s="629" t="str">
        <f>IF(ISNUMBER(C39),'Cover Page'!$D$35/1000000*C39/'FX rate'!$C$27,"")</f>
        <v/>
      </c>
      <c r="BP39" s="630" t="str">
        <f>IF(ISNUMBER(D39),'Cover Page'!$D$35/1000000*D39/'FX rate'!$C$27,"")</f>
        <v/>
      </c>
      <c r="BQ39" s="780" t="str">
        <f>IF(ISNUMBER(E39),'Cover Page'!$D$35/1000000*E39/'FX rate'!$C$27,"")</f>
        <v/>
      </c>
      <c r="BR39" s="630" t="str">
        <f>IF(ISNUMBER(F39),'Cover Page'!$D$35/1000000*F39/'FX rate'!$C$27,"")</f>
        <v/>
      </c>
      <c r="BS39" s="780" t="str">
        <f>IF(ISNUMBER(G39),'Cover Page'!$D$35/1000000*G39/'FX rate'!$C$27,"")</f>
        <v/>
      </c>
      <c r="BT39" s="630" t="str">
        <f>IF(ISNUMBER(H39),'Cover Page'!$D$35/1000000*H39/'FX rate'!$C$27,"")</f>
        <v/>
      </c>
      <c r="BU39" s="780" t="str">
        <f>IF(ISNUMBER(I39),'Cover Page'!$D$35/1000000*I39/'FX rate'!$C$27,"")</f>
        <v/>
      </c>
      <c r="BV39" s="630" t="str">
        <f>IF(ISNUMBER(J39),'Cover Page'!$D$35/1000000*J39/'FX rate'!$C$27,"")</f>
        <v/>
      </c>
      <c r="BW39" s="780" t="str">
        <f>IF(ISNUMBER(K39),'Cover Page'!$D$35/1000000*K39/'FX rate'!$C$27,"")</f>
        <v/>
      </c>
      <c r="BX39" s="630" t="str">
        <f>IF(ISNUMBER(L39),'Cover Page'!$D$35/1000000*L39/'FX rate'!$C$27,"")</f>
        <v/>
      </c>
      <c r="BY39" s="780" t="str">
        <f>IF(ISNUMBER(M39),'Cover Page'!$D$35/1000000*M39/'FX rate'!$C$27,"")</f>
        <v/>
      </c>
      <c r="BZ39" s="630" t="str">
        <f>IF(ISNUMBER(N39),'Cover Page'!$D$35/1000000*N39/'FX rate'!$C$27,"")</f>
        <v/>
      </c>
      <c r="CA39" s="780" t="str">
        <f>IF(ISNUMBER(O39),'Cover Page'!$D$35/1000000*O39/'FX rate'!$C$27,"")</f>
        <v/>
      </c>
      <c r="CB39" s="630" t="str">
        <f>IF(ISNUMBER(P39),'Cover Page'!$D$35/1000000*P39/'FX rate'!$C$27,"")</f>
        <v/>
      </c>
      <c r="CC39" s="780" t="str">
        <f>IF(ISNUMBER(Q39),'Cover Page'!$D$35/1000000*Q39/'FX rate'!$C$27,"")</f>
        <v/>
      </c>
      <c r="CD39" s="781" t="str">
        <f>IF(ISNUMBER(R39),'Cover Page'!$D$35/1000000*R39/'FX rate'!$C$27,"")</f>
        <v/>
      </c>
      <c r="CE39" s="780" t="str">
        <f>IF(ISNUMBER(S39),'Cover Page'!$D$35/1000000*S39/'FX rate'!$C$27,"")</f>
        <v/>
      </c>
      <c r="CF39" s="632" t="str">
        <f>IF(ISNUMBER(T39),'Cover Page'!$D$35/1000000*T39/'FX rate'!$C$27,"")</f>
        <v/>
      </c>
      <c r="CG39" s="780" t="str">
        <f>IF(ISNUMBER(U39),'Cover Page'!$D$35/1000000*U39/'FX rate'!$C$27,"")</f>
        <v/>
      </c>
      <c r="CH39" s="781" t="str">
        <f>IF(ISNUMBER(V39),'Cover Page'!$D$35/1000000*V39/'FX rate'!$C$27,"")</f>
        <v/>
      </c>
      <c r="CI39" s="780" t="str">
        <f>IF(ISNUMBER(W39),'Cover Page'!$D$35/1000000*W39/'FX rate'!$C$27,"")</f>
        <v/>
      </c>
      <c r="CJ39" s="632" t="str">
        <f>IF(ISNUMBER(X39),'Cover Page'!$D$35/1000000*X39/'FX rate'!$C$27,"")</f>
        <v/>
      </c>
      <c r="CK39" s="780" t="str">
        <f>IF(ISNUMBER(Y39),'Cover Page'!$D$35/1000000*Y39/'FX rate'!$C$27,"")</f>
        <v/>
      </c>
      <c r="CL39" s="781" t="str">
        <f>IF(ISNUMBER(Z39),'Cover Page'!$D$35/1000000*Z39/'FX rate'!$C$27,"")</f>
        <v/>
      </c>
      <c r="CM39" s="780" t="str">
        <f>IF(ISNUMBER(AA39),'Cover Page'!$D$35/1000000*AA39/'FX rate'!$C$27,"")</f>
        <v/>
      </c>
      <c r="CN39" s="632" t="str">
        <f>IF(ISNUMBER(AB39),'Cover Page'!$D$35/1000000*AB39/'FX rate'!$C$27,"")</f>
        <v/>
      </c>
      <c r="CO39" s="525"/>
      <c r="CP39" s="525"/>
      <c r="CQ39" s="525"/>
      <c r="CR39" s="525"/>
      <c r="CS39" s="525"/>
    </row>
    <row r="40" spans="1:97" ht="14.25" x14ac:dyDescent="0.2">
      <c r="A40" s="4"/>
      <c r="B40" s="8">
        <v>2021</v>
      </c>
      <c r="C40" s="145"/>
      <c r="D40" s="94"/>
      <c r="E40" s="146"/>
      <c r="F40" s="94"/>
      <c r="G40" s="146"/>
      <c r="H40" s="94"/>
      <c r="I40" s="146"/>
      <c r="J40" s="94"/>
      <c r="K40" s="146"/>
      <c r="L40" s="94"/>
      <c r="M40" s="146"/>
      <c r="N40" s="94"/>
      <c r="O40" s="146"/>
      <c r="P40" s="94"/>
      <c r="Q40" s="146"/>
      <c r="R40" s="94"/>
      <c r="S40" s="146"/>
      <c r="T40" s="94"/>
      <c r="U40" s="146"/>
      <c r="V40" s="94"/>
      <c r="W40" s="146"/>
      <c r="X40" s="94"/>
      <c r="Y40" s="146"/>
      <c r="Z40" s="147"/>
      <c r="AA40" s="263" t="str">
        <f t="shared" ref="AA40:AA41" si="2">IF(COUNT(C40,E40,G40,I40,K40,M40,O40,Q40,S40,U40,W40,Y40)&lt;&gt;0,C40+E40+G40+I40+K40+M40+O40+Q40+S40+U40+W40+Y40,"")</f>
        <v/>
      </c>
      <c r="AB40" s="250" t="str">
        <f t="shared" ref="AB40:AB41" si="3">IF(COUNT(D40,F40,H40,J40,L40,N40,P40,R40,T40,V40,X40,Z40)&lt;&gt;0,D40+F40+H40+J40+L40+N40+P40+R40+T40+V40+X40+Z40,"")</f>
        <v/>
      </c>
      <c r="AH40" s="624">
        <v>2021</v>
      </c>
      <c r="AI40" s="600" t="str">
        <f>IF(ISNUMBER(C40),'Cover Page'!$D$35/1000000*'4 classification'!C40/'FX rate'!$C26,"")</f>
        <v/>
      </c>
      <c r="AJ40" s="601" t="str">
        <f>IF(ISNUMBER(D40),'Cover Page'!$D$35/1000000*'4 classification'!D40/'FX rate'!$C26,"")</f>
        <v/>
      </c>
      <c r="AK40" s="798" t="str">
        <f>IF(ISNUMBER(E40),'Cover Page'!$D$35/1000000*'4 classification'!E40/'FX rate'!$C26,"")</f>
        <v/>
      </c>
      <c r="AL40" s="601" t="str">
        <f>IF(ISNUMBER(F40),'Cover Page'!$D$35/1000000*'4 classification'!F40/'FX rate'!$C26,"")</f>
        <v/>
      </c>
      <c r="AM40" s="798" t="str">
        <f>IF(ISNUMBER(G40),'Cover Page'!$D$35/1000000*'4 classification'!G40/'FX rate'!$C26,"")</f>
        <v/>
      </c>
      <c r="AN40" s="601" t="str">
        <f>IF(ISNUMBER(H40),'Cover Page'!$D$35/1000000*'4 classification'!H40/'FX rate'!$C26,"")</f>
        <v/>
      </c>
      <c r="AO40" s="798" t="str">
        <f>IF(ISNUMBER(I40),'Cover Page'!$D$35/1000000*'4 classification'!I40/'FX rate'!$C26,"")</f>
        <v/>
      </c>
      <c r="AP40" s="601" t="str">
        <f>IF(ISNUMBER(J40),'Cover Page'!$D$35/1000000*'4 classification'!J40/'FX rate'!$C26,"")</f>
        <v/>
      </c>
      <c r="AQ40" s="798" t="str">
        <f>IF(ISNUMBER(K40),'Cover Page'!$D$35/1000000*'4 classification'!K40/'FX rate'!$C26,"")</f>
        <v/>
      </c>
      <c r="AR40" s="601" t="str">
        <f>IF(ISNUMBER(L40),'Cover Page'!$D$35/1000000*'4 classification'!L40/'FX rate'!$C26,"")</f>
        <v/>
      </c>
      <c r="AS40" s="798" t="str">
        <f>IF(ISNUMBER(M40),'Cover Page'!$D$35/1000000*'4 classification'!M40/'FX rate'!$C26,"")</f>
        <v/>
      </c>
      <c r="AT40" s="601" t="str">
        <f>IF(ISNUMBER(N40),'Cover Page'!$D$35/1000000*'4 classification'!N40/'FX rate'!$C26,"")</f>
        <v/>
      </c>
      <c r="AU40" s="798" t="str">
        <f>IF(ISNUMBER(O40),'Cover Page'!$D$35/1000000*'4 classification'!O40/'FX rate'!$C26,"")</f>
        <v/>
      </c>
      <c r="AV40" s="601" t="str">
        <f>IF(ISNUMBER(P40),'Cover Page'!$D$35/1000000*'4 classification'!P40/'FX rate'!$C26,"")</f>
        <v/>
      </c>
      <c r="AW40" s="798" t="str">
        <f>IF(ISNUMBER(Q40),'Cover Page'!$D$35/1000000*'4 classification'!Q40/'FX rate'!$C26,"")</f>
        <v/>
      </c>
      <c r="AX40" s="793" t="str">
        <f>IF(ISNUMBER(R40),'Cover Page'!$D$35/1000000*'4 classification'!R40/'FX rate'!$C26,"")</f>
        <v/>
      </c>
      <c r="AY40" s="797" t="str">
        <f>IF(ISNUMBER(S40),'Cover Page'!$D$35/1000000*'4 classification'!S40/'FX rate'!$C26,"")</f>
        <v/>
      </c>
      <c r="AZ40" s="791" t="str">
        <f>IF(ISNUMBER(T40),'Cover Page'!$D$35/1000000*'4 classification'!T40/'FX rate'!$C26,"")</f>
        <v/>
      </c>
      <c r="BA40" s="797" t="str">
        <f>IF(ISNUMBER(U40),'Cover Page'!$D$35/1000000*'4 classification'!U40/'FX rate'!$C26,"")</f>
        <v/>
      </c>
      <c r="BB40" s="599" t="str">
        <f>IF(ISNUMBER(V40),'Cover Page'!$D$35/1000000*'4 classification'!V40/'FX rate'!$C26,"")</f>
        <v/>
      </c>
      <c r="BC40" s="797" t="str">
        <f>IF(ISNUMBER(W40),'Cover Page'!$D$35/1000000*'4 classification'!W40/'FX rate'!$C26,"")</f>
        <v/>
      </c>
      <c r="BD40" s="599" t="str">
        <f>IF(ISNUMBER(X40),'Cover Page'!$D$35/1000000*'4 classification'!X40/'FX rate'!$C26,"")</f>
        <v/>
      </c>
      <c r="BE40" s="797" t="str">
        <f>IF(ISNUMBER(Y40),'Cover Page'!$D$35/1000000*'4 classification'!Y40/'FX rate'!$C26,"")</f>
        <v/>
      </c>
      <c r="BF40" s="599" t="str">
        <f>IF(ISNUMBER(Z40),'Cover Page'!$D$35/1000000*'4 classification'!Z40/'FX rate'!$C26,"")</f>
        <v/>
      </c>
      <c r="BG40" s="797" t="str">
        <f>IF(ISNUMBER(AA40),'Cover Page'!$D$35/1000000*'4 classification'!AA40/'FX rate'!$C26,"")</f>
        <v/>
      </c>
      <c r="BH40" s="599" t="str">
        <f>IF(ISNUMBER(AB40),'Cover Page'!$D$35/1000000*'4 classification'!AB40/'FX rate'!$C26,"")</f>
        <v/>
      </c>
      <c r="BI40" s="456"/>
      <c r="BN40" s="589">
        <v>2021</v>
      </c>
      <c r="BO40" s="629" t="str">
        <f>IF(ISNUMBER(C40),'Cover Page'!$D$35/1000000*C40/'FX rate'!$C$27,"")</f>
        <v/>
      </c>
      <c r="BP40" s="630" t="str">
        <f>IF(ISNUMBER(D40),'Cover Page'!$D$35/1000000*D40/'FX rate'!$C$27,"")</f>
        <v/>
      </c>
      <c r="BQ40" s="780" t="str">
        <f>IF(ISNUMBER(E40),'Cover Page'!$D$35/1000000*E40/'FX rate'!$C$27,"")</f>
        <v/>
      </c>
      <c r="BR40" s="630" t="str">
        <f>IF(ISNUMBER(F40),'Cover Page'!$D$35/1000000*F40/'FX rate'!$C$27,"")</f>
        <v/>
      </c>
      <c r="BS40" s="780" t="str">
        <f>IF(ISNUMBER(G40),'Cover Page'!$D$35/1000000*G40/'FX rate'!$C$27,"")</f>
        <v/>
      </c>
      <c r="BT40" s="630" t="str">
        <f>IF(ISNUMBER(H40),'Cover Page'!$D$35/1000000*H40/'FX rate'!$C$27,"")</f>
        <v/>
      </c>
      <c r="BU40" s="780" t="str">
        <f>IF(ISNUMBER(I40),'Cover Page'!$D$35/1000000*I40/'FX rate'!$C$27,"")</f>
        <v/>
      </c>
      <c r="BV40" s="630" t="str">
        <f>IF(ISNUMBER(J40),'Cover Page'!$D$35/1000000*J40/'FX rate'!$C$27,"")</f>
        <v/>
      </c>
      <c r="BW40" s="780" t="str">
        <f>IF(ISNUMBER(K40),'Cover Page'!$D$35/1000000*K40/'FX rate'!$C$27,"")</f>
        <v/>
      </c>
      <c r="BX40" s="630" t="str">
        <f>IF(ISNUMBER(L40),'Cover Page'!$D$35/1000000*L40/'FX rate'!$C$27,"")</f>
        <v/>
      </c>
      <c r="BY40" s="780" t="str">
        <f>IF(ISNUMBER(M40),'Cover Page'!$D$35/1000000*M40/'FX rate'!$C$27,"")</f>
        <v/>
      </c>
      <c r="BZ40" s="630" t="str">
        <f>IF(ISNUMBER(N40),'Cover Page'!$D$35/1000000*N40/'FX rate'!$C$27,"")</f>
        <v/>
      </c>
      <c r="CA40" s="780" t="str">
        <f>IF(ISNUMBER(O40),'Cover Page'!$D$35/1000000*O40/'FX rate'!$C$27,"")</f>
        <v/>
      </c>
      <c r="CB40" s="630" t="str">
        <f>IF(ISNUMBER(P40),'Cover Page'!$D$35/1000000*P40/'FX rate'!$C$27,"")</f>
        <v/>
      </c>
      <c r="CC40" s="780" t="str">
        <f>IF(ISNUMBER(Q40),'Cover Page'!$D$35/1000000*Q40/'FX rate'!$C$27,"")</f>
        <v/>
      </c>
      <c r="CD40" s="781" t="str">
        <f>IF(ISNUMBER(R40),'Cover Page'!$D$35/1000000*R40/'FX rate'!$C$27,"")</f>
        <v/>
      </c>
      <c r="CE40" s="780" t="str">
        <f>IF(ISNUMBER(S40),'Cover Page'!$D$35/1000000*S40/'FX rate'!$C$27,"")</f>
        <v/>
      </c>
      <c r="CF40" s="632" t="str">
        <f>IF(ISNUMBER(T40),'Cover Page'!$D$35/1000000*T40/'FX rate'!$C$27,"")</f>
        <v/>
      </c>
      <c r="CG40" s="780" t="str">
        <f>IF(ISNUMBER(U40),'Cover Page'!$D$35/1000000*U40/'FX rate'!$C$27,"")</f>
        <v/>
      </c>
      <c r="CH40" s="781" t="str">
        <f>IF(ISNUMBER(V40),'Cover Page'!$D$35/1000000*V40/'FX rate'!$C$27,"")</f>
        <v/>
      </c>
      <c r="CI40" s="780" t="str">
        <f>IF(ISNUMBER(W40),'Cover Page'!$D$35/1000000*W40/'FX rate'!$C$27,"")</f>
        <v/>
      </c>
      <c r="CJ40" s="632" t="str">
        <f>IF(ISNUMBER(X40),'Cover Page'!$D$35/1000000*X40/'FX rate'!$C$27,"")</f>
        <v/>
      </c>
      <c r="CK40" s="780" t="str">
        <f>IF(ISNUMBER(Y40),'Cover Page'!$D$35/1000000*Y40/'FX rate'!$C$27,"")</f>
        <v/>
      </c>
      <c r="CL40" s="781" t="str">
        <f>IF(ISNUMBER(Z40),'Cover Page'!$D$35/1000000*Z40/'FX rate'!$C$27,"")</f>
        <v/>
      </c>
      <c r="CM40" s="780" t="str">
        <f>IF(ISNUMBER(AA40),'Cover Page'!$D$35/1000000*AA40/'FX rate'!$C$27,"")</f>
        <v/>
      </c>
      <c r="CN40" s="632" t="str">
        <f>IF(ISNUMBER(AB40),'Cover Page'!$D$35/1000000*AB40/'FX rate'!$C$27,"")</f>
        <v/>
      </c>
      <c r="CO40" s="525"/>
      <c r="CP40" s="525"/>
      <c r="CQ40" s="525"/>
      <c r="CR40" s="525"/>
      <c r="CS40" s="525"/>
    </row>
    <row r="41" spans="1:97" ht="14.25" x14ac:dyDescent="0.2">
      <c r="A41" s="4"/>
      <c r="B41" s="8">
        <v>2022</v>
      </c>
      <c r="C41" s="145"/>
      <c r="D41" s="94"/>
      <c r="E41" s="146"/>
      <c r="F41" s="94"/>
      <c r="G41" s="146"/>
      <c r="H41" s="94"/>
      <c r="I41" s="146"/>
      <c r="J41" s="94"/>
      <c r="K41" s="146"/>
      <c r="L41" s="94"/>
      <c r="M41" s="146"/>
      <c r="N41" s="94"/>
      <c r="O41" s="146"/>
      <c r="P41" s="94"/>
      <c r="Q41" s="146"/>
      <c r="R41" s="94"/>
      <c r="S41" s="146"/>
      <c r="T41" s="94"/>
      <c r="U41" s="146"/>
      <c r="V41" s="94"/>
      <c r="W41" s="146"/>
      <c r="X41" s="94"/>
      <c r="Y41" s="146"/>
      <c r="Z41" s="147"/>
      <c r="AA41" s="263" t="str">
        <f t="shared" si="2"/>
        <v/>
      </c>
      <c r="AB41" s="250" t="str">
        <f t="shared" si="3"/>
        <v/>
      </c>
      <c r="AH41" s="1710">
        <v>2022</v>
      </c>
      <c r="AI41" s="1684" t="str">
        <f>IF(ISNUMBER(C41),'Cover Page'!$D$35/1000000*'4 classification'!C41/'FX rate'!$C27,"")</f>
        <v/>
      </c>
      <c r="AJ41" s="1673" t="str">
        <f>IF(ISNUMBER(D41),'Cover Page'!$D$35/1000000*'4 classification'!D41/'FX rate'!$C27,"")</f>
        <v/>
      </c>
      <c r="AK41" s="1672" t="str">
        <f>IF(ISNUMBER(E41),'Cover Page'!$D$35/1000000*'4 classification'!E41/'FX rate'!$C27,"")</f>
        <v/>
      </c>
      <c r="AL41" s="1673" t="str">
        <f>IF(ISNUMBER(F41),'Cover Page'!$D$35/1000000*'4 classification'!F41/'FX rate'!$C27,"")</f>
        <v/>
      </c>
      <c r="AM41" s="1672" t="str">
        <f>IF(ISNUMBER(G41),'Cover Page'!$D$35/1000000*'4 classification'!G41/'FX rate'!$C27,"")</f>
        <v/>
      </c>
      <c r="AN41" s="1673" t="str">
        <f>IF(ISNUMBER(H41),'Cover Page'!$D$35/1000000*'4 classification'!H41/'FX rate'!$C27,"")</f>
        <v/>
      </c>
      <c r="AO41" s="1672" t="str">
        <f>IF(ISNUMBER(I41),'Cover Page'!$D$35/1000000*'4 classification'!I41/'FX rate'!$C27,"")</f>
        <v/>
      </c>
      <c r="AP41" s="1673" t="str">
        <f>IF(ISNUMBER(J41),'Cover Page'!$D$35/1000000*'4 classification'!J41/'FX rate'!$C27,"")</f>
        <v/>
      </c>
      <c r="AQ41" s="1672" t="str">
        <f>IF(ISNUMBER(K41),'Cover Page'!$D$35/1000000*'4 classification'!K41/'FX rate'!$C27,"")</f>
        <v/>
      </c>
      <c r="AR41" s="1673" t="str">
        <f>IF(ISNUMBER(L41),'Cover Page'!$D$35/1000000*'4 classification'!L41/'FX rate'!$C27,"")</f>
        <v/>
      </c>
      <c r="AS41" s="1672" t="str">
        <f>IF(ISNUMBER(M41),'Cover Page'!$D$35/1000000*'4 classification'!M41/'FX rate'!$C27,"")</f>
        <v/>
      </c>
      <c r="AT41" s="1673" t="str">
        <f>IF(ISNUMBER(N41),'Cover Page'!$D$35/1000000*'4 classification'!N41/'FX rate'!$C27,"")</f>
        <v/>
      </c>
      <c r="AU41" s="1672" t="str">
        <f>IF(ISNUMBER(O41),'Cover Page'!$D$35/1000000*'4 classification'!O41/'FX rate'!$C27,"")</f>
        <v/>
      </c>
      <c r="AV41" s="1673" t="str">
        <f>IF(ISNUMBER(P41),'Cover Page'!$D$35/1000000*'4 classification'!P41/'FX rate'!$C27,"")</f>
        <v/>
      </c>
      <c r="AW41" s="1672" t="str">
        <f>IF(ISNUMBER(Q41),'Cover Page'!$D$35/1000000*'4 classification'!Q41/'FX rate'!$C27,"")</f>
        <v/>
      </c>
      <c r="AX41" s="1685" t="str">
        <f>IF(ISNUMBER(R41),'Cover Page'!$D$35/1000000*'4 classification'!R41/'FX rate'!$C27,"")</f>
        <v/>
      </c>
      <c r="AY41" s="1853" t="str">
        <f>IF(ISNUMBER(S41),'Cover Page'!$D$35/1000000*'4 classification'!S41/'FX rate'!$C27,"")</f>
        <v/>
      </c>
      <c r="AZ41" s="1864" t="str">
        <f>IF(ISNUMBER(T41),'Cover Page'!$D$35/1000000*'4 classification'!T41/'FX rate'!$C27,"")</f>
        <v/>
      </c>
      <c r="BA41" s="1853" t="str">
        <f>IF(ISNUMBER(U41),'Cover Page'!$D$35/1000000*'4 classification'!U41/'FX rate'!$C27,"")</f>
        <v/>
      </c>
      <c r="BB41" s="1854" t="str">
        <f>IF(ISNUMBER(V41),'Cover Page'!$D$35/1000000*'4 classification'!V41/'FX rate'!$C27,"")</f>
        <v/>
      </c>
      <c r="BC41" s="1853" t="str">
        <f>IF(ISNUMBER(W41),'Cover Page'!$D$35/1000000*'4 classification'!W41/'FX rate'!$C27,"")</f>
        <v/>
      </c>
      <c r="BD41" s="1854" t="str">
        <f>IF(ISNUMBER(X41),'Cover Page'!$D$35/1000000*'4 classification'!X41/'FX rate'!$C27,"")</f>
        <v/>
      </c>
      <c r="BE41" s="1853" t="str">
        <f>IF(ISNUMBER(Y41),'Cover Page'!$D$35/1000000*'4 classification'!Y41/'FX rate'!$C27,"")</f>
        <v/>
      </c>
      <c r="BF41" s="1854" t="str">
        <f>IF(ISNUMBER(Z41),'Cover Page'!$D$35/1000000*'4 classification'!Z41/'FX rate'!$C27,"")</f>
        <v/>
      </c>
      <c r="BG41" s="1853" t="str">
        <f>IF(ISNUMBER(AA41),'Cover Page'!$D$35/1000000*'4 classification'!AA41/'FX rate'!$C27,"")</f>
        <v/>
      </c>
      <c r="BH41" s="1854" t="str">
        <f>IF(ISNUMBER(AB41),'Cover Page'!$D$35/1000000*'4 classification'!AB41/'FX rate'!$C27,"")</f>
        <v/>
      </c>
      <c r="BI41" s="456"/>
      <c r="BN41" s="589">
        <v>2022</v>
      </c>
      <c r="BO41" s="629" t="str">
        <f>IF(ISNUMBER(C41),'Cover Page'!$D$35/1000000*C41/'FX rate'!$C$27,"")</f>
        <v/>
      </c>
      <c r="BP41" s="630" t="str">
        <f>IF(ISNUMBER(D41),'Cover Page'!$D$35/1000000*D41/'FX rate'!$C$27,"")</f>
        <v/>
      </c>
      <c r="BQ41" s="780" t="str">
        <f>IF(ISNUMBER(E41),'Cover Page'!$D$35/1000000*E41/'FX rate'!$C$27,"")</f>
        <v/>
      </c>
      <c r="BR41" s="630" t="str">
        <f>IF(ISNUMBER(F41),'Cover Page'!$D$35/1000000*F41/'FX rate'!$C$27,"")</f>
        <v/>
      </c>
      <c r="BS41" s="780" t="str">
        <f>IF(ISNUMBER(G41),'Cover Page'!$D$35/1000000*G41/'FX rate'!$C$27,"")</f>
        <v/>
      </c>
      <c r="BT41" s="630" t="str">
        <f>IF(ISNUMBER(H41),'Cover Page'!$D$35/1000000*H41/'FX rate'!$C$27,"")</f>
        <v/>
      </c>
      <c r="BU41" s="780" t="str">
        <f>IF(ISNUMBER(I41),'Cover Page'!$D$35/1000000*I41/'FX rate'!$C$27,"")</f>
        <v/>
      </c>
      <c r="BV41" s="630" t="str">
        <f>IF(ISNUMBER(J41),'Cover Page'!$D$35/1000000*J41/'FX rate'!$C$27,"")</f>
        <v/>
      </c>
      <c r="BW41" s="780" t="str">
        <f>IF(ISNUMBER(K41),'Cover Page'!$D$35/1000000*K41/'FX rate'!$C$27,"")</f>
        <v/>
      </c>
      <c r="BX41" s="630" t="str">
        <f>IF(ISNUMBER(L41),'Cover Page'!$D$35/1000000*L41/'FX rate'!$C$27,"")</f>
        <v/>
      </c>
      <c r="BY41" s="780" t="str">
        <f>IF(ISNUMBER(M41),'Cover Page'!$D$35/1000000*M41/'FX rate'!$C$27,"")</f>
        <v/>
      </c>
      <c r="BZ41" s="630" t="str">
        <f>IF(ISNUMBER(N41),'Cover Page'!$D$35/1000000*N41/'FX rate'!$C$27,"")</f>
        <v/>
      </c>
      <c r="CA41" s="780" t="str">
        <f>IF(ISNUMBER(O41),'Cover Page'!$D$35/1000000*O41/'FX rate'!$C$27,"")</f>
        <v/>
      </c>
      <c r="CB41" s="630" t="str">
        <f>IF(ISNUMBER(P41),'Cover Page'!$D$35/1000000*P41/'FX rate'!$C$27,"")</f>
        <v/>
      </c>
      <c r="CC41" s="780" t="str">
        <f>IF(ISNUMBER(Q41),'Cover Page'!$D$35/1000000*Q41/'FX rate'!$C$27,"")</f>
        <v/>
      </c>
      <c r="CD41" s="781" t="str">
        <f>IF(ISNUMBER(R41),'Cover Page'!$D$35/1000000*R41/'FX rate'!$C$27,"")</f>
        <v/>
      </c>
      <c r="CE41" s="780" t="str">
        <f>IF(ISNUMBER(S41),'Cover Page'!$D$35/1000000*S41/'FX rate'!$C$27,"")</f>
        <v/>
      </c>
      <c r="CF41" s="632" t="str">
        <f>IF(ISNUMBER(T41),'Cover Page'!$D$35/1000000*T41/'FX rate'!$C$27,"")</f>
        <v/>
      </c>
      <c r="CG41" s="780" t="str">
        <f>IF(ISNUMBER(U41),'Cover Page'!$D$35/1000000*U41/'FX rate'!$C$27,"")</f>
        <v/>
      </c>
      <c r="CH41" s="781" t="str">
        <f>IF(ISNUMBER(V41),'Cover Page'!$D$35/1000000*V41/'FX rate'!$C$27,"")</f>
        <v/>
      </c>
      <c r="CI41" s="780" t="str">
        <f>IF(ISNUMBER(W41),'Cover Page'!$D$35/1000000*W41/'FX rate'!$C$27,"")</f>
        <v/>
      </c>
      <c r="CJ41" s="632" t="str">
        <f>IF(ISNUMBER(X41),'Cover Page'!$D$35/1000000*X41/'FX rate'!$C$27,"")</f>
        <v/>
      </c>
      <c r="CK41" s="780" t="str">
        <f>IF(ISNUMBER(Y41),'Cover Page'!$D$35/1000000*Y41/'FX rate'!$C$27,"")</f>
        <v/>
      </c>
      <c r="CL41" s="781" t="str">
        <f>IF(ISNUMBER(Z41),'Cover Page'!$D$35/1000000*Z41/'FX rate'!$C$27,"")</f>
        <v/>
      </c>
      <c r="CM41" s="780" t="str">
        <f>IF(ISNUMBER(AA41),'Cover Page'!$D$35/1000000*AA41/'FX rate'!$C$27,"")</f>
        <v/>
      </c>
      <c r="CN41" s="632" t="str">
        <f>IF(ISNUMBER(AB41),'Cover Page'!$D$35/1000000*AB41/'FX rate'!$C$27,"")</f>
        <v/>
      </c>
      <c r="CO41" s="525"/>
      <c r="CP41" s="525"/>
      <c r="CQ41" s="525"/>
      <c r="CR41" s="525"/>
      <c r="CS41" s="525"/>
    </row>
    <row r="42" spans="1:97" ht="14.25" customHeight="1" thickBot="1" x14ac:dyDescent="0.25">
      <c r="B42" s="162" t="s">
        <v>2145</v>
      </c>
      <c r="C42" s="752"/>
      <c r="D42" s="753"/>
      <c r="E42" s="754"/>
      <c r="F42" s="753"/>
      <c r="G42" s="754"/>
      <c r="H42" s="753"/>
      <c r="I42" s="754"/>
      <c r="J42" s="753"/>
      <c r="K42" s="754"/>
      <c r="L42" s="753"/>
      <c r="M42" s="754"/>
      <c r="N42" s="753"/>
      <c r="O42" s="754"/>
      <c r="P42" s="753"/>
      <c r="Q42" s="754"/>
      <c r="R42" s="753"/>
      <c r="S42" s="754"/>
      <c r="T42" s="753"/>
      <c r="U42" s="754"/>
      <c r="V42" s="753"/>
      <c r="W42" s="754"/>
      <c r="X42" s="753"/>
      <c r="Y42" s="754"/>
      <c r="Z42" s="755"/>
      <c r="AA42" s="1669" t="str">
        <f t="shared" ref="AA42" si="4">IF(COUNT(C42,E42,G42,I42,K42,M42,O42,Q42,S42,U42,W42,Y42)&lt;&gt;0,C42+E42+G42+I42+K42+M42+O42+Q42+S42+U42+W42+Y42,"")</f>
        <v/>
      </c>
      <c r="AB42" s="819" t="str">
        <f t="shared" ref="AB42" si="5">IF(COUNT(D42,F42,H42,J42,L42,N42,P42,R42,T42,V42,X42,Z42)&lt;&gt;0,D42+F42+H42+J42+L42+N42+P42+R42+T42+V42+X42+Z42,"")</f>
        <v/>
      </c>
      <c r="AH42" s="602"/>
      <c r="AI42" s="603"/>
      <c r="AJ42" s="603"/>
      <c r="AK42" s="603"/>
      <c r="AL42" s="603"/>
      <c r="AM42" s="603"/>
      <c r="AN42" s="603"/>
      <c r="AO42" s="603"/>
      <c r="AP42" s="603"/>
      <c r="AQ42" s="603"/>
      <c r="AR42" s="603"/>
      <c r="AS42" s="603"/>
      <c r="AT42" s="603"/>
      <c r="AU42" s="603"/>
      <c r="AV42" s="603"/>
      <c r="AW42" s="603"/>
      <c r="AX42" s="603"/>
      <c r="AY42" s="604"/>
      <c r="AZ42" s="604"/>
      <c r="BA42" s="456"/>
      <c r="BB42" s="456"/>
      <c r="BC42" s="456"/>
      <c r="BD42" s="456"/>
      <c r="BE42" s="456"/>
      <c r="BF42" s="456"/>
      <c r="BG42" s="456"/>
      <c r="BH42" s="456"/>
      <c r="BI42" s="456"/>
      <c r="BN42" s="633"/>
      <c r="BO42" s="634"/>
      <c r="BP42" s="634"/>
      <c r="BQ42" s="634"/>
      <c r="BR42" s="634"/>
      <c r="BS42" s="634"/>
      <c r="BT42" s="634"/>
      <c r="BU42" s="634"/>
      <c r="BV42" s="634"/>
      <c r="BW42" s="634"/>
      <c r="BX42" s="634"/>
      <c r="BY42" s="634"/>
      <c r="BZ42" s="634"/>
      <c r="CA42" s="634"/>
      <c r="CB42" s="634"/>
      <c r="CC42" s="634"/>
      <c r="CD42" s="634"/>
      <c r="CE42" s="635"/>
      <c r="CF42" s="635"/>
      <c r="CG42" s="525"/>
      <c r="CH42" s="525"/>
      <c r="CI42" s="525"/>
      <c r="CJ42" s="525"/>
      <c r="CK42" s="525"/>
      <c r="CL42" s="525"/>
      <c r="CM42" s="525"/>
      <c r="CN42" s="525"/>
      <c r="CO42" s="525"/>
      <c r="CP42" s="525"/>
      <c r="CQ42" s="525"/>
      <c r="CR42" s="525"/>
      <c r="CS42" s="525"/>
    </row>
    <row r="43" spans="1:97" ht="95.1" customHeight="1" thickBot="1" x14ac:dyDescent="0.25">
      <c r="B43" s="421" t="s">
        <v>2142</v>
      </c>
      <c r="C43" s="1390" t="str">
        <f>IF(COUNT(C40)&lt;&gt;0,IF(COUNT(C41)=0,"Please fill in value for 2022 or provide a provisional estimate (eg. 2021 figure) and the expected submission date in the notes",IF(COUNT(C42)=0,"Please provide the number of entities","")),"")</f>
        <v/>
      </c>
      <c r="D43" s="1390" t="str">
        <f t="shared" ref="D43:Z43" si="6">IF(COUNT(D40)&lt;&gt;0,IF(COUNT(D41)=0,"Please fill in value for 2022 or provide a provisional estimate (eg. 2021 figure) and the expected submission date in the notes",IF(COUNT(D42)=0,"Please provide the number of entities","")),"")</f>
        <v/>
      </c>
      <c r="E43" s="1390" t="str">
        <f t="shared" si="6"/>
        <v/>
      </c>
      <c r="F43" s="1390" t="str">
        <f t="shared" si="6"/>
        <v/>
      </c>
      <c r="G43" s="1390" t="str">
        <f t="shared" si="6"/>
        <v/>
      </c>
      <c r="H43" s="1390" t="str">
        <f t="shared" si="6"/>
        <v/>
      </c>
      <c r="I43" s="1390" t="str">
        <f t="shared" si="6"/>
        <v/>
      </c>
      <c r="J43" s="1390" t="str">
        <f t="shared" si="6"/>
        <v/>
      </c>
      <c r="K43" s="1390" t="str">
        <f t="shared" si="6"/>
        <v/>
      </c>
      <c r="L43" s="1390" t="str">
        <f t="shared" si="6"/>
        <v/>
      </c>
      <c r="M43" s="1390" t="str">
        <f t="shared" si="6"/>
        <v/>
      </c>
      <c r="N43" s="1390" t="str">
        <f t="shared" si="6"/>
        <v/>
      </c>
      <c r="O43" s="1390" t="str">
        <f t="shared" si="6"/>
        <v/>
      </c>
      <c r="P43" s="1390" t="str">
        <f t="shared" si="6"/>
        <v/>
      </c>
      <c r="Q43" s="1390" t="str">
        <f t="shared" si="6"/>
        <v/>
      </c>
      <c r="R43" s="1390" t="str">
        <f t="shared" si="6"/>
        <v/>
      </c>
      <c r="S43" s="1390" t="str">
        <f t="shared" si="6"/>
        <v/>
      </c>
      <c r="T43" s="1390" t="str">
        <f t="shared" si="6"/>
        <v/>
      </c>
      <c r="U43" s="1390" t="str">
        <f t="shared" si="6"/>
        <v/>
      </c>
      <c r="V43" s="1390" t="str">
        <f t="shared" si="6"/>
        <v/>
      </c>
      <c r="W43" s="1390" t="str">
        <f t="shared" si="6"/>
        <v/>
      </c>
      <c r="X43" s="1390" t="str">
        <f t="shared" si="6"/>
        <v/>
      </c>
      <c r="Y43" s="1390" t="str">
        <f t="shared" si="6"/>
        <v/>
      </c>
      <c r="Z43" s="1390" t="str">
        <f t="shared" si="6"/>
        <v/>
      </c>
      <c r="AA43" s="1670"/>
      <c r="AB43" s="1671"/>
      <c r="AH43" s="1395"/>
      <c r="AI43" s="1397"/>
      <c r="AJ43" s="1397"/>
      <c r="AK43" s="1397"/>
      <c r="AL43" s="1397"/>
      <c r="AM43" s="1397"/>
      <c r="AN43" s="1397"/>
      <c r="AO43" s="1397"/>
      <c r="AP43" s="1397"/>
      <c r="AQ43" s="1397"/>
      <c r="AR43" s="1397"/>
      <c r="AS43" s="1397"/>
      <c r="AT43" s="1397"/>
      <c r="AU43" s="1397"/>
      <c r="AV43" s="1397"/>
      <c r="AW43" s="1397"/>
      <c r="AX43" s="1397"/>
      <c r="AY43" s="1397"/>
      <c r="AZ43" s="1397"/>
      <c r="BA43" s="456"/>
      <c r="BB43" s="456"/>
      <c r="BC43" s="456"/>
      <c r="BD43" s="456"/>
      <c r="BE43" s="456"/>
      <c r="BF43" s="456"/>
      <c r="BG43" s="456"/>
      <c r="BH43" s="456"/>
      <c r="BI43" s="456"/>
      <c r="BN43" s="1398"/>
      <c r="BO43" s="1400"/>
      <c r="BP43" s="1400"/>
      <c r="BQ43" s="1400"/>
      <c r="BR43" s="1400"/>
      <c r="BS43" s="1400"/>
      <c r="BT43" s="1400"/>
      <c r="BU43" s="1400"/>
      <c r="BV43" s="1400"/>
      <c r="BW43" s="1400"/>
      <c r="BX43" s="1400"/>
      <c r="BY43" s="1400"/>
      <c r="BZ43" s="1400"/>
      <c r="CA43" s="1400"/>
      <c r="CB43" s="1400"/>
      <c r="CC43" s="1400"/>
      <c r="CD43" s="1400"/>
      <c r="CE43" s="1400"/>
      <c r="CF43" s="1400"/>
      <c r="CG43" s="525"/>
      <c r="CH43" s="525"/>
      <c r="CI43" s="525"/>
      <c r="CJ43" s="525"/>
      <c r="CK43" s="525"/>
      <c r="CL43" s="525"/>
      <c r="CM43" s="525"/>
      <c r="CN43" s="525"/>
      <c r="CO43" s="525"/>
      <c r="CP43" s="525"/>
      <c r="CQ43" s="525"/>
      <c r="CR43" s="525"/>
      <c r="CS43" s="525"/>
    </row>
    <row r="44" spans="1:97" ht="69.95" customHeight="1" thickBot="1" x14ac:dyDescent="0.25">
      <c r="B44" s="163" t="s">
        <v>1162</v>
      </c>
      <c r="C44" s="151"/>
      <c r="D44" s="152"/>
      <c r="E44" s="153"/>
      <c r="F44" s="152"/>
      <c r="G44" s="153"/>
      <c r="H44" s="152"/>
      <c r="I44" s="153"/>
      <c r="J44" s="152"/>
      <c r="K44" s="153"/>
      <c r="L44" s="152"/>
      <c r="M44" s="153"/>
      <c r="N44" s="152"/>
      <c r="O44" s="153"/>
      <c r="P44" s="152"/>
      <c r="Q44" s="153"/>
      <c r="R44" s="152"/>
      <c r="S44" s="153"/>
      <c r="T44" s="152"/>
      <c r="U44" s="153"/>
      <c r="V44" s="152"/>
      <c r="W44" s="153"/>
      <c r="X44" s="152"/>
      <c r="Y44" s="153"/>
      <c r="Z44" s="154"/>
      <c r="AA44" s="1115"/>
      <c r="AB44" s="1117"/>
      <c r="AH44" s="605"/>
      <c r="AI44" s="606"/>
      <c r="AJ44" s="606"/>
      <c r="AK44" s="606"/>
      <c r="AL44" s="606"/>
      <c r="AM44" s="606"/>
      <c r="AN44" s="606"/>
      <c r="AO44" s="606"/>
      <c r="AP44" s="606"/>
      <c r="AQ44" s="606"/>
      <c r="AR44" s="606"/>
      <c r="AS44" s="606"/>
      <c r="AT44" s="606"/>
      <c r="AU44" s="606"/>
      <c r="AV44" s="606"/>
      <c r="AW44" s="606"/>
      <c r="AX44" s="606"/>
      <c r="AY44" s="607"/>
      <c r="AZ44" s="607"/>
      <c r="BA44" s="456"/>
      <c r="BB44" s="456"/>
      <c r="BC44" s="456"/>
      <c r="BD44" s="456"/>
      <c r="BE44" s="456"/>
      <c r="BF44" s="456"/>
      <c r="BG44" s="456"/>
      <c r="BH44" s="456"/>
      <c r="BI44" s="456"/>
      <c r="BN44" s="636"/>
      <c r="BO44" s="637"/>
      <c r="BP44" s="637"/>
      <c r="BQ44" s="637"/>
      <c r="BR44" s="637"/>
      <c r="BS44" s="637"/>
      <c r="BT44" s="637"/>
      <c r="BU44" s="637"/>
      <c r="BV44" s="637"/>
      <c r="BW44" s="637"/>
      <c r="BX44" s="637"/>
      <c r="BY44" s="637"/>
      <c r="BZ44" s="637"/>
      <c r="CA44" s="637"/>
      <c r="CB44" s="637"/>
      <c r="CC44" s="637"/>
      <c r="CD44" s="637"/>
      <c r="CE44" s="638"/>
      <c r="CF44" s="638"/>
      <c r="CG44" s="525"/>
      <c r="CH44" s="525"/>
      <c r="CI44" s="525"/>
      <c r="CJ44" s="525"/>
      <c r="CK44" s="525"/>
      <c r="CL44" s="525"/>
      <c r="CM44" s="525"/>
      <c r="CN44" s="525"/>
      <c r="CO44" s="525"/>
      <c r="CP44" s="525"/>
      <c r="CQ44" s="525"/>
      <c r="CR44" s="525"/>
      <c r="CS44" s="525"/>
    </row>
    <row r="45" spans="1:97" ht="28.5" customHeight="1" x14ac:dyDescent="0.2">
      <c r="B45" s="137"/>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N45" s="525"/>
      <c r="BO45" s="525"/>
      <c r="BP45" s="525"/>
      <c r="BQ45" s="525"/>
      <c r="BR45" s="525"/>
      <c r="BS45" s="525"/>
      <c r="BT45" s="525"/>
      <c r="BU45" s="525"/>
      <c r="BV45" s="525"/>
      <c r="BW45" s="525"/>
      <c r="BX45" s="525"/>
      <c r="BY45" s="525"/>
      <c r="BZ45" s="525"/>
      <c r="CA45" s="525"/>
      <c r="CB45" s="525"/>
      <c r="CC45" s="525"/>
      <c r="CD45" s="525"/>
      <c r="CE45" s="525"/>
      <c r="CF45" s="525"/>
      <c r="CG45" s="525"/>
      <c r="CH45" s="525"/>
      <c r="CI45" s="525"/>
      <c r="CJ45" s="525"/>
      <c r="CK45" s="525"/>
      <c r="CL45" s="525"/>
      <c r="CM45" s="525"/>
      <c r="CN45" s="525"/>
      <c r="CO45" s="525"/>
      <c r="CP45" s="525"/>
      <c r="CQ45" s="525"/>
      <c r="CR45" s="525"/>
      <c r="CS45" s="525"/>
    </row>
    <row r="46" spans="1:97" ht="28.5" customHeight="1" x14ac:dyDescent="0.2">
      <c r="B46" s="842" t="s">
        <v>632</v>
      </c>
      <c r="C46" s="842" t="s">
        <v>1163</v>
      </c>
      <c r="D46" s="842" t="s">
        <v>1164</v>
      </c>
      <c r="E46" s="842" t="s">
        <v>1165</v>
      </c>
      <c r="F46" s="842" t="s">
        <v>1166</v>
      </c>
      <c r="G46" s="842" t="s">
        <v>1166</v>
      </c>
      <c r="H46" s="842" t="s">
        <v>1167</v>
      </c>
      <c r="I46" s="842" t="s">
        <v>1168</v>
      </c>
      <c r="J46" s="842" t="s">
        <v>1169</v>
      </c>
      <c r="K46" s="842" t="s">
        <v>1170</v>
      </c>
      <c r="L46" s="842" t="s">
        <v>1171</v>
      </c>
      <c r="M46" s="842" t="s">
        <v>1172</v>
      </c>
      <c r="N46" s="842" t="s">
        <v>1173</v>
      </c>
      <c r="O46" s="842" t="s">
        <v>1174</v>
      </c>
      <c r="P46" s="842" t="s">
        <v>1175</v>
      </c>
      <c r="Q46" s="842" t="s">
        <v>1176</v>
      </c>
      <c r="R46" s="842" t="s">
        <v>1177</v>
      </c>
      <c r="S46" s="842" t="s">
        <v>1178</v>
      </c>
      <c r="T46" s="842" t="s">
        <v>1179</v>
      </c>
      <c r="U46" s="846" t="s">
        <v>1180</v>
      </c>
      <c r="V46" s="845" t="s">
        <v>1181</v>
      </c>
      <c r="W46" s="845" t="s">
        <v>1182</v>
      </c>
      <c r="X46" s="845" t="s">
        <v>1183</v>
      </c>
      <c r="Y46" s="845" t="s">
        <v>1184</v>
      </c>
      <c r="Z46" s="845" t="s">
        <v>1185</v>
      </c>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N46" s="525"/>
      <c r="BO46" s="525"/>
      <c r="BP46" s="525"/>
      <c r="BQ46" s="525"/>
      <c r="BR46" s="525"/>
      <c r="BS46" s="525"/>
      <c r="BT46" s="525"/>
      <c r="BU46" s="525"/>
      <c r="BV46" s="525"/>
      <c r="BW46" s="525"/>
      <c r="BX46" s="525"/>
      <c r="BY46" s="525"/>
      <c r="BZ46" s="525"/>
      <c r="CA46" s="525"/>
      <c r="CB46" s="525"/>
      <c r="CC46" s="525"/>
      <c r="CD46" s="525"/>
      <c r="CE46" s="525"/>
      <c r="CF46" s="525"/>
      <c r="CG46" s="525"/>
      <c r="CH46" s="525"/>
      <c r="CI46" s="525"/>
      <c r="CJ46" s="525"/>
      <c r="CK46" s="525"/>
      <c r="CL46" s="525"/>
      <c r="CM46" s="525"/>
      <c r="CN46" s="525"/>
      <c r="CO46" s="525"/>
      <c r="CP46" s="525"/>
      <c r="CQ46" s="525"/>
      <c r="CR46" s="525"/>
      <c r="CS46" s="525"/>
    </row>
    <row r="47" spans="1:97" ht="20.100000000000001" customHeight="1" x14ac:dyDescent="0.2">
      <c r="B47" s="5"/>
      <c r="C47" s="5"/>
      <c r="D47" s="5"/>
      <c r="E47" s="5"/>
      <c r="F47" s="5"/>
      <c r="G47" s="5"/>
      <c r="H47" s="5"/>
      <c r="I47" s="5"/>
      <c r="J47" s="5"/>
      <c r="K47" s="5"/>
      <c r="L47" s="5"/>
      <c r="M47" s="5"/>
      <c r="N47" s="5"/>
      <c r="O47" s="5"/>
      <c r="P47" s="5"/>
      <c r="Q47" s="5"/>
      <c r="R47" s="5"/>
      <c r="S47" s="5"/>
      <c r="T47" s="5"/>
      <c r="U47" s="5"/>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N47" s="525"/>
      <c r="BO47" s="525"/>
      <c r="BP47" s="525"/>
      <c r="BQ47" s="525"/>
      <c r="BR47" s="525"/>
      <c r="BS47" s="525"/>
      <c r="BT47" s="525"/>
      <c r="BU47" s="525"/>
      <c r="BV47" s="525"/>
      <c r="BW47" s="525"/>
      <c r="BX47" s="525"/>
      <c r="BY47" s="525"/>
      <c r="BZ47" s="525"/>
      <c r="CA47" s="525"/>
      <c r="CB47" s="525"/>
      <c r="CC47" s="525"/>
      <c r="CD47" s="525"/>
      <c r="CE47" s="525"/>
      <c r="CF47" s="525"/>
      <c r="CG47" s="525"/>
      <c r="CH47" s="525"/>
      <c r="CI47" s="525"/>
      <c r="CJ47" s="525"/>
      <c r="CK47" s="525"/>
      <c r="CL47" s="525"/>
      <c r="CM47" s="525"/>
      <c r="CN47" s="525"/>
      <c r="CO47" s="525"/>
      <c r="CP47" s="525"/>
      <c r="CQ47" s="525"/>
      <c r="CR47" s="525"/>
      <c r="CS47" s="525"/>
    </row>
    <row r="48" spans="1:97" ht="14.25" customHeight="1" x14ac:dyDescent="0.25">
      <c r="B48" s="66" t="s">
        <v>1186</v>
      </c>
      <c r="C48" s="5"/>
      <c r="D48" s="5"/>
      <c r="E48" s="5"/>
      <c r="F48" s="5"/>
      <c r="G48" s="5"/>
      <c r="H48" s="5"/>
      <c r="I48" s="5"/>
      <c r="J48" s="5"/>
      <c r="K48" s="5"/>
      <c r="L48" s="5"/>
      <c r="M48" s="5"/>
      <c r="N48" s="5"/>
      <c r="O48" s="5"/>
      <c r="P48" s="5"/>
      <c r="Q48" s="5"/>
      <c r="R48" s="5"/>
      <c r="S48" s="5"/>
      <c r="T48" s="5"/>
      <c r="U48" s="5"/>
      <c r="AH48" s="658"/>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N48" s="659"/>
      <c r="BO48" s="525"/>
      <c r="BP48" s="525"/>
      <c r="BQ48" s="525"/>
      <c r="BR48" s="525"/>
      <c r="BS48" s="525"/>
      <c r="BT48" s="525"/>
      <c r="BU48" s="525"/>
      <c r="BV48" s="525"/>
      <c r="BW48" s="525"/>
      <c r="BX48" s="525"/>
      <c r="BY48" s="525"/>
      <c r="BZ48" s="525"/>
      <c r="CA48" s="525"/>
      <c r="CB48" s="525"/>
      <c r="CC48" s="525"/>
      <c r="CD48" s="525"/>
      <c r="CE48" s="525"/>
      <c r="CF48" s="525"/>
      <c r="CG48" s="525"/>
      <c r="CH48" s="525"/>
      <c r="CI48" s="525"/>
      <c r="CJ48" s="525"/>
      <c r="CK48" s="525"/>
      <c r="CL48" s="525"/>
      <c r="CM48" s="525"/>
      <c r="CN48" s="525"/>
      <c r="CO48" s="525"/>
      <c r="CP48" s="525"/>
      <c r="CQ48" s="525"/>
      <c r="CR48" s="525"/>
      <c r="CS48" s="525"/>
    </row>
    <row r="49" spans="1:97" ht="9.9499999999999993" customHeight="1" x14ac:dyDescent="0.25">
      <c r="B49" s="5"/>
      <c r="C49" s="5"/>
      <c r="D49" s="5"/>
      <c r="E49" s="5"/>
      <c r="F49" s="5"/>
      <c r="G49" s="5"/>
      <c r="H49" s="5"/>
      <c r="I49" s="5"/>
      <c r="J49" s="5"/>
      <c r="K49" s="5"/>
      <c r="L49" s="5"/>
      <c r="M49" s="5"/>
      <c r="N49" s="5"/>
      <c r="O49" s="5"/>
      <c r="P49" s="5"/>
      <c r="Q49" s="5"/>
      <c r="R49" s="5"/>
      <c r="S49" s="5"/>
      <c r="T49" s="5"/>
      <c r="U49" s="5"/>
      <c r="AH49" s="658"/>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N49" s="525"/>
      <c r="BO49" s="525"/>
      <c r="BP49" s="525"/>
      <c r="BQ49" s="525"/>
      <c r="BR49" s="525"/>
      <c r="BS49" s="525"/>
      <c r="BT49" s="525"/>
      <c r="BU49" s="525"/>
      <c r="BV49" s="525"/>
      <c r="BW49" s="525"/>
      <c r="BX49" s="525"/>
      <c r="BY49" s="525"/>
      <c r="BZ49" s="525"/>
      <c r="CA49" s="525"/>
      <c r="CB49" s="525"/>
      <c r="CC49" s="525"/>
      <c r="CD49" s="525"/>
      <c r="CE49" s="525"/>
      <c r="CF49" s="525"/>
      <c r="CG49" s="525"/>
      <c r="CH49" s="525"/>
      <c r="CI49" s="525"/>
      <c r="CJ49" s="525"/>
      <c r="CK49" s="525"/>
      <c r="CL49" s="525"/>
      <c r="CM49" s="525"/>
      <c r="CN49" s="525"/>
      <c r="CO49" s="525"/>
      <c r="CP49" s="525"/>
      <c r="CQ49" s="525"/>
      <c r="CR49" s="525"/>
      <c r="CS49" s="525"/>
    </row>
    <row r="50" spans="1:97" ht="14.25" customHeight="1" x14ac:dyDescent="0.25">
      <c r="B50" s="2419"/>
      <c r="C50" s="133" t="s">
        <v>496</v>
      </c>
      <c r="D50" s="134" t="s">
        <v>497</v>
      </c>
      <c r="E50" s="133" t="s">
        <v>498</v>
      </c>
      <c r="F50" s="134" t="s">
        <v>499</v>
      </c>
      <c r="G50" s="133" t="s">
        <v>500</v>
      </c>
      <c r="H50" s="134" t="s">
        <v>501</v>
      </c>
      <c r="I50" s="133" t="s">
        <v>502</v>
      </c>
      <c r="J50" s="134" t="s">
        <v>503</v>
      </c>
      <c r="K50" s="133" t="s">
        <v>504</v>
      </c>
      <c r="L50" s="134" t="s">
        <v>505</v>
      </c>
      <c r="M50" s="133" t="s">
        <v>506</v>
      </c>
      <c r="N50" s="134" t="s">
        <v>507</v>
      </c>
      <c r="O50" s="133" t="s">
        <v>508</v>
      </c>
      <c r="P50" s="134" t="s">
        <v>509</v>
      </c>
      <c r="Q50" s="133" t="s">
        <v>510</v>
      </c>
      <c r="R50" s="134" t="s">
        <v>511</v>
      </c>
      <c r="S50" s="133" t="s">
        <v>512</v>
      </c>
      <c r="T50" s="134" t="s">
        <v>513</v>
      </c>
      <c r="U50" s="133" t="s">
        <v>514</v>
      </c>
      <c r="V50" s="134" t="s">
        <v>515</v>
      </c>
      <c r="W50" s="133" t="s">
        <v>516</v>
      </c>
      <c r="X50" s="134" t="s">
        <v>517</v>
      </c>
      <c r="Y50" s="133" t="s">
        <v>518</v>
      </c>
      <c r="Z50" s="134" t="s">
        <v>519</v>
      </c>
      <c r="AA50" s="133" t="s">
        <v>520</v>
      </c>
      <c r="AB50" s="134" t="s">
        <v>521</v>
      </c>
      <c r="AC50" s="134" t="s">
        <v>522</v>
      </c>
      <c r="AH50" s="594"/>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N50" s="625"/>
      <c r="BO50" s="525"/>
      <c r="BP50" s="525"/>
      <c r="BQ50" s="525"/>
      <c r="BR50" s="525"/>
      <c r="BS50" s="525"/>
      <c r="BT50" s="525"/>
      <c r="BU50" s="525"/>
      <c r="BV50" s="525"/>
      <c r="BW50" s="525"/>
      <c r="BX50" s="525"/>
      <c r="BY50" s="525"/>
      <c r="BZ50" s="525"/>
      <c r="CA50" s="525"/>
      <c r="CB50" s="525"/>
      <c r="CC50" s="525"/>
      <c r="CD50" s="525"/>
      <c r="CE50" s="525"/>
      <c r="CF50" s="525"/>
      <c r="CG50" s="525"/>
      <c r="CH50" s="525"/>
      <c r="CI50" s="525"/>
      <c r="CJ50" s="525"/>
      <c r="CK50" s="525"/>
      <c r="CL50" s="525"/>
      <c r="CM50" s="525"/>
      <c r="CN50" s="525"/>
      <c r="CO50" s="525"/>
      <c r="CP50" s="525"/>
      <c r="CQ50" s="525"/>
      <c r="CR50" s="525"/>
      <c r="CS50" s="525"/>
    </row>
    <row r="51" spans="1:97" ht="39" customHeight="1" x14ac:dyDescent="0.25">
      <c r="B51" s="2221"/>
      <c r="C51" s="2422" t="s">
        <v>1141</v>
      </c>
      <c r="D51" s="33"/>
      <c r="E51" s="89"/>
      <c r="F51" s="2424" t="s">
        <v>1142</v>
      </c>
      <c r="G51" s="33"/>
      <c r="H51" s="111"/>
      <c r="I51" s="2424" t="s">
        <v>1143</v>
      </c>
      <c r="J51" s="33"/>
      <c r="K51" s="111"/>
      <c r="L51" s="2424" t="s">
        <v>1144</v>
      </c>
      <c r="M51" s="33"/>
      <c r="N51" s="111"/>
      <c r="O51" s="2424" t="s">
        <v>1145</v>
      </c>
      <c r="P51" s="33"/>
      <c r="Q51" s="111"/>
      <c r="R51" s="2424" t="s">
        <v>1146</v>
      </c>
      <c r="S51" s="33"/>
      <c r="T51" s="111"/>
      <c r="U51" s="2424" t="s">
        <v>1147</v>
      </c>
      <c r="V51" s="33"/>
      <c r="W51" s="111"/>
      <c r="X51" s="2413" t="s">
        <v>1148</v>
      </c>
      <c r="Y51" s="33"/>
      <c r="Z51" s="112"/>
      <c r="AA51" s="2255" t="s">
        <v>1153</v>
      </c>
      <c r="AB51" s="33"/>
      <c r="AC51" s="111"/>
      <c r="AH51" s="770" t="s">
        <v>1186</v>
      </c>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N51" s="779" t="s">
        <v>1186</v>
      </c>
      <c r="BO51" s="525"/>
      <c r="BP51" s="525"/>
      <c r="BQ51" s="525"/>
      <c r="BR51" s="525"/>
      <c r="BS51" s="525"/>
      <c r="BT51" s="525"/>
      <c r="BU51" s="525"/>
      <c r="BV51" s="525"/>
      <c r="BW51" s="525"/>
      <c r="BX51" s="525"/>
      <c r="BY51" s="525"/>
      <c r="BZ51" s="525"/>
      <c r="CA51" s="525"/>
      <c r="CB51" s="525"/>
      <c r="CC51" s="525"/>
      <c r="CD51" s="525"/>
      <c r="CE51" s="525"/>
      <c r="CF51" s="525"/>
      <c r="CG51" s="525"/>
      <c r="CH51" s="525"/>
      <c r="CI51" s="525"/>
      <c r="CJ51" s="525"/>
      <c r="CK51" s="525"/>
      <c r="CL51" s="525"/>
      <c r="CM51" s="525"/>
      <c r="CN51" s="525"/>
      <c r="CO51" s="525"/>
      <c r="CP51" s="525"/>
      <c r="CQ51" s="525"/>
      <c r="CR51" s="525"/>
      <c r="CS51" s="525"/>
    </row>
    <row r="52" spans="1:97" ht="60.95" customHeight="1" thickBot="1" x14ac:dyDescent="0.25">
      <c r="B52" s="2299"/>
      <c r="C52" s="2423"/>
      <c r="D52" s="230" t="s">
        <v>957</v>
      </c>
      <c r="E52" s="231" t="s">
        <v>1187</v>
      </c>
      <c r="F52" s="2425"/>
      <c r="G52" s="230" t="s">
        <v>957</v>
      </c>
      <c r="H52" s="231" t="s">
        <v>1187</v>
      </c>
      <c r="I52" s="2425"/>
      <c r="J52" s="230" t="s">
        <v>957</v>
      </c>
      <c r="K52" s="231" t="s">
        <v>1187</v>
      </c>
      <c r="L52" s="2425"/>
      <c r="M52" s="230" t="s">
        <v>957</v>
      </c>
      <c r="N52" s="231" t="s">
        <v>1187</v>
      </c>
      <c r="O52" s="2425"/>
      <c r="P52" s="230" t="s">
        <v>957</v>
      </c>
      <c r="Q52" s="231" t="s">
        <v>1187</v>
      </c>
      <c r="R52" s="2425"/>
      <c r="S52" s="230" t="s">
        <v>957</v>
      </c>
      <c r="T52" s="231" t="s">
        <v>1187</v>
      </c>
      <c r="U52" s="2425"/>
      <c r="V52" s="230" t="s">
        <v>957</v>
      </c>
      <c r="W52" s="231" t="s">
        <v>1187</v>
      </c>
      <c r="X52" s="2433"/>
      <c r="Y52" s="230" t="s">
        <v>957</v>
      </c>
      <c r="Z52" s="231" t="s">
        <v>1187</v>
      </c>
      <c r="AA52" s="2434"/>
      <c r="AB52" s="230" t="s">
        <v>957</v>
      </c>
      <c r="AC52" s="231" t="s">
        <v>1188</v>
      </c>
      <c r="AH52" s="764" t="s">
        <v>1157</v>
      </c>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N52" s="773" t="s">
        <v>2155</v>
      </c>
      <c r="BO52" s="525"/>
      <c r="BP52" s="525"/>
      <c r="BQ52" s="525"/>
      <c r="BR52" s="525"/>
      <c r="BS52" s="525"/>
      <c r="BT52" s="525"/>
      <c r="BU52" s="525"/>
      <c r="BV52" s="525"/>
      <c r="BW52" s="525"/>
      <c r="BX52" s="525"/>
      <c r="BY52" s="525"/>
      <c r="BZ52" s="525"/>
      <c r="CA52" s="525"/>
      <c r="CB52" s="525"/>
      <c r="CC52" s="525"/>
      <c r="CD52" s="525"/>
      <c r="CE52" s="525"/>
      <c r="CF52" s="525"/>
      <c r="CG52" s="525"/>
      <c r="CH52" s="525"/>
      <c r="CI52" s="525"/>
      <c r="CJ52" s="525"/>
      <c r="CK52" s="525"/>
      <c r="CL52" s="525"/>
      <c r="CM52" s="525"/>
      <c r="CN52" s="525"/>
      <c r="CO52" s="525"/>
      <c r="CP52" s="525"/>
      <c r="CQ52" s="525"/>
      <c r="CR52" s="525"/>
      <c r="CS52" s="525"/>
    </row>
    <row r="53" spans="1:97" s="1041" customFormat="1" ht="60" customHeight="1" x14ac:dyDescent="0.2">
      <c r="B53" s="1042" t="s">
        <v>1158</v>
      </c>
      <c r="C53" s="270"/>
      <c r="D53" s="1038"/>
      <c r="E53" s="275"/>
      <c r="F53" s="288"/>
      <c r="G53" s="1038"/>
      <c r="H53" s="275"/>
      <c r="I53" s="288"/>
      <c r="J53" s="1038"/>
      <c r="K53" s="275"/>
      <c r="L53" s="288"/>
      <c r="M53" s="1038"/>
      <c r="N53" s="275"/>
      <c r="O53" s="288"/>
      <c r="P53" s="1038"/>
      <c r="Q53" s="275"/>
      <c r="R53" s="288"/>
      <c r="S53" s="1038"/>
      <c r="T53" s="275"/>
      <c r="U53" s="288"/>
      <c r="V53" s="1038"/>
      <c r="W53" s="275"/>
      <c r="X53" s="288"/>
      <c r="Y53" s="1038"/>
      <c r="Z53" s="1038"/>
      <c r="AA53" s="274"/>
      <c r="AB53" s="1038"/>
      <c r="AC53" s="275"/>
      <c r="AH53" s="1043"/>
      <c r="AI53" s="1044" t="s">
        <v>496</v>
      </c>
      <c r="AJ53" s="1045" t="s">
        <v>497</v>
      </c>
      <c r="AK53" s="1044" t="s">
        <v>498</v>
      </c>
      <c r="AL53" s="1045" t="s">
        <v>499</v>
      </c>
      <c r="AM53" s="1044" t="s">
        <v>500</v>
      </c>
      <c r="AN53" s="1045" t="s">
        <v>501</v>
      </c>
      <c r="AO53" s="1044" t="s">
        <v>502</v>
      </c>
      <c r="AP53" s="1045" t="s">
        <v>503</v>
      </c>
      <c r="AQ53" s="1044" t="s">
        <v>504</v>
      </c>
      <c r="AR53" s="1045" t="s">
        <v>505</v>
      </c>
      <c r="AS53" s="1044" t="s">
        <v>506</v>
      </c>
      <c r="AT53" s="1045" t="s">
        <v>507</v>
      </c>
      <c r="AU53" s="1044" t="s">
        <v>508</v>
      </c>
      <c r="AV53" s="1045" t="s">
        <v>509</v>
      </c>
      <c r="AW53" s="1044" t="s">
        <v>510</v>
      </c>
      <c r="AX53" s="1045" t="s">
        <v>511</v>
      </c>
      <c r="AY53" s="1044" t="s">
        <v>510</v>
      </c>
      <c r="AZ53" s="1045" t="s">
        <v>511</v>
      </c>
      <c r="BA53" s="1044" t="s">
        <v>512</v>
      </c>
      <c r="BB53" s="1045" t="s">
        <v>513</v>
      </c>
      <c r="BC53" s="1045" t="s">
        <v>514</v>
      </c>
      <c r="BD53" s="993"/>
      <c r="BE53" s="993"/>
      <c r="BF53" s="993"/>
      <c r="BG53" s="993"/>
      <c r="BH53" s="993"/>
      <c r="BI53" s="993"/>
      <c r="BN53" s="1046"/>
      <c r="BO53" s="1047" t="s">
        <v>496</v>
      </c>
      <c r="BP53" s="1048" t="s">
        <v>497</v>
      </c>
      <c r="BQ53" s="1047" t="s">
        <v>498</v>
      </c>
      <c r="BR53" s="1048" t="s">
        <v>499</v>
      </c>
      <c r="BS53" s="1047" t="s">
        <v>500</v>
      </c>
      <c r="BT53" s="1048" t="s">
        <v>501</v>
      </c>
      <c r="BU53" s="1047" t="s">
        <v>502</v>
      </c>
      <c r="BV53" s="1048" t="s">
        <v>503</v>
      </c>
      <c r="BW53" s="1047" t="s">
        <v>504</v>
      </c>
      <c r="BX53" s="1048" t="s">
        <v>505</v>
      </c>
      <c r="BY53" s="1047" t="s">
        <v>506</v>
      </c>
      <c r="BZ53" s="1048" t="s">
        <v>507</v>
      </c>
      <c r="CA53" s="1047" t="s">
        <v>508</v>
      </c>
      <c r="CB53" s="1048" t="s">
        <v>509</v>
      </c>
      <c r="CC53" s="1047" t="s">
        <v>510</v>
      </c>
      <c r="CD53" s="1048" t="s">
        <v>511</v>
      </c>
      <c r="CE53" s="1047" t="s">
        <v>510</v>
      </c>
      <c r="CF53" s="1048" t="s">
        <v>511</v>
      </c>
      <c r="CG53" s="1047" t="s">
        <v>512</v>
      </c>
      <c r="CH53" s="1048" t="s">
        <v>513</v>
      </c>
      <c r="CI53" s="1048" t="s">
        <v>514</v>
      </c>
      <c r="CJ53" s="1000"/>
      <c r="CK53" s="1000"/>
      <c r="CL53" s="1000"/>
      <c r="CM53" s="1000"/>
      <c r="CN53" s="1000"/>
      <c r="CO53" s="1000"/>
      <c r="CP53" s="1000"/>
      <c r="CQ53" s="1000"/>
      <c r="CR53" s="1000"/>
      <c r="CS53" s="1000"/>
    </row>
    <row r="54" spans="1:97" s="1041" customFormat="1" ht="60" customHeight="1" x14ac:dyDescent="0.2">
      <c r="B54" s="1049" t="s">
        <v>1159</v>
      </c>
      <c r="C54" s="276"/>
      <c r="D54" s="1039"/>
      <c r="E54" s="281"/>
      <c r="F54" s="289"/>
      <c r="G54" s="1039"/>
      <c r="H54" s="281"/>
      <c r="I54" s="289"/>
      <c r="J54" s="1039"/>
      <c r="K54" s="281"/>
      <c r="L54" s="289"/>
      <c r="M54" s="1039"/>
      <c r="N54" s="281"/>
      <c r="O54" s="289"/>
      <c r="P54" s="1039"/>
      <c r="Q54" s="281"/>
      <c r="R54" s="289"/>
      <c r="S54" s="1039"/>
      <c r="T54" s="281"/>
      <c r="U54" s="289"/>
      <c r="V54" s="1039"/>
      <c r="W54" s="281"/>
      <c r="X54" s="289"/>
      <c r="Y54" s="1039"/>
      <c r="Z54" s="1039"/>
      <c r="AA54" s="280"/>
      <c r="AB54" s="1039"/>
      <c r="AC54" s="281"/>
      <c r="AH54" s="1050"/>
      <c r="AI54" s="2435" t="str">
        <f>C51</f>
        <v>Entity Type 1</v>
      </c>
      <c r="AJ54" s="1051"/>
      <c r="AK54" s="1052"/>
      <c r="AL54" s="2405" t="str">
        <f>F51</f>
        <v>Entity Type 2</v>
      </c>
      <c r="AM54" s="1051"/>
      <c r="AN54" s="1053"/>
      <c r="AO54" s="2405" t="str">
        <f>I51</f>
        <v>Entity Type 3</v>
      </c>
      <c r="AP54" s="1051"/>
      <c r="AQ54" s="1053"/>
      <c r="AR54" s="2405" t="str">
        <f>L51</f>
        <v>Entity Type 4</v>
      </c>
      <c r="AS54" s="1051"/>
      <c r="AT54" s="1053"/>
      <c r="AU54" s="2405" t="str">
        <f>O51</f>
        <v>Entity Type 5</v>
      </c>
      <c r="AV54" s="1051"/>
      <c r="AW54" s="1053"/>
      <c r="AX54" s="2405" t="str">
        <f>R51</f>
        <v>Entity Type 6</v>
      </c>
      <c r="AY54" s="1051"/>
      <c r="AZ54" s="1053"/>
      <c r="BA54" s="2407" t="str">
        <f>U51</f>
        <v>Entity Type 7</v>
      </c>
      <c r="BB54" s="1054"/>
      <c r="BC54" s="1053"/>
      <c r="BD54" s="2407" t="str">
        <f>X51</f>
        <v>Entity Type 8</v>
      </c>
      <c r="BE54" s="1054"/>
      <c r="BF54" s="1053"/>
      <c r="BG54" s="2407" t="str">
        <f>AA51</f>
        <v>Total</v>
      </c>
      <c r="BH54" s="1054"/>
      <c r="BI54" s="1053"/>
      <c r="BN54" s="1055"/>
      <c r="BO54" s="2445" t="str">
        <f>C51</f>
        <v>Entity Type 1</v>
      </c>
      <c r="BP54" s="1056"/>
      <c r="BQ54" s="1057"/>
      <c r="BR54" s="2443" t="str">
        <f>F51</f>
        <v>Entity Type 2</v>
      </c>
      <c r="BS54" s="1056"/>
      <c r="BT54" s="1058"/>
      <c r="BU54" s="2443" t="str">
        <f>I51</f>
        <v>Entity Type 3</v>
      </c>
      <c r="BV54" s="1056"/>
      <c r="BW54" s="1058"/>
      <c r="BX54" s="2443" t="str">
        <f>L51</f>
        <v>Entity Type 4</v>
      </c>
      <c r="BY54" s="1056"/>
      <c r="BZ54" s="1058"/>
      <c r="CA54" s="2443" t="str">
        <f>O51</f>
        <v>Entity Type 5</v>
      </c>
      <c r="CB54" s="1056"/>
      <c r="CC54" s="1058"/>
      <c r="CD54" s="2443" t="str">
        <f>R51</f>
        <v>Entity Type 6</v>
      </c>
      <c r="CE54" s="1056"/>
      <c r="CF54" s="1058"/>
      <c r="CG54" s="2443" t="str">
        <f>U51</f>
        <v>Entity Type 7</v>
      </c>
      <c r="CH54" s="1056"/>
      <c r="CI54" s="1058"/>
      <c r="CJ54" s="2457" t="str">
        <f>X51</f>
        <v>Entity Type 8</v>
      </c>
      <c r="CK54" s="1059"/>
      <c r="CL54" s="1058"/>
      <c r="CM54" s="2457" t="str">
        <f>AA51</f>
        <v>Total</v>
      </c>
      <c r="CN54" s="1059"/>
      <c r="CO54" s="1058"/>
      <c r="CP54" s="1000"/>
      <c r="CQ54" s="1000"/>
      <c r="CR54" s="1000"/>
      <c r="CS54" s="1000"/>
    </row>
    <row r="55" spans="1:97" s="1041" customFormat="1" ht="60" customHeight="1" thickBot="1" x14ac:dyDescent="0.25">
      <c r="B55" s="1060" t="s">
        <v>1160</v>
      </c>
      <c r="C55" s="282"/>
      <c r="D55" s="1040"/>
      <c r="E55" s="287"/>
      <c r="F55" s="290"/>
      <c r="G55" s="1040"/>
      <c r="H55" s="287"/>
      <c r="I55" s="290"/>
      <c r="J55" s="1040"/>
      <c r="K55" s="287"/>
      <c r="L55" s="290"/>
      <c r="M55" s="1040"/>
      <c r="N55" s="287"/>
      <c r="O55" s="290"/>
      <c r="P55" s="1040"/>
      <c r="Q55" s="287"/>
      <c r="R55" s="290"/>
      <c r="S55" s="1040"/>
      <c r="T55" s="287"/>
      <c r="U55" s="290"/>
      <c r="V55" s="1040"/>
      <c r="W55" s="287"/>
      <c r="X55" s="290"/>
      <c r="Y55" s="1040"/>
      <c r="Z55" s="1040"/>
      <c r="AA55" s="286"/>
      <c r="AB55" s="1040"/>
      <c r="AC55" s="287"/>
      <c r="AH55" s="1061"/>
      <c r="AI55" s="2404"/>
      <c r="AJ55" s="1062" t="s">
        <v>957</v>
      </c>
      <c r="AK55" s="1063" t="s">
        <v>1187</v>
      </c>
      <c r="AL55" s="2406"/>
      <c r="AM55" s="1062" t="s">
        <v>957</v>
      </c>
      <c r="AN55" s="1063" t="s">
        <v>1187</v>
      </c>
      <c r="AO55" s="2406"/>
      <c r="AP55" s="1062" t="s">
        <v>957</v>
      </c>
      <c r="AQ55" s="1063" t="s">
        <v>1187</v>
      </c>
      <c r="AR55" s="2406"/>
      <c r="AS55" s="1062" t="s">
        <v>957</v>
      </c>
      <c r="AT55" s="1063" t="s">
        <v>1187</v>
      </c>
      <c r="AU55" s="2406"/>
      <c r="AV55" s="1062" t="s">
        <v>957</v>
      </c>
      <c r="AW55" s="1063" t="s">
        <v>1187</v>
      </c>
      <c r="AX55" s="2406"/>
      <c r="AY55" s="1062" t="s">
        <v>957</v>
      </c>
      <c r="AZ55" s="1063" t="s">
        <v>1187</v>
      </c>
      <c r="BA55" s="2408"/>
      <c r="BB55" s="1062" t="s">
        <v>957</v>
      </c>
      <c r="BC55" s="1063" t="s">
        <v>1187</v>
      </c>
      <c r="BD55" s="2408"/>
      <c r="BE55" s="1062" t="s">
        <v>957</v>
      </c>
      <c r="BF55" s="1063" t="s">
        <v>1187</v>
      </c>
      <c r="BG55" s="2408"/>
      <c r="BH55" s="1062" t="s">
        <v>957</v>
      </c>
      <c r="BI55" s="1063" t="s">
        <v>1187</v>
      </c>
      <c r="BN55" s="1064"/>
      <c r="BO55" s="2446"/>
      <c r="BP55" s="1065" t="s">
        <v>957</v>
      </c>
      <c r="BQ55" s="1066" t="s">
        <v>1187</v>
      </c>
      <c r="BR55" s="2444"/>
      <c r="BS55" s="1065" t="s">
        <v>957</v>
      </c>
      <c r="BT55" s="1066" t="s">
        <v>1187</v>
      </c>
      <c r="BU55" s="2444"/>
      <c r="BV55" s="1065" t="s">
        <v>957</v>
      </c>
      <c r="BW55" s="1066" t="s">
        <v>1187</v>
      </c>
      <c r="BX55" s="2444"/>
      <c r="BY55" s="1065" t="s">
        <v>957</v>
      </c>
      <c r="BZ55" s="1066" t="s">
        <v>1187</v>
      </c>
      <c r="CA55" s="2444"/>
      <c r="CB55" s="1065" t="s">
        <v>957</v>
      </c>
      <c r="CC55" s="1066" t="s">
        <v>1187</v>
      </c>
      <c r="CD55" s="2444"/>
      <c r="CE55" s="1065" t="s">
        <v>957</v>
      </c>
      <c r="CF55" s="1066" t="s">
        <v>1187</v>
      </c>
      <c r="CG55" s="2444"/>
      <c r="CH55" s="1065" t="s">
        <v>957</v>
      </c>
      <c r="CI55" s="1066" t="s">
        <v>1187</v>
      </c>
      <c r="CJ55" s="2462"/>
      <c r="CK55" s="1067" t="s">
        <v>957</v>
      </c>
      <c r="CL55" s="1068" t="s">
        <v>1187</v>
      </c>
      <c r="CM55" s="2462"/>
      <c r="CN55" s="1067" t="s">
        <v>957</v>
      </c>
      <c r="CO55" s="1068" t="s">
        <v>1187</v>
      </c>
      <c r="CP55" s="1000"/>
      <c r="CQ55" s="1000"/>
      <c r="CR55" s="1000"/>
      <c r="CS55" s="1000"/>
    </row>
    <row r="56" spans="1:97" s="988" customFormat="1" ht="14.25" customHeight="1" x14ac:dyDescent="0.2">
      <c r="A56" s="982"/>
      <c r="B56" s="983" t="s">
        <v>1161</v>
      </c>
      <c r="C56" s="1001"/>
      <c r="D56" s="1002"/>
      <c r="E56" s="1003"/>
      <c r="F56" s="1004"/>
      <c r="G56" s="1002"/>
      <c r="H56" s="1003"/>
      <c r="I56" s="1004"/>
      <c r="J56" s="1002"/>
      <c r="K56" s="1003"/>
      <c r="L56" s="1004"/>
      <c r="M56" s="1002"/>
      <c r="N56" s="1003"/>
      <c r="O56" s="1004"/>
      <c r="P56" s="1002"/>
      <c r="Q56" s="1003"/>
      <c r="R56" s="1004"/>
      <c r="S56" s="1002"/>
      <c r="T56" s="1003"/>
      <c r="U56" s="1004"/>
      <c r="V56" s="1002"/>
      <c r="W56" s="1003"/>
      <c r="X56" s="1004"/>
      <c r="Y56" s="1002"/>
      <c r="Z56" s="1002"/>
      <c r="AA56" s="1001"/>
      <c r="AB56" s="1002"/>
      <c r="AC56" s="1003"/>
      <c r="AH56" s="989"/>
      <c r="AI56" s="1005"/>
      <c r="AJ56" s="1006"/>
      <c r="AK56" s="1007"/>
      <c r="AL56" s="1008"/>
      <c r="AM56" s="1006"/>
      <c r="AN56" s="1007"/>
      <c r="AO56" s="1008"/>
      <c r="AP56" s="1006"/>
      <c r="AQ56" s="1007"/>
      <c r="AR56" s="1008"/>
      <c r="AS56" s="1006"/>
      <c r="AT56" s="1007"/>
      <c r="AU56" s="1008"/>
      <c r="AV56" s="1006"/>
      <c r="AW56" s="1007"/>
      <c r="AX56" s="1008"/>
      <c r="AY56" s="1006"/>
      <c r="AZ56" s="1006"/>
      <c r="BA56" s="1009"/>
      <c r="BB56" s="1010"/>
      <c r="BC56" s="1007"/>
      <c r="BD56" s="1009"/>
      <c r="BE56" s="1010"/>
      <c r="BF56" s="1007"/>
      <c r="BG56" s="1008"/>
      <c r="BH56" s="1010"/>
      <c r="BI56" s="1007"/>
      <c r="BN56" s="994"/>
      <c r="BO56" s="1011"/>
      <c r="BP56" s="1012"/>
      <c r="BQ56" s="1013"/>
      <c r="BR56" s="1014"/>
      <c r="BS56" s="1012"/>
      <c r="BT56" s="1013"/>
      <c r="BU56" s="1014"/>
      <c r="BV56" s="1012"/>
      <c r="BW56" s="1013"/>
      <c r="BX56" s="1014"/>
      <c r="BY56" s="1012"/>
      <c r="BZ56" s="1013"/>
      <c r="CA56" s="1014"/>
      <c r="CB56" s="1012"/>
      <c r="CC56" s="1013"/>
      <c r="CD56" s="1014"/>
      <c r="CE56" s="1012"/>
      <c r="CF56" s="1013"/>
      <c r="CG56" s="1014"/>
      <c r="CH56" s="1012"/>
      <c r="CI56" s="1013"/>
      <c r="CJ56" s="1014"/>
      <c r="CK56" s="1012"/>
      <c r="CL56" s="1013"/>
      <c r="CM56" s="1014"/>
      <c r="CN56" s="1012"/>
      <c r="CO56" s="1013"/>
      <c r="CP56" s="1000"/>
      <c r="CQ56" s="1000"/>
      <c r="CR56" s="1000"/>
      <c r="CS56" s="1000"/>
    </row>
    <row r="57" spans="1:97" ht="14.25" x14ac:dyDescent="0.2">
      <c r="A57" s="4"/>
      <c r="B57" s="27">
        <v>2002</v>
      </c>
      <c r="C57" s="143"/>
      <c r="D57" s="93"/>
      <c r="E57" s="92"/>
      <c r="F57" s="139"/>
      <c r="G57" s="93"/>
      <c r="H57" s="92"/>
      <c r="I57" s="139"/>
      <c r="J57" s="93"/>
      <c r="K57" s="92"/>
      <c r="L57" s="139"/>
      <c r="M57" s="93"/>
      <c r="N57" s="92"/>
      <c r="O57" s="139"/>
      <c r="P57" s="93"/>
      <c r="Q57" s="92"/>
      <c r="R57" s="139"/>
      <c r="S57" s="93"/>
      <c r="T57" s="92"/>
      <c r="U57" s="139"/>
      <c r="V57" s="93"/>
      <c r="W57" s="92"/>
      <c r="X57" s="139"/>
      <c r="Y57" s="93"/>
      <c r="Z57" s="93"/>
      <c r="AA57" s="264" t="str">
        <f>IF(COUNT(C57,F57,I57,L57,O57,R57,U57,X57)&lt;&gt;0,C57+F57+I57+L57+O57+R57+U57+X57,"")</f>
        <v/>
      </c>
      <c r="AB57" s="266" t="str">
        <f>IF(COUNT(D57,G57,J57,M57,P57,S57,V57,Y57)&lt;&gt;0,D57+G57+J57+M57+P57+S57+V57+Y57,"")</f>
        <v/>
      </c>
      <c r="AC57" s="251" t="str">
        <f>IF(COUNT(E57,H57,K57,N57,Q57,T57,W57,Z57)&lt;&gt;0,E57+H57+K57+N57+Q57+T57+W57+Z57,"")</f>
        <v/>
      </c>
      <c r="AH57" s="597">
        <v>2002</v>
      </c>
      <c r="AI57" s="598" t="str">
        <f>IF(ISNUMBER(C57),'Cover Page'!$D$35/1000000*'4 classification'!C57/'FX rate'!$C7,"")</f>
        <v/>
      </c>
      <c r="AJ57" s="791" t="str">
        <f>IF(ISNUMBER(D57),'Cover Page'!$D$35/1000000*'4 classification'!D57/'FX rate'!$C7,"")</f>
        <v/>
      </c>
      <c r="AK57" s="599" t="str">
        <f>IF(ISNUMBER(E57),'Cover Page'!$D$35/1000000*'4 classification'!E57/'FX rate'!$C7,"")</f>
        <v/>
      </c>
      <c r="AL57" s="792" t="str">
        <f>IF(ISNUMBER(F57),'Cover Page'!$D$35/1000000*'4 classification'!F57/'FX rate'!$C7,"")</f>
        <v/>
      </c>
      <c r="AM57" s="791" t="str">
        <f>IF(ISNUMBER(G57),'Cover Page'!$D$35/1000000*'4 classification'!G57/'FX rate'!$C7,"")</f>
        <v/>
      </c>
      <c r="AN57" s="599" t="str">
        <f>IF(ISNUMBER(H57),'Cover Page'!$D$35/1000000*'4 classification'!H57/'FX rate'!$C7,"")</f>
        <v/>
      </c>
      <c r="AO57" s="792" t="str">
        <f>IF(ISNUMBER(I57),'Cover Page'!$D$35/1000000*'4 classification'!I57/'FX rate'!$C7,"")</f>
        <v/>
      </c>
      <c r="AP57" s="791" t="str">
        <f>IF(ISNUMBER(J57),'Cover Page'!$D$35/1000000*'4 classification'!J57/'FX rate'!$C7,"")</f>
        <v/>
      </c>
      <c r="AQ57" s="599" t="str">
        <f>IF(ISNUMBER(K57),'Cover Page'!$D$35/1000000*'4 classification'!K57/'FX rate'!$C7,"")</f>
        <v/>
      </c>
      <c r="AR57" s="792" t="str">
        <f>IF(ISNUMBER(L57),'Cover Page'!$D$35/1000000*'4 classification'!L57/'FX rate'!$C7,"")</f>
        <v/>
      </c>
      <c r="AS57" s="791" t="str">
        <f>IF(ISNUMBER(M57),'Cover Page'!$D$35/1000000*'4 classification'!M57/'FX rate'!$C7,"")</f>
        <v/>
      </c>
      <c r="AT57" s="599" t="str">
        <f>IF(ISNUMBER(N57),'Cover Page'!$D$35/1000000*'4 classification'!N57/'FX rate'!$C7,"")</f>
        <v/>
      </c>
      <c r="AU57" s="792" t="str">
        <f>IF(ISNUMBER(O57),'Cover Page'!$D$35/1000000*'4 classification'!O57/'FX rate'!$C7,"")</f>
        <v/>
      </c>
      <c r="AV57" s="791" t="str">
        <f>IF(ISNUMBER(P57),'Cover Page'!$D$35/1000000*'4 classification'!P57/'FX rate'!$C7,"")</f>
        <v/>
      </c>
      <c r="AW57" s="599" t="str">
        <f>IF(ISNUMBER(Q57),'Cover Page'!$D$35/1000000*'4 classification'!Q57/'FX rate'!$C7,"")</f>
        <v/>
      </c>
      <c r="AX57" s="792" t="str">
        <f>IF(ISNUMBER(R57),'Cover Page'!$D$35/1000000*'4 classification'!R57/'FX rate'!$C7,"")</f>
        <v/>
      </c>
      <c r="AY57" s="791" t="str">
        <f>IF(ISNUMBER(S57),'Cover Page'!$D$35/1000000*'4 classification'!S57/'FX rate'!$C7,"")</f>
        <v/>
      </c>
      <c r="AZ57" s="793" t="str">
        <f>IF(ISNUMBER(T57),'Cover Page'!$D$35/1000000*'4 classification'!T57/'FX rate'!$C7,"")</f>
        <v/>
      </c>
      <c r="BA57" s="797" t="str">
        <f>IF(ISNUMBER(U57),'Cover Page'!$D$35/1000000*'4 classification'!U57/'FX rate'!$C7,"")</f>
        <v/>
      </c>
      <c r="BB57" s="791" t="str">
        <f>IF(ISNUMBER(V57),'Cover Page'!$D$35/1000000*'4 classification'!V57/'FX rate'!$C7,"")</f>
        <v/>
      </c>
      <c r="BC57" s="601" t="str">
        <f>IF(ISNUMBER(W57),'Cover Page'!$D$35/1000000*'4 classification'!W57/'FX rate'!$C7,"")</f>
        <v/>
      </c>
      <c r="BD57" s="797" t="str">
        <f>IF(ISNUMBER(X57),'Cover Page'!$D$35/1000000*'4 classification'!X57/'FX rate'!$C7,"")</f>
        <v/>
      </c>
      <c r="BE57" s="791" t="str">
        <f>IF(ISNUMBER(Y57),'Cover Page'!$D$35/1000000*'4 classification'!Y57/'FX rate'!$C7,"")</f>
        <v/>
      </c>
      <c r="BF57" s="601" t="str">
        <f>IF(ISNUMBER(Z57),'Cover Page'!$D$35/1000000*'4 classification'!Z57/'FX rate'!$C7,"")</f>
        <v/>
      </c>
      <c r="BG57" s="792" t="str">
        <f>IF(ISNUMBER(AA57),'Cover Page'!$D$35/1000000*'4 classification'!AA57/'FX rate'!$C7,"")</f>
        <v/>
      </c>
      <c r="BH57" s="791" t="str">
        <f>IF(ISNUMBER(AB57),'Cover Page'!$D$35/1000000*'4 classification'!AB57/'FX rate'!$C7,"")</f>
        <v/>
      </c>
      <c r="BI57" s="601" t="str">
        <f>IF(ISNUMBER(AC57),'Cover Page'!$D$35/1000000*'4 classification'!AC57/'FX rate'!$C7,"")</f>
        <v/>
      </c>
      <c r="BN57" s="628">
        <v>2002</v>
      </c>
      <c r="BO57" s="629" t="str">
        <f>IF(ISNUMBER(C57),'Cover Page'!$D$35/1000000*C57/'FX rate'!$C$26,"")</f>
        <v/>
      </c>
      <c r="BP57" s="783" t="str">
        <f>IF(ISNUMBER(D57),'Cover Page'!$D$35/1000000*D57/'FX rate'!$C$26,"")</f>
        <v/>
      </c>
      <c r="BQ57" s="630" t="str">
        <f>IF(ISNUMBER(E57),'Cover Page'!$D$35/1000000*E57/'FX rate'!$C$26,"")</f>
        <v/>
      </c>
      <c r="BR57" s="784" t="str">
        <f>IF(ISNUMBER(F57),'Cover Page'!$D$35/1000000*F57/'FX rate'!$C$26,"")</f>
        <v/>
      </c>
      <c r="BS57" s="783" t="str">
        <f>IF(ISNUMBER(G57),'Cover Page'!$D$35/1000000*G57/'FX rate'!$C$26,"")</f>
        <v/>
      </c>
      <c r="BT57" s="630" t="str">
        <f>IF(ISNUMBER(H57),'Cover Page'!$D$35/1000000*H57/'FX rate'!$C$26,"")</f>
        <v/>
      </c>
      <c r="BU57" s="784" t="str">
        <f>IF(ISNUMBER(I57),'Cover Page'!$D$35/1000000*I57/'FX rate'!$C$26,"")</f>
        <v/>
      </c>
      <c r="BV57" s="783" t="str">
        <f>IF(ISNUMBER(J57),'Cover Page'!$D$35/1000000*J57/'FX rate'!$C$26,"")</f>
        <v/>
      </c>
      <c r="BW57" s="630" t="str">
        <f>IF(ISNUMBER(K57),'Cover Page'!$D$35/1000000*K57/'FX rate'!$C$26,"")</f>
        <v/>
      </c>
      <c r="BX57" s="784" t="str">
        <f>IF(ISNUMBER(L57),'Cover Page'!$D$35/1000000*L57/'FX rate'!$C$26,"")</f>
        <v/>
      </c>
      <c r="BY57" s="783" t="str">
        <f>IF(ISNUMBER(M57),'Cover Page'!$D$35/1000000*M57/'FX rate'!$C$26,"")</f>
        <v/>
      </c>
      <c r="BZ57" s="630" t="str">
        <f>IF(ISNUMBER(N57),'Cover Page'!$D$35/1000000*N57/'FX rate'!$C$26,"")</f>
        <v/>
      </c>
      <c r="CA57" s="784" t="str">
        <f>IF(ISNUMBER(O57),'Cover Page'!$D$35/1000000*O57/'FX rate'!$C$26,"")</f>
        <v/>
      </c>
      <c r="CB57" s="783" t="str">
        <f>IF(ISNUMBER(P57),'Cover Page'!$D$35/1000000*P57/'FX rate'!$C$26,"")</f>
        <v/>
      </c>
      <c r="CC57" s="630" t="str">
        <f>IF(ISNUMBER(Q57),'Cover Page'!$D$35/1000000*Q57/'FX rate'!$C$26,"")</f>
        <v/>
      </c>
      <c r="CD57" s="784" t="str">
        <f>IF(ISNUMBER(R57),'Cover Page'!$D$35/1000000*R57/'FX rate'!$C$26,"")</f>
        <v/>
      </c>
      <c r="CE57" s="783" t="str">
        <f>IF(ISNUMBER(S57),'Cover Page'!$D$35/1000000*S57/'FX rate'!$C$26,"")</f>
        <v/>
      </c>
      <c r="CF57" s="630" t="str">
        <f>IF(ISNUMBER(T57),'Cover Page'!$D$35/1000000*T57/'FX rate'!$C$26,"")</f>
        <v/>
      </c>
      <c r="CG57" s="784" t="str">
        <f>IF(ISNUMBER(U57),'Cover Page'!$D$35/1000000*U57/'FX rate'!$C$26,"")</f>
        <v/>
      </c>
      <c r="CH57" s="783" t="str">
        <f>IF(ISNUMBER(V57),'Cover Page'!$D$35/1000000*V57/'FX rate'!$C$26,"")</f>
        <v/>
      </c>
      <c r="CI57" s="630" t="str">
        <f>IF(ISNUMBER(W57),'Cover Page'!$D$35/1000000*W57/'FX rate'!$C$26,"")</f>
        <v/>
      </c>
      <c r="CJ57" s="784" t="str">
        <f>IF(ISNUMBER(X57),'Cover Page'!$D$35/1000000*X57/'FX rate'!$C$26,"")</f>
        <v/>
      </c>
      <c r="CK57" s="783" t="str">
        <f>IF(ISNUMBER(Y57),'Cover Page'!$D$35/1000000*Y57/'FX rate'!$C$26,"")</f>
        <v/>
      </c>
      <c r="CL57" s="630" t="str">
        <f>IF(ISNUMBER(Z57),'Cover Page'!$D$35/1000000*Z57/'FX rate'!$C$26,"")</f>
        <v/>
      </c>
      <c r="CM57" s="784" t="str">
        <f>IF(ISNUMBER(AA57),'Cover Page'!$D$35/1000000*AA57/'FX rate'!$C$26,"")</f>
        <v/>
      </c>
      <c r="CN57" s="783" t="str">
        <f>IF(ISNUMBER(AB57),'Cover Page'!$D$35/1000000*AB57/'FX rate'!$C$26,"")</f>
        <v/>
      </c>
      <c r="CO57" s="630" t="str">
        <f>IF(ISNUMBER(AC57),'Cover Page'!$D$35/1000000*AC57/'FX rate'!$C$25,"")</f>
        <v/>
      </c>
      <c r="CP57" s="525"/>
      <c r="CQ57" s="525"/>
      <c r="CR57" s="525"/>
      <c r="CS57" s="525"/>
    </row>
    <row r="58" spans="1:97" ht="14.25" x14ac:dyDescent="0.2">
      <c r="A58" s="4"/>
      <c r="B58" s="8">
        <v>2003</v>
      </c>
      <c r="C58" s="145"/>
      <c r="D58" s="95"/>
      <c r="E58" s="94"/>
      <c r="F58" s="141"/>
      <c r="G58" s="95"/>
      <c r="H58" s="94"/>
      <c r="I58" s="141"/>
      <c r="J58" s="95"/>
      <c r="K58" s="94"/>
      <c r="L58" s="141"/>
      <c r="M58" s="95"/>
      <c r="N58" s="94"/>
      <c r="O58" s="141"/>
      <c r="P58" s="95"/>
      <c r="Q58" s="94"/>
      <c r="R58" s="141"/>
      <c r="S58" s="95"/>
      <c r="T58" s="94"/>
      <c r="U58" s="141"/>
      <c r="V58" s="95"/>
      <c r="W58" s="94"/>
      <c r="X58" s="141"/>
      <c r="Y58" s="95"/>
      <c r="Z58" s="95"/>
      <c r="AA58" s="264" t="str">
        <f t="shared" ref="AA58:AA75" si="7">IF(COUNT(C58,F58,I58,L58,O58,R58,U58,X58)&lt;&gt;0,C58+F58+I58+L58+O58+R58+U58+X58,"")</f>
        <v/>
      </c>
      <c r="AB58" s="266" t="str">
        <f t="shared" ref="AB58:AB75" si="8">IF(COUNT(D58,G58,J58,M58,P58,S58,V58,Y58)&lt;&gt;0,D58+G58+J58+M58+P58+S58+V58+Y58,"")</f>
        <v/>
      </c>
      <c r="AC58" s="251" t="str">
        <f t="shared" ref="AC58:AC75" si="9">IF(COUNT(E58,H58,K58,N58,Q58,T58,W58,Z58)&lt;&gt;0,E58+H58+K58+N58+Q58+T58+W58+Z58,"")</f>
        <v/>
      </c>
      <c r="AH58" s="520">
        <v>2003</v>
      </c>
      <c r="AI58" s="600" t="str">
        <f>IF(ISNUMBER(C58),'Cover Page'!$D$35/1000000*'4 classification'!C58/'FX rate'!$C8,"")</f>
        <v/>
      </c>
      <c r="AJ58" s="793" t="str">
        <f>IF(ISNUMBER(D58),'Cover Page'!$D$35/1000000*'4 classification'!D58/'FX rate'!$C8,"")</f>
        <v/>
      </c>
      <c r="AK58" s="601" t="str">
        <f>IF(ISNUMBER(E58),'Cover Page'!$D$35/1000000*'4 classification'!E58/'FX rate'!$C8,"")</f>
        <v/>
      </c>
      <c r="AL58" s="794" t="str">
        <f>IF(ISNUMBER(F58),'Cover Page'!$D$35/1000000*'4 classification'!F58/'FX rate'!$C8,"")</f>
        <v/>
      </c>
      <c r="AM58" s="793" t="str">
        <f>IF(ISNUMBER(G58),'Cover Page'!$D$35/1000000*'4 classification'!G58/'FX rate'!$C8,"")</f>
        <v/>
      </c>
      <c r="AN58" s="601" t="str">
        <f>IF(ISNUMBER(H58),'Cover Page'!$D$35/1000000*'4 classification'!H58/'FX rate'!$C8,"")</f>
        <v/>
      </c>
      <c r="AO58" s="794" t="str">
        <f>IF(ISNUMBER(I58),'Cover Page'!$D$35/1000000*'4 classification'!I58/'FX rate'!$C8,"")</f>
        <v/>
      </c>
      <c r="AP58" s="793" t="str">
        <f>IF(ISNUMBER(J58),'Cover Page'!$D$35/1000000*'4 classification'!J58/'FX rate'!$C8,"")</f>
        <v/>
      </c>
      <c r="AQ58" s="601" t="str">
        <f>IF(ISNUMBER(K58),'Cover Page'!$D$35/1000000*'4 classification'!K58/'FX rate'!$C8,"")</f>
        <v/>
      </c>
      <c r="AR58" s="794" t="str">
        <f>IF(ISNUMBER(L58),'Cover Page'!$D$35/1000000*'4 classification'!L58/'FX rate'!$C8,"")</f>
        <v/>
      </c>
      <c r="AS58" s="793" t="str">
        <f>IF(ISNUMBER(M58),'Cover Page'!$D$35/1000000*'4 classification'!M58/'FX rate'!$C8,"")</f>
        <v/>
      </c>
      <c r="AT58" s="601" t="str">
        <f>IF(ISNUMBER(N58),'Cover Page'!$D$35/1000000*'4 classification'!N58/'FX rate'!$C8,"")</f>
        <v/>
      </c>
      <c r="AU58" s="794" t="str">
        <f>IF(ISNUMBER(O58),'Cover Page'!$D$35/1000000*'4 classification'!O58/'FX rate'!$C8,"")</f>
        <v/>
      </c>
      <c r="AV58" s="793" t="str">
        <f>IF(ISNUMBER(P58),'Cover Page'!$D$35/1000000*'4 classification'!P58/'FX rate'!$C8,"")</f>
        <v/>
      </c>
      <c r="AW58" s="601" t="str">
        <f>IF(ISNUMBER(Q58),'Cover Page'!$D$35/1000000*'4 classification'!Q58/'FX rate'!$C8,"")</f>
        <v/>
      </c>
      <c r="AX58" s="794" t="str">
        <f>IF(ISNUMBER(R58),'Cover Page'!$D$35/1000000*'4 classification'!R58/'FX rate'!$C8,"")</f>
        <v/>
      </c>
      <c r="AY58" s="793" t="str">
        <f>IF(ISNUMBER(S58),'Cover Page'!$D$35/1000000*'4 classification'!S58/'FX rate'!$C8,"")</f>
        <v/>
      </c>
      <c r="AZ58" s="793" t="str">
        <f>IF(ISNUMBER(T58),'Cover Page'!$D$35/1000000*'4 classification'!T58/'FX rate'!$C8,"")</f>
        <v/>
      </c>
      <c r="BA58" s="797" t="str">
        <f>IF(ISNUMBER(U58),'Cover Page'!$D$35/1000000*'4 classification'!U58/'FX rate'!$C8,"")</f>
        <v/>
      </c>
      <c r="BB58" s="791" t="str">
        <f>IF(ISNUMBER(V58),'Cover Page'!$D$35/1000000*'4 classification'!V58/'FX rate'!$C8,"")</f>
        <v/>
      </c>
      <c r="BC58" s="599" t="str">
        <f>IF(ISNUMBER(W58),'Cover Page'!$D$35/1000000*'4 classification'!W58/'FX rate'!$C8,"")</f>
        <v/>
      </c>
      <c r="BD58" s="797" t="str">
        <f>IF(ISNUMBER(X58),'Cover Page'!$D$35/1000000*'4 classification'!X58/'FX rate'!$C8,"")</f>
        <v/>
      </c>
      <c r="BE58" s="791" t="str">
        <f>IF(ISNUMBER(Y58),'Cover Page'!$D$35/1000000*'4 classification'!Y58/'FX rate'!$C8,"")</f>
        <v/>
      </c>
      <c r="BF58" s="599" t="str">
        <f>IF(ISNUMBER(Z58),'Cover Page'!$D$35/1000000*'4 classification'!Z58/'FX rate'!$C8,"")</f>
        <v/>
      </c>
      <c r="BG58" s="792" t="str">
        <f>IF(ISNUMBER(AA58),'Cover Page'!$D$35/1000000*'4 classification'!AA58/'FX rate'!$C8,"")</f>
        <v/>
      </c>
      <c r="BH58" s="791" t="str">
        <f>IF(ISNUMBER(AB58),'Cover Page'!$D$35/1000000*'4 classification'!AB58/'FX rate'!$C8,"")</f>
        <v/>
      </c>
      <c r="BI58" s="599" t="str">
        <f>IF(ISNUMBER(AC58),'Cover Page'!$D$35/1000000*'4 classification'!AC58/'FX rate'!$C8,"")</f>
        <v/>
      </c>
      <c r="BN58" s="589">
        <v>2003</v>
      </c>
      <c r="BO58" s="631" t="str">
        <f>IF(ISNUMBER(C58),'Cover Page'!$D$35/1000000*C58/'FX rate'!$C$26,"")</f>
        <v/>
      </c>
      <c r="BP58" s="785" t="str">
        <f>IF(ISNUMBER(D58),'Cover Page'!$D$35/1000000*D58/'FX rate'!$C$26,"")</f>
        <v/>
      </c>
      <c r="BQ58" s="632" t="str">
        <f>IF(ISNUMBER(E58),'Cover Page'!$D$35/1000000*E58/'FX rate'!$C$26,"")</f>
        <v/>
      </c>
      <c r="BR58" s="786" t="str">
        <f>IF(ISNUMBER(F58),'Cover Page'!$D$35/1000000*F58/'FX rate'!$C$26,"")</f>
        <v/>
      </c>
      <c r="BS58" s="785" t="str">
        <f>IF(ISNUMBER(G58),'Cover Page'!$D$35/1000000*G58/'FX rate'!$C$26,"")</f>
        <v/>
      </c>
      <c r="BT58" s="632" t="str">
        <f>IF(ISNUMBER(H58),'Cover Page'!$D$35/1000000*H58/'FX rate'!$C$26,"")</f>
        <v/>
      </c>
      <c r="BU58" s="786" t="str">
        <f>IF(ISNUMBER(I58),'Cover Page'!$D$35/1000000*I58/'FX rate'!$C$26,"")</f>
        <v/>
      </c>
      <c r="BV58" s="785" t="str">
        <f>IF(ISNUMBER(J58),'Cover Page'!$D$35/1000000*J58/'FX rate'!$C$26,"")</f>
        <v/>
      </c>
      <c r="BW58" s="632" t="str">
        <f>IF(ISNUMBER(K58),'Cover Page'!$D$35/1000000*K58/'FX rate'!$C$26,"")</f>
        <v/>
      </c>
      <c r="BX58" s="786" t="str">
        <f>IF(ISNUMBER(L58),'Cover Page'!$D$35/1000000*L58/'FX rate'!$C$26,"")</f>
        <v/>
      </c>
      <c r="BY58" s="785" t="str">
        <f>IF(ISNUMBER(M58),'Cover Page'!$D$35/1000000*M58/'FX rate'!$C$26,"")</f>
        <v/>
      </c>
      <c r="BZ58" s="632" t="str">
        <f>IF(ISNUMBER(N58),'Cover Page'!$D$35/1000000*N58/'FX rate'!$C$26,"")</f>
        <v/>
      </c>
      <c r="CA58" s="786" t="str">
        <f>IF(ISNUMBER(O58),'Cover Page'!$D$35/1000000*O58/'FX rate'!$C$26,"")</f>
        <v/>
      </c>
      <c r="CB58" s="785" t="str">
        <f>IF(ISNUMBER(P58),'Cover Page'!$D$35/1000000*P58/'FX rate'!$C$26,"")</f>
        <v/>
      </c>
      <c r="CC58" s="632" t="str">
        <f>IF(ISNUMBER(Q58),'Cover Page'!$D$35/1000000*Q58/'FX rate'!$C$26,"")</f>
        <v/>
      </c>
      <c r="CD58" s="786" t="str">
        <f>IF(ISNUMBER(R58),'Cover Page'!$D$35/1000000*R58/'FX rate'!$C$26,"")</f>
        <v/>
      </c>
      <c r="CE58" s="785" t="str">
        <f>IF(ISNUMBER(S58),'Cover Page'!$D$35/1000000*S58/'FX rate'!$C$26,"")</f>
        <v/>
      </c>
      <c r="CF58" s="632" t="str">
        <f>IF(ISNUMBER(T58),'Cover Page'!$D$35/1000000*T58/'FX rate'!$C$26,"")</f>
        <v/>
      </c>
      <c r="CG58" s="786" t="str">
        <f>IF(ISNUMBER(U58),'Cover Page'!$D$35/1000000*U58/'FX rate'!$C$26,"")</f>
        <v/>
      </c>
      <c r="CH58" s="785" t="str">
        <f>IF(ISNUMBER(V58),'Cover Page'!$D$35/1000000*V58/'FX rate'!$C$26,"")</f>
        <v/>
      </c>
      <c r="CI58" s="632" t="str">
        <f>IF(ISNUMBER(W58),'Cover Page'!$D$35/1000000*W58/'FX rate'!$C$26,"")</f>
        <v/>
      </c>
      <c r="CJ58" s="786" t="str">
        <f>IF(ISNUMBER(X58),'Cover Page'!$D$35/1000000*X58/'FX rate'!$C$26,"")</f>
        <v/>
      </c>
      <c r="CK58" s="785" t="str">
        <f>IF(ISNUMBER(Y58),'Cover Page'!$D$35/1000000*Y58/'FX rate'!$C$26,"")</f>
        <v/>
      </c>
      <c r="CL58" s="632" t="str">
        <f>IF(ISNUMBER(Z58),'Cover Page'!$D$35/1000000*Z58/'FX rate'!$C$26,"")</f>
        <v/>
      </c>
      <c r="CM58" s="786" t="str">
        <f>IF(ISNUMBER(AA58),'Cover Page'!$D$35/1000000*AA58/'FX rate'!$C$26,"")</f>
        <v/>
      </c>
      <c r="CN58" s="785" t="str">
        <f>IF(ISNUMBER(AB58),'Cover Page'!$D$35/1000000*AB58/'FX rate'!$C$26,"")</f>
        <v/>
      </c>
      <c r="CO58" s="632" t="str">
        <f>IF(ISNUMBER(AC58),'Cover Page'!$D$35/1000000*AC58/'FX rate'!$C$25,"")</f>
        <v/>
      </c>
      <c r="CP58" s="525"/>
      <c r="CQ58" s="525"/>
      <c r="CR58" s="525"/>
      <c r="CS58" s="525"/>
    </row>
    <row r="59" spans="1:97" ht="14.25" x14ac:dyDescent="0.2">
      <c r="A59" s="4"/>
      <c r="B59" s="8">
        <v>2004</v>
      </c>
      <c r="C59" s="145"/>
      <c r="D59" s="95"/>
      <c r="E59" s="94"/>
      <c r="F59" s="141"/>
      <c r="G59" s="95"/>
      <c r="H59" s="94"/>
      <c r="I59" s="141"/>
      <c r="J59" s="95"/>
      <c r="K59" s="94"/>
      <c r="L59" s="141"/>
      <c r="M59" s="95"/>
      <c r="N59" s="94"/>
      <c r="O59" s="141"/>
      <c r="P59" s="95"/>
      <c r="Q59" s="94"/>
      <c r="R59" s="141"/>
      <c r="S59" s="95"/>
      <c r="T59" s="94"/>
      <c r="U59" s="141"/>
      <c r="V59" s="95"/>
      <c r="W59" s="94"/>
      <c r="X59" s="141"/>
      <c r="Y59" s="95"/>
      <c r="Z59" s="95"/>
      <c r="AA59" s="264" t="str">
        <f t="shared" si="7"/>
        <v/>
      </c>
      <c r="AB59" s="266" t="str">
        <f t="shared" si="8"/>
        <v/>
      </c>
      <c r="AC59" s="251" t="str">
        <f t="shared" si="9"/>
        <v/>
      </c>
      <c r="AH59" s="520">
        <v>2004</v>
      </c>
      <c r="AI59" s="600" t="str">
        <f>IF(ISNUMBER(C59),'Cover Page'!$D$35/1000000*'4 classification'!C59/'FX rate'!$C9,"")</f>
        <v/>
      </c>
      <c r="AJ59" s="793" t="str">
        <f>IF(ISNUMBER(D59),'Cover Page'!$D$35/1000000*'4 classification'!D59/'FX rate'!$C9,"")</f>
        <v/>
      </c>
      <c r="AK59" s="601" t="str">
        <f>IF(ISNUMBER(E59),'Cover Page'!$D$35/1000000*'4 classification'!E59/'FX rate'!$C9,"")</f>
        <v/>
      </c>
      <c r="AL59" s="794" t="str">
        <f>IF(ISNUMBER(F59),'Cover Page'!$D$35/1000000*'4 classification'!F59/'FX rate'!$C9,"")</f>
        <v/>
      </c>
      <c r="AM59" s="793" t="str">
        <f>IF(ISNUMBER(G59),'Cover Page'!$D$35/1000000*'4 classification'!G59/'FX rate'!$C9,"")</f>
        <v/>
      </c>
      <c r="AN59" s="601" t="str">
        <f>IF(ISNUMBER(H59),'Cover Page'!$D$35/1000000*'4 classification'!H59/'FX rate'!$C9,"")</f>
        <v/>
      </c>
      <c r="AO59" s="794" t="str">
        <f>IF(ISNUMBER(I59),'Cover Page'!$D$35/1000000*'4 classification'!I59/'FX rate'!$C9,"")</f>
        <v/>
      </c>
      <c r="AP59" s="793" t="str">
        <f>IF(ISNUMBER(J59),'Cover Page'!$D$35/1000000*'4 classification'!J59/'FX rate'!$C9,"")</f>
        <v/>
      </c>
      <c r="AQ59" s="601" t="str">
        <f>IF(ISNUMBER(K59),'Cover Page'!$D$35/1000000*'4 classification'!K59/'FX rate'!$C9,"")</f>
        <v/>
      </c>
      <c r="AR59" s="794" t="str">
        <f>IF(ISNUMBER(L59),'Cover Page'!$D$35/1000000*'4 classification'!L59/'FX rate'!$C9,"")</f>
        <v/>
      </c>
      <c r="AS59" s="793" t="str">
        <f>IF(ISNUMBER(M59),'Cover Page'!$D$35/1000000*'4 classification'!M59/'FX rate'!$C9,"")</f>
        <v/>
      </c>
      <c r="AT59" s="601" t="str">
        <f>IF(ISNUMBER(N59),'Cover Page'!$D$35/1000000*'4 classification'!N59/'FX rate'!$C9,"")</f>
        <v/>
      </c>
      <c r="AU59" s="794" t="str">
        <f>IF(ISNUMBER(O59),'Cover Page'!$D$35/1000000*'4 classification'!O59/'FX rate'!$C9,"")</f>
        <v/>
      </c>
      <c r="AV59" s="793" t="str">
        <f>IF(ISNUMBER(P59),'Cover Page'!$D$35/1000000*'4 classification'!P59/'FX rate'!$C9,"")</f>
        <v/>
      </c>
      <c r="AW59" s="601" t="str">
        <f>IF(ISNUMBER(Q59),'Cover Page'!$D$35/1000000*'4 classification'!Q59/'FX rate'!$C9,"")</f>
        <v/>
      </c>
      <c r="AX59" s="794" t="str">
        <f>IF(ISNUMBER(R59),'Cover Page'!$D$35/1000000*'4 classification'!R59/'FX rate'!$C9,"")</f>
        <v/>
      </c>
      <c r="AY59" s="793" t="str">
        <f>IF(ISNUMBER(S59),'Cover Page'!$D$35/1000000*'4 classification'!S59/'FX rate'!$C9,"")</f>
        <v/>
      </c>
      <c r="AZ59" s="793" t="str">
        <f>IF(ISNUMBER(T59),'Cover Page'!$D$35/1000000*'4 classification'!T59/'FX rate'!$C9,"")</f>
        <v/>
      </c>
      <c r="BA59" s="797" t="str">
        <f>IF(ISNUMBER(U59),'Cover Page'!$D$35/1000000*'4 classification'!U59/'FX rate'!$C9,"")</f>
        <v/>
      </c>
      <c r="BB59" s="791" t="str">
        <f>IF(ISNUMBER(V59),'Cover Page'!$D$35/1000000*'4 classification'!V59/'FX rate'!$C9,"")</f>
        <v/>
      </c>
      <c r="BC59" s="599" t="str">
        <f>IF(ISNUMBER(W59),'Cover Page'!$D$35/1000000*'4 classification'!W59/'FX rate'!$C9,"")</f>
        <v/>
      </c>
      <c r="BD59" s="797" t="str">
        <f>IF(ISNUMBER(X59),'Cover Page'!$D$35/1000000*'4 classification'!X59/'FX rate'!$C9,"")</f>
        <v/>
      </c>
      <c r="BE59" s="791" t="str">
        <f>IF(ISNUMBER(Y59),'Cover Page'!$D$35/1000000*'4 classification'!Y59/'FX rate'!$C9,"")</f>
        <v/>
      </c>
      <c r="BF59" s="599" t="str">
        <f>IF(ISNUMBER(Z59),'Cover Page'!$D$35/1000000*'4 classification'!Z59/'FX rate'!$C9,"")</f>
        <v/>
      </c>
      <c r="BG59" s="792" t="str">
        <f>IF(ISNUMBER(AA59),'Cover Page'!$D$35/1000000*'4 classification'!AA59/'FX rate'!$C9,"")</f>
        <v/>
      </c>
      <c r="BH59" s="791" t="str">
        <f>IF(ISNUMBER(AB59),'Cover Page'!$D$35/1000000*'4 classification'!AB59/'FX rate'!$C9,"")</f>
        <v/>
      </c>
      <c r="BI59" s="599" t="str">
        <f>IF(ISNUMBER(AC59),'Cover Page'!$D$35/1000000*'4 classification'!AC59/'FX rate'!$C9,"")</f>
        <v/>
      </c>
      <c r="BN59" s="589">
        <v>2004</v>
      </c>
      <c r="BO59" s="631" t="str">
        <f>IF(ISNUMBER(C59),'Cover Page'!$D$35/1000000*C59/'FX rate'!$C$26,"")</f>
        <v/>
      </c>
      <c r="BP59" s="785" t="str">
        <f>IF(ISNUMBER(D59),'Cover Page'!$D$35/1000000*D59/'FX rate'!$C$26,"")</f>
        <v/>
      </c>
      <c r="BQ59" s="632" t="str">
        <f>IF(ISNUMBER(E59),'Cover Page'!$D$35/1000000*E59/'FX rate'!$C$26,"")</f>
        <v/>
      </c>
      <c r="BR59" s="786" t="str">
        <f>IF(ISNUMBER(F59),'Cover Page'!$D$35/1000000*F59/'FX rate'!$C$26,"")</f>
        <v/>
      </c>
      <c r="BS59" s="785" t="str">
        <f>IF(ISNUMBER(G59),'Cover Page'!$D$35/1000000*G59/'FX rate'!$C$26,"")</f>
        <v/>
      </c>
      <c r="BT59" s="632" t="str">
        <f>IF(ISNUMBER(H59),'Cover Page'!$D$35/1000000*H59/'FX rate'!$C$26,"")</f>
        <v/>
      </c>
      <c r="BU59" s="786" t="str">
        <f>IF(ISNUMBER(I59),'Cover Page'!$D$35/1000000*I59/'FX rate'!$C$26,"")</f>
        <v/>
      </c>
      <c r="BV59" s="785" t="str">
        <f>IF(ISNUMBER(J59),'Cover Page'!$D$35/1000000*J59/'FX rate'!$C$26,"")</f>
        <v/>
      </c>
      <c r="BW59" s="632" t="str">
        <f>IF(ISNUMBER(K59),'Cover Page'!$D$35/1000000*K59/'FX rate'!$C$26,"")</f>
        <v/>
      </c>
      <c r="BX59" s="786" t="str">
        <f>IF(ISNUMBER(L59),'Cover Page'!$D$35/1000000*L59/'FX rate'!$C$26,"")</f>
        <v/>
      </c>
      <c r="BY59" s="785" t="str">
        <f>IF(ISNUMBER(M59),'Cover Page'!$D$35/1000000*M59/'FX rate'!$C$26,"")</f>
        <v/>
      </c>
      <c r="BZ59" s="632" t="str">
        <f>IF(ISNUMBER(N59),'Cover Page'!$D$35/1000000*N59/'FX rate'!$C$26,"")</f>
        <v/>
      </c>
      <c r="CA59" s="786" t="str">
        <f>IF(ISNUMBER(O59),'Cover Page'!$D$35/1000000*O59/'FX rate'!$C$26,"")</f>
        <v/>
      </c>
      <c r="CB59" s="785" t="str">
        <f>IF(ISNUMBER(P59),'Cover Page'!$D$35/1000000*P59/'FX rate'!$C$26,"")</f>
        <v/>
      </c>
      <c r="CC59" s="632" t="str">
        <f>IF(ISNUMBER(Q59),'Cover Page'!$D$35/1000000*Q59/'FX rate'!$C$26,"")</f>
        <v/>
      </c>
      <c r="CD59" s="786" t="str">
        <f>IF(ISNUMBER(R59),'Cover Page'!$D$35/1000000*R59/'FX rate'!$C$26,"")</f>
        <v/>
      </c>
      <c r="CE59" s="785" t="str">
        <f>IF(ISNUMBER(S59),'Cover Page'!$D$35/1000000*S59/'FX rate'!$C$26,"")</f>
        <v/>
      </c>
      <c r="CF59" s="632" t="str">
        <f>IF(ISNUMBER(T59),'Cover Page'!$D$35/1000000*T59/'FX rate'!$C$26,"")</f>
        <v/>
      </c>
      <c r="CG59" s="786" t="str">
        <f>IF(ISNUMBER(U59),'Cover Page'!$D$35/1000000*U59/'FX rate'!$C$26,"")</f>
        <v/>
      </c>
      <c r="CH59" s="785" t="str">
        <f>IF(ISNUMBER(V59),'Cover Page'!$D$35/1000000*V59/'FX rate'!$C$26,"")</f>
        <v/>
      </c>
      <c r="CI59" s="632" t="str">
        <f>IF(ISNUMBER(W59),'Cover Page'!$D$35/1000000*W59/'FX rate'!$C$26,"")</f>
        <v/>
      </c>
      <c r="CJ59" s="786" t="str">
        <f>IF(ISNUMBER(X59),'Cover Page'!$D$35/1000000*X59/'FX rate'!$C$26,"")</f>
        <v/>
      </c>
      <c r="CK59" s="785" t="str">
        <f>IF(ISNUMBER(Y59),'Cover Page'!$D$35/1000000*Y59/'FX rate'!$C$26,"")</f>
        <v/>
      </c>
      <c r="CL59" s="632" t="str">
        <f>IF(ISNUMBER(Z59),'Cover Page'!$D$35/1000000*Z59/'FX rate'!$C$26,"")</f>
        <v/>
      </c>
      <c r="CM59" s="786" t="str">
        <f>IF(ISNUMBER(AA59),'Cover Page'!$D$35/1000000*AA59/'FX rate'!$C$26,"")</f>
        <v/>
      </c>
      <c r="CN59" s="785" t="str">
        <f>IF(ISNUMBER(AB59),'Cover Page'!$D$35/1000000*AB59/'FX rate'!$C$26,"")</f>
        <v/>
      </c>
      <c r="CO59" s="632" t="str">
        <f>IF(ISNUMBER(AC59),'Cover Page'!$D$35/1000000*AC59/'FX rate'!$C$25,"")</f>
        <v/>
      </c>
      <c r="CP59" s="525"/>
      <c r="CQ59" s="525"/>
      <c r="CR59" s="525"/>
      <c r="CS59" s="525"/>
    </row>
    <row r="60" spans="1:97" ht="14.25" x14ac:dyDescent="0.2">
      <c r="A60" s="4"/>
      <c r="B60" s="8">
        <v>2005</v>
      </c>
      <c r="C60" s="145"/>
      <c r="D60" s="95"/>
      <c r="E60" s="94"/>
      <c r="F60" s="141"/>
      <c r="G60" s="95"/>
      <c r="H60" s="94"/>
      <c r="I60" s="141"/>
      <c r="J60" s="95"/>
      <c r="K60" s="94"/>
      <c r="L60" s="141"/>
      <c r="M60" s="95"/>
      <c r="N60" s="94"/>
      <c r="O60" s="141"/>
      <c r="P60" s="95"/>
      <c r="Q60" s="94"/>
      <c r="R60" s="141"/>
      <c r="S60" s="95"/>
      <c r="T60" s="94"/>
      <c r="U60" s="141"/>
      <c r="V60" s="95"/>
      <c r="W60" s="94"/>
      <c r="X60" s="141"/>
      <c r="Y60" s="95"/>
      <c r="Z60" s="95"/>
      <c r="AA60" s="264" t="str">
        <f t="shared" si="7"/>
        <v/>
      </c>
      <c r="AB60" s="266" t="str">
        <f t="shared" si="8"/>
        <v/>
      </c>
      <c r="AC60" s="251" t="str">
        <f t="shared" si="9"/>
        <v/>
      </c>
      <c r="AH60" s="520">
        <v>2005</v>
      </c>
      <c r="AI60" s="600" t="str">
        <f>IF(ISNUMBER(C60),'Cover Page'!$D$35/1000000*'4 classification'!C60/'FX rate'!$C10,"")</f>
        <v/>
      </c>
      <c r="AJ60" s="793" t="str">
        <f>IF(ISNUMBER(D60),'Cover Page'!$D$35/1000000*'4 classification'!D60/'FX rate'!$C10,"")</f>
        <v/>
      </c>
      <c r="AK60" s="601" t="str">
        <f>IF(ISNUMBER(E60),'Cover Page'!$D$35/1000000*'4 classification'!E60/'FX rate'!$C10,"")</f>
        <v/>
      </c>
      <c r="AL60" s="794" t="str">
        <f>IF(ISNUMBER(F60),'Cover Page'!$D$35/1000000*'4 classification'!F60/'FX rate'!$C10,"")</f>
        <v/>
      </c>
      <c r="AM60" s="793" t="str">
        <f>IF(ISNUMBER(G60),'Cover Page'!$D$35/1000000*'4 classification'!G60/'FX rate'!$C10,"")</f>
        <v/>
      </c>
      <c r="AN60" s="601" t="str">
        <f>IF(ISNUMBER(H60),'Cover Page'!$D$35/1000000*'4 classification'!H60/'FX rate'!$C10,"")</f>
        <v/>
      </c>
      <c r="AO60" s="794" t="str">
        <f>IF(ISNUMBER(I60),'Cover Page'!$D$35/1000000*'4 classification'!I60/'FX rate'!$C10,"")</f>
        <v/>
      </c>
      <c r="AP60" s="793" t="str">
        <f>IF(ISNUMBER(J60),'Cover Page'!$D$35/1000000*'4 classification'!J60/'FX rate'!$C10,"")</f>
        <v/>
      </c>
      <c r="AQ60" s="601" t="str">
        <f>IF(ISNUMBER(K60),'Cover Page'!$D$35/1000000*'4 classification'!K60/'FX rate'!$C10,"")</f>
        <v/>
      </c>
      <c r="AR60" s="794" t="str">
        <f>IF(ISNUMBER(L60),'Cover Page'!$D$35/1000000*'4 classification'!L60/'FX rate'!$C10,"")</f>
        <v/>
      </c>
      <c r="AS60" s="793" t="str">
        <f>IF(ISNUMBER(M60),'Cover Page'!$D$35/1000000*'4 classification'!M60/'FX rate'!$C10,"")</f>
        <v/>
      </c>
      <c r="AT60" s="601" t="str">
        <f>IF(ISNUMBER(N60),'Cover Page'!$D$35/1000000*'4 classification'!N60/'FX rate'!$C10,"")</f>
        <v/>
      </c>
      <c r="AU60" s="794" t="str">
        <f>IF(ISNUMBER(O60),'Cover Page'!$D$35/1000000*'4 classification'!O60/'FX rate'!$C10,"")</f>
        <v/>
      </c>
      <c r="AV60" s="793" t="str">
        <f>IF(ISNUMBER(P60),'Cover Page'!$D$35/1000000*'4 classification'!P60/'FX rate'!$C10,"")</f>
        <v/>
      </c>
      <c r="AW60" s="601" t="str">
        <f>IF(ISNUMBER(Q60),'Cover Page'!$D$35/1000000*'4 classification'!Q60/'FX rate'!$C10,"")</f>
        <v/>
      </c>
      <c r="AX60" s="794" t="str">
        <f>IF(ISNUMBER(R60),'Cover Page'!$D$35/1000000*'4 classification'!R60/'FX rate'!$C10,"")</f>
        <v/>
      </c>
      <c r="AY60" s="793" t="str">
        <f>IF(ISNUMBER(S60),'Cover Page'!$D$35/1000000*'4 classification'!S60/'FX rate'!$C10,"")</f>
        <v/>
      </c>
      <c r="AZ60" s="793" t="str">
        <f>IF(ISNUMBER(T60),'Cover Page'!$D$35/1000000*'4 classification'!T60/'FX rate'!$C10,"")</f>
        <v/>
      </c>
      <c r="BA60" s="797" t="str">
        <f>IF(ISNUMBER(U60),'Cover Page'!$D$35/1000000*'4 classification'!U60/'FX rate'!$C10,"")</f>
        <v/>
      </c>
      <c r="BB60" s="791" t="str">
        <f>IF(ISNUMBER(V60),'Cover Page'!$D$35/1000000*'4 classification'!V60/'FX rate'!$C10,"")</f>
        <v/>
      </c>
      <c r="BC60" s="599" t="str">
        <f>IF(ISNUMBER(W60),'Cover Page'!$D$35/1000000*'4 classification'!W60/'FX rate'!$C10,"")</f>
        <v/>
      </c>
      <c r="BD60" s="797" t="str">
        <f>IF(ISNUMBER(X60),'Cover Page'!$D$35/1000000*'4 classification'!X60/'FX rate'!$C10,"")</f>
        <v/>
      </c>
      <c r="BE60" s="791" t="str">
        <f>IF(ISNUMBER(Y60),'Cover Page'!$D$35/1000000*'4 classification'!Y60/'FX rate'!$C10,"")</f>
        <v/>
      </c>
      <c r="BF60" s="599" t="str">
        <f>IF(ISNUMBER(Z60),'Cover Page'!$D$35/1000000*'4 classification'!Z60/'FX rate'!$C10,"")</f>
        <v/>
      </c>
      <c r="BG60" s="792" t="str">
        <f>IF(ISNUMBER(AA60),'Cover Page'!$D$35/1000000*'4 classification'!AA60/'FX rate'!$C10,"")</f>
        <v/>
      </c>
      <c r="BH60" s="791" t="str">
        <f>IF(ISNUMBER(AB60),'Cover Page'!$D$35/1000000*'4 classification'!AB60/'FX rate'!$C10,"")</f>
        <v/>
      </c>
      <c r="BI60" s="599" t="str">
        <f>IF(ISNUMBER(AC60),'Cover Page'!$D$35/1000000*'4 classification'!AC60/'FX rate'!$C10,"")</f>
        <v/>
      </c>
      <c r="BN60" s="589">
        <v>2005</v>
      </c>
      <c r="BO60" s="631" t="str">
        <f>IF(ISNUMBER(C60),'Cover Page'!$D$35/1000000*C60/'FX rate'!$C$26,"")</f>
        <v/>
      </c>
      <c r="BP60" s="785" t="str">
        <f>IF(ISNUMBER(D60),'Cover Page'!$D$35/1000000*D60/'FX rate'!$C$26,"")</f>
        <v/>
      </c>
      <c r="BQ60" s="632" t="str">
        <f>IF(ISNUMBER(E60),'Cover Page'!$D$35/1000000*E60/'FX rate'!$C$26,"")</f>
        <v/>
      </c>
      <c r="BR60" s="786" t="str">
        <f>IF(ISNUMBER(F60),'Cover Page'!$D$35/1000000*F60/'FX rate'!$C$26,"")</f>
        <v/>
      </c>
      <c r="BS60" s="785" t="str">
        <f>IF(ISNUMBER(G60),'Cover Page'!$D$35/1000000*G60/'FX rate'!$C$26,"")</f>
        <v/>
      </c>
      <c r="BT60" s="632" t="str">
        <f>IF(ISNUMBER(H60),'Cover Page'!$D$35/1000000*H60/'FX rate'!$C$26,"")</f>
        <v/>
      </c>
      <c r="BU60" s="786" t="str">
        <f>IF(ISNUMBER(I60),'Cover Page'!$D$35/1000000*I60/'FX rate'!$C$26,"")</f>
        <v/>
      </c>
      <c r="BV60" s="785" t="str">
        <f>IF(ISNUMBER(J60),'Cover Page'!$D$35/1000000*J60/'FX rate'!$C$26,"")</f>
        <v/>
      </c>
      <c r="BW60" s="632" t="str">
        <f>IF(ISNUMBER(K60),'Cover Page'!$D$35/1000000*K60/'FX rate'!$C$26,"")</f>
        <v/>
      </c>
      <c r="BX60" s="786" t="str">
        <f>IF(ISNUMBER(L60),'Cover Page'!$D$35/1000000*L60/'FX rate'!$C$26,"")</f>
        <v/>
      </c>
      <c r="BY60" s="785" t="str">
        <f>IF(ISNUMBER(M60),'Cover Page'!$D$35/1000000*M60/'FX rate'!$C$26,"")</f>
        <v/>
      </c>
      <c r="BZ60" s="632" t="str">
        <f>IF(ISNUMBER(N60),'Cover Page'!$D$35/1000000*N60/'FX rate'!$C$26,"")</f>
        <v/>
      </c>
      <c r="CA60" s="786" t="str">
        <f>IF(ISNUMBER(O60),'Cover Page'!$D$35/1000000*O60/'FX rate'!$C$26,"")</f>
        <v/>
      </c>
      <c r="CB60" s="785" t="str">
        <f>IF(ISNUMBER(P60),'Cover Page'!$D$35/1000000*P60/'FX rate'!$C$26,"")</f>
        <v/>
      </c>
      <c r="CC60" s="632" t="str">
        <f>IF(ISNUMBER(Q60),'Cover Page'!$D$35/1000000*Q60/'FX rate'!$C$26,"")</f>
        <v/>
      </c>
      <c r="CD60" s="786" t="str">
        <f>IF(ISNUMBER(R60),'Cover Page'!$D$35/1000000*R60/'FX rate'!$C$26,"")</f>
        <v/>
      </c>
      <c r="CE60" s="785" t="str">
        <f>IF(ISNUMBER(S60),'Cover Page'!$D$35/1000000*S60/'FX rate'!$C$26,"")</f>
        <v/>
      </c>
      <c r="CF60" s="632" t="str">
        <f>IF(ISNUMBER(T60),'Cover Page'!$D$35/1000000*T60/'FX rate'!$C$26,"")</f>
        <v/>
      </c>
      <c r="CG60" s="786" t="str">
        <f>IF(ISNUMBER(U60),'Cover Page'!$D$35/1000000*U60/'FX rate'!$C$26,"")</f>
        <v/>
      </c>
      <c r="CH60" s="785" t="str">
        <f>IF(ISNUMBER(V60),'Cover Page'!$D$35/1000000*V60/'FX rate'!$C$26,"")</f>
        <v/>
      </c>
      <c r="CI60" s="632" t="str">
        <f>IF(ISNUMBER(W60),'Cover Page'!$D$35/1000000*W60/'FX rate'!$C$26,"")</f>
        <v/>
      </c>
      <c r="CJ60" s="786" t="str">
        <f>IF(ISNUMBER(X60),'Cover Page'!$D$35/1000000*X60/'FX rate'!$C$26,"")</f>
        <v/>
      </c>
      <c r="CK60" s="785" t="str">
        <f>IF(ISNUMBER(Y60),'Cover Page'!$D$35/1000000*Y60/'FX rate'!$C$26,"")</f>
        <v/>
      </c>
      <c r="CL60" s="632" t="str">
        <f>IF(ISNUMBER(Z60),'Cover Page'!$D$35/1000000*Z60/'FX rate'!$C$26,"")</f>
        <v/>
      </c>
      <c r="CM60" s="786" t="str">
        <f>IF(ISNUMBER(AA60),'Cover Page'!$D$35/1000000*AA60/'FX rate'!$C$26,"")</f>
        <v/>
      </c>
      <c r="CN60" s="785" t="str">
        <f>IF(ISNUMBER(AB60),'Cover Page'!$D$35/1000000*AB60/'FX rate'!$C$26,"")</f>
        <v/>
      </c>
      <c r="CO60" s="632" t="str">
        <f>IF(ISNUMBER(AC60),'Cover Page'!$D$35/1000000*AC60/'FX rate'!$C$25,"")</f>
        <v/>
      </c>
      <c r="CP60" s="525"/>
      <c r="CQ60" s="525"/>
      <c r="CR60" s="525"/>
      <c r="CS60" s="525"/>
    </row>
    <row r="61" spans="1:97" ht="14.25" x14ac:dyDescent="0.2">
      <c r="A61" s="4"/>
      <c r="B61" s="8">
        <v>2006</v>
      </c>
      <c r="C61" s="145"/>
      <c r="D61" s="95"/>
      <c r="E61" s="94"/>
      <c r="F61" s="141"/>
      <c r="G61" s="95"/>
      <c r="H61" s="94"/>
      <c r="I61" s="141"/>
      <c r="J61" s="95"/>
      <c r="K61" s="94"/>
      <c r="L61" s="141"/>
      <c r="M61" s="95"/>
      <c r="N61" s="94"/>
      <c r="O61" s="141"/>
      <c r="P61" s="95"/>
      <c r="Q61" s="94"/>
      <c r="R61" s="141"/>
      <c r="S61" s="95"/>
      <c r="T61" s="94"/>
      <c r="U61" s="141"/>
      <c r="V61" s="95"/>
      <c r="W61" s="94"/>
      <c r="X61" s="141"/>
      <c r="Y61" s="95"/>
      <c r="Z61" s="95"/>
      <c r="AA61" s="264" t="str">
        <f t="shared" si="7"/>
        <v/>
      </c>
      <c r="AB61" s="266" t="str">
        <f t="shared" si="8"/>
        <v/>
      </c>
      <c r="AC61" s="251" t="str">
        <f t="shared" si="9"/>
        <v/>
      </c>
      <c r="AH61" s="520">
        <v>2006</v>
      </c>
      <c r="AI61" s="600" t="str">
        <f>IF(ISNUMBER(C61),'Cover Page'!$D$35/1000000*'4 classification'!C61/'FX rate'!$C11,"")</f>
        <v/>
      </c>
      <c r="AJ61" s="793" t="str">
        <f>IF(ISNUMBER(D61),'Cover Page'!$D$35/1000000*'4 classification'!D61/'FX rate'!$C11,"")</f>
        <v/>
      </c>
      <c r="AK61" s="601" t="str">
        <f>IF(ISNUMBER(E61),'Cover Page'!$D$35/1000000*'4 classification'!E61/'FX rate'!$C11,"")</f>
        <v/>
      </c>
      <c r="AL61" s="794" t="str">
        <f>IF(ISNUMBER(F61),'Cover Page'!$D$35/1000000*'4 classification'!F61/'FX rate'!$C11,"")</f>
        <v/>
      </c>
      <c r="AM61" s="793" t="str">
        <f>IF(ISNUMBER(G61),'Cover Page'!$D$35/1000000*'4 classification'!G61/'FX rate'!$C11,"")</f>
        <v/>
      </c>
      <c r="AN61" s="601" t="str">
        <f>IF(ISNUMBER(H61),'Cover Page'!$D$35/1000000*'4 classification'!H61/'FX rate'!$C11,"")</f>
        <v/>
      </c>
      <c r="AO61" s="794" t="str">
        <f>IF(ISNUMBER(I61),'Cover Page'!$D$35/1000000*'4 classification'!I61/'FX rate'!$C11,"")</f>
        <v/>
      </c>
      <c r="AP61" s="793" t="str">
        <f>IF(ISNUMBER(J61),'Cover Page'!$D$35/1000000*'4 classification'!J61/'FX rate'!$C11,"")</f>
        <v/>
      </c>
      <c r="AQ61" s="601" t="str">
        <f>IF(ISNUMBER(K61),'Cover Page'!$D$35/1000000*'4 classification'!K61/'FX rate'!$C11,"")</f>
        <v/>
      </c>
      <c r="AR61" s="794" t="str">
        <f>IF(ISNUMBER(L61),'Cover Page'!$D$35/1000000*'4 classification'!L61/'FX rate'!$C11,"")</f>
        <v/>
      </c>
      <c r="AS61" s="793" t="str">
        <f>IF(ISNUMBER(M61),'Cover Page'!$D$35/1000000*'4 classification'!M61/'FX rate'!$C11,"")</f>
        <v/>
      </c>
      <c r="AT61" s="601" t="str">
        <f>IF(ISNUMBER(N61),'Cover Page'!$D$35/1000000*'4 classification'!N61/'FX rate'!$C11,"")</f>
        <v/>
      </c>
      <c r="AU61" s="794" t="str">
        <f>IF(ISNUMBER(O61),'Cover Page'!$D$35/1000000*'4 classification'!O61/'FX rate'!$C11,"")</f>
        <v/>
      </c>
      <c r="AV61" s="793" t="str">
        <f>IF(ISNUMBER(P61),'Cover Page'!$D$35/1000000*'4 classification'!P61/'FX rate'!$C11,"")</f>
        <v/>
      </c>
      <c r="AW61" s="601" t="str">
        <f>IF(ISNUMBER(Q61),'Cover Page'!$D$35/1000000*'4 classification'!Q61/'FX rate'!$C11,"")</f>
        <v/>
      </c>
      <c r="AX61" s="794" t="str">
        <f>IF(ISNUMBER(R61),'Cover Page'!$D$35/1000000*'4 classification'!R61/'FX rate'!$C11,"")</f>
        <v/>
      </c>
      <c r="AY61" s="793" t="str">
        <f>IF(ISNUMBER(S61),'Cover Page'!$D$35/1000000*'4 classification'!S61/'FX rate'!$C11,"")</f>
        <v/>
      </c>
      <c r="AZ61" s="793" t="str">
        <f>IF(ISNUMBER(T61),'Cover Page'!$D$35/1000000*'4 classification'!T61/'FX rate'!$C11,"")</f>
        <v/>
      </c>
      <c r="BA61" s="797" t="str">
        <f>IF(ISNUMBER(U61),'Cover Page'!$D$35/1000000*'4 classification'!U61/'FX rate'!$C11,"")</f>
        <v/>
      </c>
      <c r="BB61" s="791" t="str">
        <f>IF(ISNUMBER(V61),'Cover Page'!$D$35/1000000*'4 classification'!V61/'FX rate'!$C11,"")</f>
        <v/>
      </c>
      <c r="BC61" s="599" t="str">
        <f>IF(ISNUMBER(W61),'Cover Page'!$D$35/1000000*'4 classification'!W61/'FX rate'!$C11,"")</f>
        <v/>
      </c>
      <c r="BD61" s="797" t="str">
        <f>IF(ISNUMBER(X61),'Cover Page'!$D$35/1000000*'4 classification'!X61/'FX rate'!$C11,"")</f>
        <v/>
      </c>
      <c r="BE61" s="791" t="str">
        <f>IF(ISNUMBER(Y61),'Cover Page'!$D$35/1000000*'4 classification'!Y61/'FX rate'!$C11,"")</f>
        <v/>
      </c>
      <c r="BF61" s="599" t="str">
        <f>IF(ISNUMBER(Z61),'Cover Page'!$D$35/1000000*'4 classification'!Z61/'FX rate'!$C11,"")</f>
        <v/>
      </c>
      <c r="BG61" s="792" t="str">
        <f>IF(ISNUMBER(AA61),'Cover Page'!$D$35/1000000*'4 classification'!AA61/'FX rate'!$C11,"")</f>
        <v/>
      </c>
      <c r="BH61" s="791" t="str">
        <f>IF(ISNUMBER(AB61),'Cover Page'!$D$35/1000000*'4 classification'!AB61/'FX rate'!$C11,"")</f>
        <v/>
      </c>
      <c r="BI61" s="599" t="str">
        <f>IF(ISNUMBER(AC61),'Cover Page'!$D$35/1000000*'4 classification'!AC61/'FX rate'!$C11,"")</f>
        <v/>
      </c>
      <c r="BN61" s="589">
        <v>2006</v>
      </c>
      <c r="BO61" s="631" t="str">
        <f>IF(ISNUMBER(C61),'Cover Page'!$D$35/1000000*C61/'FX rate'!$C$26,"")</f>
        <v/>
      </c>
      <c r="BP61" s="785" t="str">
        <f>IF(ISNUMBER(D61),'Cover Page'!$D$35/1000000*D61/'FX rate'!$C$26,"")</f>
        <v/>
      </c>
      <c r="BQ61" s="632" t="str">
        <f>IF(ISNUMBER(E61),'Cover Page'!$D$35/1000000*E61/'FX rate'!$C$26,"")</f>
        <v/>
      </c>
      <c r="BR61" s="786" t="str">
        <f>IF(ISNUMBER(F61),'Cover Page'!$D$35/1000000*F61/'FX rate'!$C$26,"")</f>
        <v/>
      </c>
      <c r="BS61" s="785" t="str">
        <f>IF(ISNUMBER(G61),'Cover Page'!$D$35/1000000*G61/'FX rate'!$C$26,"")</f>
        <v/>
      </c>
      <c r="BT61" s="632" t="str">
        <f>IF(ISNUMBER(H61),'Cover Page'!$D$35/1000000*H61/'FX rate'!$C$26,"")</f>
        <v/>
      </c>
      <c r="BU61" s="786" t="str">
        <f>IF(ISNUMBER(I61),'Cover Page'!$D$35/1000000*I61/'FX rate'!$C$26,"")</f>
        <v/>
      </c>
      <c r="BV61" s="785" t="str">
        <f>IF(ISNUMBER(J61),'Cover Page'!$D$35/1000000*J61/'FX rate'!$C$26,"")</f>
        <v/>
      </c>
      <c r="BW61" s="632" t="str">
        <f>IF(ISNUMBER(K61),'Cover Page'!$D$35/1000000*K61/'FX rate'!$C$26,"")</f>
        <v/>
      </c>
      <c r="BX61" s="786" t="str">
        <f>IF(ISNUMBER(L61),'Cover Page'!$D$35/1000000*L61/'FX rate'!$C$26,"")</f>
        <v/>
      </c>
      <c r="BY61" s="785" t="str">
        <f>IF(ISNUMBER(M61),'Cover Page'!$D$35/1000000*M61/'FX rate'!$C$26,"")</f>
        <v/>
      </c>
      <c r="BZ61" s="632" t="str">
        <f>IF(ISNUMBER(N61),'Cover Page'!$D$35/1000000*N61/'FX rate'!$C$26,"")</f>
        <v/>
      </c>
      <c r="CA61" s="786" t="str">
        <f>IF(ISNUMBER(O61),'Cover Page'!$D$35/1000000*O61/'FX rate'!$C$26,"")</f>
        <v/>
      </c>
      <c r="CB61" s="785" t="str">
        <f>IF(ISNUMBER(P61),'Cover Page'!$D$35/1000000*P61/'FX rate'!$C$26,"")</f>
        <v/>
      </c>
      <c r="CC61" s="632" t="str">
        <f>IF(ISNUMBER(Q61),'Cover Page'!$D$35/1000000*Q61/'FX rate'!$C$26,"")</f>
        <v/>
      </c>
      <c r="CD61" s="786" t="str">
        <f>IF(ISNUMBER(R61),'Cover Page'!$D$35/1000000*R61/'FX rate'!$C$26,"")</f>
        <v/>
      </c>
      <c r="CE61" s="785" t="str">
        <f>IF(ISNUMBER(S61),'Cover Page'!$D$35/1000000*S61/'FX rate'!$C$26,"")</f>
        <v/>
      </c>
      <c r="CF61" s="632" t="str">
        <f>IF(ISNUMBER(T61),'Cover Page'!$D$35/1000000*T61/'FX rate'!$C$26,"")</f>
        <v/>
      </c>
      <c r="CG61" s="786" t="str">
        <f>IF(ISNUMBER(U61),'Cover Page'!$D$35/1000000*U61/'FX rate'!$C$26,"")</f>
        <v/>
      </c>
      <c r="CH61" s="785" t="str">
        <f>IF(ISNUMBER(V61),'Cover Page'!$D$35/1000000*V61/'FX rate'!$C$26,"")</f>
        <v/>
      </c>
      <c r="CI61" s="632" t="str">
        <f>IF(ISNUMBER(W61),'Cover Page'!$D$35/1000000*W61/'FX rate'!$C$26,"")</f>
        <v/>
      </c>
      <c r="CJ61" s="786" t="str">
        <f>IF(ISNUMBER(X61),'Cover Page'!$D$35/1000000*X61/'FX rate'!$C$26,"")</f>
        <v/>
      </c>
      <c r="CK61" s="785" t="str">
        <f>IF(ISNUMBER(Y61),'Cover Page'!$D$35/1000000*Y61/'FX rate'!$C$26,"")</f>
        <v/>
      </c>
      <c r="CL61" s="632" t="str">
        <f>IF(ISNUMBER(Z61),'Cover Page'!$D$35/1000000*Z61/'FX rate'!$C$26,"")</f>
        <v/>
      </c>
      <c r="CM61" s="786" t="str">
        <f>IF(ISNUMBER(AA61),'Cover Page'!$D$35/1000000*AA61/'FX rate'!$C$26,"")</f>
        <v/>
      </c>
      <c r="CN61" s="785" t="str">
        <f>IF(ISNUMBER(AB61),'Cover Page'!$D$35/1000000*AB61/'FX rate'!$C$26,"")</f>
        <v/>
      </c>
      <c r="CO61" s="632" t="str">
        <f>IF(ISNUMBER(AC61),'Cover Page'!$D$35/1000000*AC61/'FX rate'!$C$25,"")</f>
        <v/>
      </c>
      <c r="CP61" s="525"/>
      <c r="CQ61" s="525"/>
      <c r="CR61" s="525"/>
      <c r="CS61" s="525"/>
    </row>
    <row r="62" spans="1:97" ht="14.25" x14ac:dyDescent="0.2">
      <c r="A62" s="4"/>
      <c r="B62" s="8">
        <v>2007</v>
      </c>
      <c r="C62" s="145"/>
      <c r="D62" s="95"/>
      <c r="E62" s="94"/>
      <c r="F62" s="141"/>
      <c r="G62" s="95"/>
      <c r="H62" s="94"/>
      <c r="I62" s="141"/>
      <c r="J62" s="95"/>
      <c r="K62" s="94"/>
      <c r="L62" s="141"/>
      <c r="M62" s="95"/>
      <c r="N62" s="94"/>
      <c r="O62" s="141"/>
      <c r="P62" s="95"/>
      <c r="Q62" s="94"/>
      <c r="R62" s="141"/>
      <c r="S62" s="95"/>
      <c r="T62" s="94"/>
      <c r="U62" s="141"/>
      <c r="V62" s="95"/>
      <c r="W62" s="94"/>
      <c r="X62" s="141"/>
      <c r="Y62" s="95"/>
      <c r="Z62" s="95"/>
      <c r="AA62" s="264" t="str">
        <f t="shared" si="7"/>
        <v/>
      </c>
      <c r="AB62" s="266" t="str">
        <f t="shared" si="8"/>
        <v/>
      </c>
      <c r="AC62" s="251" t="str">
        <f t="shared" si="9"/>
        <v/>
      </c>
      <c r="AH62" s="520">
        <v>2007</v>
      </c>
      <c r="AI62" s="600" t="str">
        <f>IF(ISNUMBER(C62),'Cover Page'!$D$35/1000000*'4 classification'!C62/'FX rate'!$C12,"")</f>
        <v/>
      </c>
      <c r="AJ62" s="793" t="str">
        <f>IF(ISNUMBER(D62),'Cover Page'!$D$35/1000000*'4 classification'!D62/'FX rate'!$C12,"")</f>
        <v/>
      </c>
      <c r="AK62" s="601" t="str">
        <f>IF(ISNUMBER(E62),'Cover Page'!$D$35/1000000*'4 classification'!E62/'FX rate'!$C12,"")</f>
        <v/>
      </c>
      <c r="AL62" s="794" t="str">
        <f>IF(ISNUMBER(F62),'Cover Page'!$D$35/1000000*'4 classification'!F62/'FX rate'!$C12,"")</f>
        <v/>
      </c>
      <c r="AM62" s="793" t="str">
        <f>IF(ISNUMBER(G62),'Cover Page'!$D$35/1000000*'4 classification'!G62/'FX rate'!$C12,"")</f>
        <v/>
      </c>
      <c r="AN62" s="601" t="str">
        <f>IF(ISNUMBER(H62),'Cover Page'!$D$35/1000000*'4 classification'!H62/'FX rate'!$C12,"")</f>
        <v/>
      </c>
      <c r="AO62" s="794" t="str">
        <f>IF(ISNUMBER(I62),'Cover Page'!$D$35/1000000*'4 classification'!I62/'FX rate'!$C12,"")</f>
        <v/>
      </c>
      <c r="AP62" s="793" t="str">
        <f>IF(ISNUMBER(J62),'Cover Page'!$D$35/1000000*'4 classification'!J62/'FX rate'!$C12,"")</f>
        <v/>
      </c>
      <c r="AQ62" s="601" t="str">
        <f>IF(ISNUMBER(K62),'Cover Page'!$D$35/1000000*'4 classification'!K62/'FX rate'!$C12,"")</f>
        <v/>
      </c>
      <c r="AR62" s="794" t="str">
        <f>IF(ISNUMBER(L62),'Cover Page'!$D$35/1000000*'4 classification'!L62/'FX rate'!$C12,"")</f>
        <v/>
      </c>
      <c r="AS62" s="793" t="str">
        <f>IF(ISNUMBER(M62),'Cover Page'!$D$35/1000000*'4 classification'!M62/'FX rate'!$C12,"")</f>
        <v/>
      </c>
      <c r="AT62" s="601" t="str">
        <f>IF(ISNUMBER(N62),'Cover Page'!$D$35/1000000*'4 classification'!N62/'FX rate'!$C12,"")</f>
        <v/>
      </c>
      <c r="AU62" s="794" t="str">
        <f>IF(ISNUMBER(O62),'Cover Page'!$D$35/1000000*'4 classification'!O62/'FX rate'!$C12,"")</f>
        <v/>
      </c>
      <c r="AV62" s="793" t="str">
        <f>IF(ISNUMBER(P62),'Cover Page'!$D$35/1000000*'4 classification'!P62/'FX rate'!$C12,"")</f>
        <v/>
      </c>
      <c r="AW62" s="601" t="str">
        <f>IF(ISNUMBER(Q62),'Cover Page'!$D$35/1000000*'4 classification'!Q62/'FX rate'!$C12,"")</f>
        <v/>
      </c>
      <c r="AX62" s="794" t="str">
        <f>IF(ISNUMBER(R62),'Cover Page'!$D$35/1000000*'4 classification'!R62/'FX rate'!$C12,"")</f>
        <v/>
      </c>
      <c r="AY62" s="793" t="str">
        <f>IF(ISNUMBER(S62),'Cover Page'!$D$35/1000000*'4 classification'!S62/'FX rate'!$C12,"")</f>
        <v/>
      </c>
      <c r="AZ62" s="793" t="str">
        <f>IF(ISNUMBER(T62),'Cover Page'!$D$35/1000000*'4 classification'!T62/'FX rate'!$C12,"")</f>
        <v/>
      </c>
      <c r="BA62" s="797" t="str">
        <f>IF(ISNUMBER(U62),'Cover Page'!$D$35/1000000*'4 classification'!U62/'FX rate'!$C12,"")</f>
        <v/>
      </c>
      <c r="BB62" s="791" t="str">
        <f>IF(ISNUMBER(V62),'Cover Page'!$D$35/1000000*'4 classification'!V62/'FX rate'!$C12,"")</f>
        <v/>
      </c>
      <c r="BC62" s="599" t="str">
        <f>IF(ISNUMBER(W62),'Cover Page'!$D$35/1000000*'4 classification'!W62/'FX rate'!$C12,"")</f>
        <v/>
      </c>
      <c r="BD62" s="797" t="str">
        <f>IF(ISNUMBER(X62),'Cover Page'!$D$35/1000000*'4 classification'!X62/'FX rate'!$C12,"")</f>
        <v/>
      </c>
      <c r="BE62" s="791" t="str">
        <f>IF(ISNUMBER(Y62),'Cover Page'!$D$35/1000000*'4 classification'!Y62/'FX rate'!$C12,"")</f>
        <v/>
      </c>
      <c r="BF62" s="599" t="str">
        <f>IF(ISNUMBER(Z62),'Cover Page'!$D$35/1000000*'4 classification'!Z62/'FX rate'!$C12,"")</f>
        <v/>
      </c>
      <c r="BG62" s="792" t="str">
        <f>IF(ISNUMBER(AA62),'Cover Page'!$D$35/1000000*'4 classification'!AA62/'FX rate'!$C12,"")</f>
        <v/>
      </c>
      <c r="BH62" s="791" t="str">
        <f>IF(ISNUMBER(AB62),'Cover Page'!$D$35/1000000*'4 classification'!AB62/'FX rate'!$C12,"")</f>
        <v/>
      </c>
      <c r="BI62" s="599" t="str">
        <f>IF(ISNUMBER(AC62),'Cover Page'!$D$35/1000000*'4 classification'!AC62/'FX rate'!$C12,"")</f>
        <v/>
      </c>
      <c r="BN62" s="589">
        <v>2007</v>
      </c>
      <c r="BO62" s="631" t="str">
        <f>IF(ISNUMBER(C62),'Cover Page'!$D$35/1000000*C62/'FX rate'!$C$26,"")</f>
        <v/>
      </c>
      <c r="BP62" s="785" t="str">
        <f>IF(ISNUMBER(D62),'Cover Page'!$D$35/1000000*D62/'FX rate'!$C$26,"")</f>
        <v/>
      </c>
      <c r="BQ62" s="632" t="str">
        <f>IF(ISNUMBER(E62),'Cover Page'!$D$35/1000000*E62/'FX rate'!$C$26,"")</f>
        <v/>
      </c>
      <c r="BR62" s="786" t="str">
        <f>IF(ISNUMBER(F62),'Cover Page'!$D$35/1000000*F62/'FX rate'!$C$26,"")</f>
        <v/>
      </c>
      <c r="BS62" s="785" t="str">
        <f>IF(ISNUMBER(G62),'Cover Page'!$D$35/1000000*G62/'FX rate'!$C$26,"")</f>
        <v/>
      </c>
      <c r="BT62" s="632" t="str">
        <f>IF(ISNUMBER(H62),'Cover Page'!$D$35/1000000*H62/'FX rate'!$C$26,"")</f>
        <v/>
      </c>
      <c r="BU62" s="786" t="str">
        <f>IF(ISNUMBER(I62),'Cover Page'!$D$35/1000000*I62/'FX rate'!$C$26,"")</f>
        <v/>
      </c>
      <c r="BV62" s="785" t="str">
        <f>IF(ISNUMBER(J62),'Cover Page'!$D$35/1000000*J62/'FX rate'!$C$26,"")</f>
        <v/>
      </c>
      <c r="BW62" s="632" t="str">
        <f>IF(ISNUMBER(K62),'Cover Page'!$D$35/1000000*K62/'FX rate'!$C$26,"")</f>
        <v/>
      </c>
      <c r="BX62" s="786" t="str">
        <f>IF(ISNUMBER(L62),'Cover Page'!$D$35/1000000*L62/'FX rate'!$C$26,"")</f>
        <v/>
      </c>
      <c r="BY62" s="785" t="str">
        <f>IF(ISNUMBER(M62),'Cover Page'!$D$35/1000000*M62/'FX rate'!$C$26,"")</f>
        <v/>
      </c>
      <c r="BZ62" s="632" t="str">
        <f>IF(ISNUMBER(N62),'Cover Page'!$D$35/1000000*N62/'FX rate'!$C$26,"")</f>
        <v/>
      </c>
      <c r="CA62" s="786" t="str">
        <f>IF(ISNUMBER(O62),'Cover Page'!$D$35/1000000*O62/'FX rate'!$C$26,"")</f>
        <v/>
      </c>
      <c r="CB62" s="785" t="str">
        <f>IF(ISNUMBER(P62),'Cover Page'!$D$35/1000000*P62/'FX rate'!$C$26,"")</f>
        <v/>
      </c>
      <c r="CC62" s="632" t="str">
        <f>IF(ISNUMBER(Q62),'Cover Page'!$D$35/1000000*Q62/'FX rate'!$C$26,"")</f>
        <v/>
      </c>
      <c r="CD62" s="786" t="str">
        <f>IF(ISNUMBER(R62),'Cover Page'!$D$35/1000000*R62/'FX rate'!$C$26,"")</f>
        <v/>
      </c>
      <c r="CE62" s="785" t="str">
        <f>IF(ISNUMBER(S62),'Cover Page'!$D$35/1000000*S62/'FX rate'!$C$26,"")</f>
        <v/>
      </c>
      <c r="CF62" s="632" t="str">
        <f>IF(ISNUMBER(T62),'Cover Page'!$D$35/1000000*T62/'FX rate'!$C$26,"")</f>
        <v/>
      </c>
      <c r="CG62" s="786" t="str">
        <f>IF(ISNUMBER(U62),'Cover Page'!$D$35/1000000*U62/'FX rate'!$C$26,"")</f>
        <v/>
      </c>
      <c r="CH62" s="785" t="str">
        <f>IF(ISNUMBER(V62),'Cover Page'!$D$35/1000000*V62/'FX rate'!$C$26,"")</f>
        <v/>
      </c>
      <c r="CI62" s="632" t="str">
        <f>IF(ISNUMBER(W62),'Cover Page'!$D$35/1000000*W62/'FX rate'!$C$26,"")</f>
        <v/>
      </c>
      <c r="CJ62" s="786" t="str">
        <f>IF(ISNUMBER(X62),'Cover Page'!$D$35/1000000*X62/'FX rate'!$C$26,"")</f>
        <v/>
      </c>
      <c r="CK62" s="785" t="str">
        <f>IF(ISNUMBER(Y62),'Cover Page'!$D$35/1000000*Y62/'FX rate'!$C$26,"")</f>
        <v/>
      </c>
      <c r="CL62" s="632" t="str">
        <f>IF(ISNUMBER(Z62),'Cover Page'!$D$35/1000000*Z62/'FX rate'!$C$26,"")</f>
        <v/>
      </c>
      <c r="CM62" s="786" t="str">
        <f>IF(ISNUMBER(AA62),'Cover Page'!$D$35/1000000*AA62/'FX rate'!$C$26,"")</f>
        <v/>
      </c>
      <c r="CN62" s="785" t="str">
        <f>IF(ISNUMBER(AB62),'Cover Page'!$D$35/1000000*AB62/'FX rate'!$C$26,"")</f>
        <v/>
      </c>
      <c r="CO62" s="632" t="str">
        <f>IF(ISNUMBER(AC62),'Cover Page'!$D$35/1000000*AC62/'FX rate'!$C$25,"")</f>
        <v/>
      </c>
      <c r="CP62" s="525"/>
      <c r="CQ62" s="525"/>
      <c r="CR62" s="525"/>
      <c r="CS62" s="525"/>
    </row>
    <row r="63" spans="1:97" ht="14.25" x14ac:dyDescent="0.2">
      <c r="A63" s="4"/>
      <c r="B63" s="8">
        <v>2008</v>
      </c>
      <c r="C63" s="145"/>
      <c r="D63" s="95"/>
      <c r="E63" s="94"/>
      <c r="F63" s="141"/>
      <c r="G63" s="95"/>
      <c r="H63" s="94"/>
      <c r="I63" s="141"/>
      <c r="J63" s="95"/>
      <c r="K63" s="94"/>
      <c r="L63" s="141"/>
      <c r="M63" s="95"/>
      <c r="N63" s="94"/>
      <c r="O63" s="141"/>
      <c r="P63" s="95"/>
      <c r="Q63" s="94"/>
      <c r="R63" s="141"/>
      <c r="S63" s="95"/>
      <c r="T63" s="94"/>
      <c r="U63" s="141"/>
      <c r="V63" s="95"/>
      <c r="W63" s="94"/>
      <c r="X63" s="141"/>
      <c r="Y63" s="95"/>
      <c r="Z63" s="95"/>
      <c r="AA63" s="264" t="str">
        <f t="shared" si="7"/>
        <v/>
      </c>
      <c r="AB63" s="266" t="str">
        <f t="shared" si="8"/>
        <v/>
      </c>
      <c r="AC63" s="251" t="str">
        <f t="shared" si="9"/>
        <v/>
      </c>
      <c r="AH63" s="520">
        <v>2008</v>
      </c>
      <c r="AI63" s="600" t="str">
        <f>IF(ISNUMBER(C63),'Cover Page'!$D$35/1000000*'4 classification'!C63/'FX rate'!$C13,"")</f>
        <v/>
      </c>
      <c r="AJ63" s="793" t="str">
        <f>IF(ISNUMBER(D63),'Cover Page'!$D$35/1000000*'4 classification'!D63/'FX rate'!$C13,"")</f>
        <v/>
      </c>
      <c r="AK63" s="601" t="str">
        <f>IF(ISNUMBER(E63),'Cover Page'!$D$35/1000000*'4 classification'!E63/'FX rate'!$C13,"")</f>
        <v/>
      </c>
      <c r="AL63" s="794" t="str">
        <f>IF(ISNUMBER(F63),'Cover Page'!$D$35/1000000*'4 classification'!F63/'FX rate'!$C13,"")</f>
        <v/>
      </c>
      <c r="AM63" s="793" t="str">
        <f>IF(ISNUMBER(G63),'Cover Page'!$D$35/1000000*'4 classification'!G63/'FX rate'!$C13,"")</f>
        <v/>
      </c>
      <c r="AN63" s="601" t="str">
        <f>IF(ISNUMBER(H63),'Cover Page'!$D$35/1000000*'4 classification'!H63/'FX rate'!$C13,"")</f>
        <v/>
      </c>
      <c r="AO63" s="794" t="str">
        <f>IF(ISNUMBER(I63),'Cover Page'!$D$35/1000000*'4 classification'!I63/'FX rate'!$C13,"")</f>
        <v/>
      </c>
      <c r="AP63" s="793" t="str">
        <f>IF(ISNUMBER(J63),'Cover Page'!$D$35/1000000*'4 classification'!J63/'FX rate'!$C13,"")</f>
        <v/>
      </c>
      <c r="AQ63" s="601" t="str">
        <f>IF(ISNUMBER(K63),'Cover Page'!$D$35/1000000*'4 classification'!K63/'FX rate'!$C13,"")</f>
        <v/>
      </c>
      <c r="AR63" s="794" t="str">
        <f>IF(ISNUMBER(L63),'Cover Page'!$D$35/1000000*'4 classification'!L63/'FX rate'!$C13,"")</f>
        <v/>
      </c>
      <c r="AS63" s="793" t="str">
        <f>IF(ISNUMBER(M63),'Cover Page'!$D$35/1000000*'4 classification'!M63/'FX rate'!$C13,"")</f>
        <v/>
      </c>
      <c r="AT63" s="601" t="str">
        <f>IF(ISNUMBER(N63),'Cover Page'!$D$35/1000000*'4 classification'!N63/'FX rate'!$C13,"")</f>
        <v/>
      </c>
      <c r="AU63" s="794" t="str">
        <f>IF(ISNUMBER(O63),'Cover Page'!$D$35/1000000*'4 classification'!O63/'FX rate'!$C13,"")</f>
        <v/>
      </c>
      <c r="AV63" s="793" t="str">
        <f>IF(ISNUMBER(P63),'Cover Page'!$D$35/1000000*'4 classification'!P63/'FX rate'!$C13,"")</f>
        <v/>
      </c>
      <c r="AW63" s="601" t="str">
        <f>IF(ISNUMBER(Q63),'Cover Page'!$D$35/1000000*'4 classification'!Q63/'FX rate'!$C13,"")</f>
        <v/>
      </c>
      <c r="AX63" s="794" t="str">
        <f>IF(ISNUMBER(R63),'Cover Page'!$D$35/1000000*'4 classification'!R63/'FX rate'!$C13,"")</f>
        <v/>
      </c>
      <c r="AY63" s="793" t="str">
        <f>IF(ISNUMBER(S63),'Cover Page'!$D$35/1000000*'4 classification'!S63/'FX rate'!$C13,"")</f>
        <v/>
      </c>
      <c r="AZ63" s="793" t="str">
        <f>IF(ISNUMBER(T63),'Cover Page'!$D$35/1000000*'4 classification'!T63/'FX rate'!$C13,"")</f>
        <v/>
      </c>
      <c r="BA63" s="797" t="str">
        <f>IF(ISNUMBER(U63),'Cover Page'!$D$35/1000000*'4 classification'!U63/'FX rate'!$C13,"")</f>
        <v/>
      </c>
      <c r="BB63" s="791" t="str">
        <f>IF(ISNUMBER(V63),'Cover Page'!$D$35/1000000*'4 classification'!V63/'FX rate'!$C13,"")</f>
        <v/>
      </c>
      <c r="BC63" s="599" t="str">
        <f>IF(ISNUMBER(W63),'Cover Page'!$D$35/1000000*'4 classification'!W63/'FX rate'!$C13,"")</f>
        <v/>
      </c>
      <c r="BD63" s="797" t="str">
        <f>IF(ISNUMBER(X63),'Cover Page'!$D$35/1000000*'4 classification'!X63/'FX rate'!$C13,"")</f>
        <v/>
      </c>
      <c r="BE63" s="791" t="str">
        <f>IF(ISNUMBER(Y63),'Cover Page'!$D$35/1000000*'4 classification'!Y63/'FX rate'!$C13,"")</f>
        <v/>
      </c>
      <c r="BF63" s="599" t="str">
        <f>IF(ISNUMBER(Z63),'Cover Page'!$D$35/1000000*'4 classification'!Z63/'FX rate'!$C13,"")</f>
        <v/>
      </c>
      <c r="BG63" s="792" t="str">
        <f>IF(ISNUMBER(AA63),'Cover Page'!$D$35/1000000*'4 classification'!AA63/'FX rate'!$C13,"")</f>
        <v/>
      </c>
      <c r="BH63" s="791" t="str">
        <f>IF(ISNUMBER(AB63),'Cover Page'!$D$35/1000000*'4 classification'!AB63/'FX rate'!$C13,"")</f>
        <v/>
      </c>
      <c r="BI63" s="599" t="str">
        <f>IF(ISNUMBER(AC63),'Cover Page'!$D$35/1000000*'4 classification'!AC63/'FX rate'!$C13,"")</f>
        <v/>
      </c>
      <c r="BN63" s="589">
        <v>2008</v>
      </c>
      <c r="BO63" s="631" t="str">
        <f>IF(ISNUMBER(C63),'Cover Page'!$D$35/1000000*C63/'FX rate'!$C$26,"")</f>
        <v/>
      </c>
      <c r="BP63" s="785" t="str">
        <f>IF(ISNUMBER(D63),'Cover Page'!$D$35/1000000*D63/'FX rate'!$C$26,"")</f>
        <v/>
      </c>
      <c r="BQ63" s="632" t="str">
        <f>IF(ISNUMBER(E63),'Cover Page'!$D$35/1000000*E63/'FX rate'!$C$26,"")</f>
        <v/>
      </c>
      <c r="BR63" s="786" t="str">
        <f>IF(ISNUMBER(F63),'Cover Page'!$D$35/1000000*F63/'FX rate'!$C$26,"")</f>
        <v/>
      </c>
      <c r="BS63" s="785" t="str">
        <f>IF(ISNUMBER(G63),'Cover Page'!$D$35/1000000*G63/'FX rate'!$C$26,"")</f>
        <v/>
      </c>
      <c r="BT63" s="632" t="str">
        <f>IF(ISNUMBER(H63),'Cover Page'!$D$35/1000000*H63/'FX rate'!$C$26,"")</f>
        <v/>
      </c>
      <c r="BU63" s="786" t="str">
        <f>IF(ISNUMBER(I63),'Cover Page'!$D$35/1000000*I63/'FX rate'!$C$26,"")</f>
        <v/>
      </c>
      <c r="BV63" s="785" t="str">
        <f>IF(ISNUMBER(J63),'Cover Page'!$D$35/1000000*J63/'FX rate'!$C$26,"")</f>
        <v/>
      </c>
      <c r="BW63" s="632" t="str">
        <f>IF(ISNUMBER(K63),'Cover Page'!$D$35/1000000*K63/'FX rate'!$C$26,"")</f>
        <v/>
      </c>
      <c r="BX63" s="786" t="str">
        <f>IF(ISNUMBER(L63),'Cover Page'!$D$35/1000000*L63/'FX rate'!$C$26,"")</f>
        <v/>
      </c>
      <c r="BY63" s="785" t="str">
        <f>IF(ISNUMBER(M63),'Cover Page'!$D$35/1000000*M63/'FX rate'!$C$26,"")</f>
        <v/>
      </c>
      <c r="BZ63" s="632" t="str">
        <f>IF(ISNUMBER(N63),'Cover Page'!$D$35/1000000*N63/'FX rate'!$C$26,"")</f>
        <v/>
      </c>
      <c r="CA63" s="786" t="str">
        <f>IF(ISNUMBER(O63),'Cover Page'!$D$35/1000000*O63/'FX rate'!$C$26,"")</f>
        <v/>
      </c>
      <c r="CB63" s="785" t="str">
        <f>IF(ISNUMBER(P63),'Cover Page'!$D$35/1000000*P63/'FX rate'!$C$26,"")</f>
        <v/>
      </c>
      <c r="CC63" s="632" t="str">
        <f>IF(ISNUMBER(Q63),'Cover Page'!$D$35/1000000*Q63/'FX rate'!$C$26,"")</f>
        <v/>
      </c>
      <c r="CD63" s="786" t="str">
        <f>IF(ISNUMBER(R63),'Cover Page'!$D$35/1000000*R63/'FX rate'!$C$26,"")</f>
        <v/>
      </c>
      <c r="CE63" s="785" t="str">
        <f>IF(ISNUMBER(S63),'Cover Page'!$D$35/1000000*S63/'FX rate'!$C$26,"")</f>
        <v/>
      </c>
      <c r="CF63" s="632" t="str">
        <f>IF(ISNUMBER(T63),'Cover Page'!$D$35/1000000*T63/'FX rate'!$C$26,"")</f>
        <v/>
      </c>
      <c r="CG63" s="786" t="str">
        <f>IF(ISNUMBER(U63),'Cover Page'!$D$35/1000000*U63/'FX rate'!$C$26,"")</f>
        <v/>
      </c>
      <c r="CH63" s="785" t="str">
        <f>IF(ISNUMBER(V63),'Cover Page'!$D$35/1000000*V63/'FX rate'!$C$26,"")</f>
        <v/>
      </c>
      <c r="CI63" s="632" t="str">
        <f>IF(ISNUMBER(W63),'Cover Page'!$D$35/1000000*W63/'FX rate'!$C$26,"")</f>
        <v/>
      </c>
      <c r="CJ63" s="786" t="str">
        <f>IF(ISNUMBER(X63),'Cover Page'!$D$35/1000000*X63/'FX rate'!$C$26,"")</f>
        <v/>
      </c>
      <c r="CK63" s="785" t="str">
        <f>IF(ISNUMBER(Y63),'Cover Page'!$D$35/1000000*Y63/'FX rate'!$C$26,"")</f>
        <v/>
      </c>
      <c r="CL63" s="632" t="str">
        <f>IF(ISNUMBER(Z63),'Cover Page'!$D$35/1000000*Z63/'FX rate'!$C$26,"")</f>
        <v/>
      </c>
      <c r="CM63" s="786" t="str">
        <f>IF(ISNUMBER(AA63),'Cover Page'!$D$35/1000000*AA63/'FX rate'!$C$26,"")</f>
        <v/>
      </c>
      <c r="CN63" s="785" t="str">
        <f>IF(ISNUMBER(AB63),'Cover Page'!$D$35/1000000*AB63/'FX rate'!$C$26,"")</f>
        <v/>
      </c>
      <c r="CO63" s="632" t="str">
        <f>IF(ISNUMBER(AC63),'Cover Page'!$D$35/1000000*AC63/'FX rate'!$C$25,"")</f>
        <v/>
      </c>
      <c r="CP63" s="525"/>
      <c r="CQ63" s="525"/>
      <c r="CR63" s="525"/>
      <c r="CS63" s="525"/>
    </row>
    <row r="64" spans="1:97" ht="14.25" x14ac:dyDescent="0.2">
      <c r="A64" s="4"/>
      <c r="B64" s="8">
        <v>2009</v>
      </c>
      <c r="C64" s="145"/>
      <c r="D64" s="95"/>
      <c r="E64" s="94"/>
      <c r="F64" s="141"/>
      <c r="G64" s="95"/>
      <c r="H64" s="94"/>
      <c r="I64" s="141"/>
      <c r="J64" s="95"/>
      <c r="K64" s="94"/>
      <c r="L64" s="141"/>
      <c r="M64" s="95"/>
      <c r="N64" s="94"/>
      <c r="O64" s="141"/>
      <c r="P64" s="95"/>
      <c r="Q64" s="94"/>
      <c r="R64" s="141"/>
      <c r="S64" s="95"/>
      <c r="T64" s="94"/>
      <c r="U64" s="141"/>
      <c r="V64" s="95"/>
      <c r="W64" s="94"/>
      <c r="X64" s="141"/>
      <c r="Y64" s="95"/>
      <c r="Z64" s="95"/>
      <c r="AA64" s="264" t="str">
        <f t="shared" si="7"/>
        <v/>
      </c>
      <c r="AB64" s="266" t="str">
        <f t="shared" si="8"/>
        <v/>
      </c>
      <c r="AC64" s="251" t="str">
        <f t="shared" si="9"/>
        <v/>
      </c>
      <c r="AH64" s="520">
        <v>2009</v>
      </c>
      <c r="AI64" s="600" t="str">
        <f>IF(ISNUMBER(C64),'Cover Page'!$D$35/1000000*'4 classification'!C64/'FX rate'!$C14,"")</f>
        <v/>
      </c>
      <c r="AJ64" s="793" t="str">
        <f>IF(ISNUMBER(D64),'Cover Page'!$D$35/1000000*'4 classification'!D64/'FX rate'!$C14,"")</f>
        <v/>
      </c>
      <c r="AK64" s="601" t="str">
        <f>IF(ISNUMBER(E64),'Cover Page'!$D$35/1000000*'4 classification'!E64/'FX rate'!$C14,"")</f>
        <v/>
      </c>
      <c r="AL64" s="794" t="str">
        <f>IF(ISNUMBER(F64),'Cover Page'!$D$35/1000000*'4 classification'!F64/'FX rate'!$C14,"")</f>
        <v/>
      </c>
      <c r="AM64" s="793" t="str">
        <f>IF(ISNUMBER(G64),'Cover Page'!$D$35/1000000*'4 classification'!G64/'FX rate'!$C14,"")</f>
        <v/>
      </c>
      <c r="AN64" s="601" t="str">
        <f>IF(ISNUMBER(H64),'Cover Page'!$D$35/1000000*'4 classification'!H64/'FX rate'!$C14,"")</f>
        <v/>
      </c>
      <c r="AO64" s="794" t="str">
        <f>IF(ISNUMBER(I64),'Cover Page'!$D$35/1000000*'4 classification'!I64/'FX rate'!$C14,"")</f>
        <v/>
      </c>
      <c r="AP64" s="793" t="str">
        <f>IF(ISNUMBER(J64),'Cover Page'!$D$35/1000000*'4 classification'!J64/'FX rate'!$C14,"")</f>
        <v/>
      </c>
      <c r="AQ64" s="601" t="str">
        <f>IF(ISNUMBER(K64),'Cover Page'!$D$35/1000000*'4 classification'!K64/'FX rate'!$C14,"")</f>
        <v/>
      </c>
      <c r="AR64" s="794" t="str">
        <f>IF(ISNUMBER(L64),'Cover Page'!$D$35/1000000*'4 classification'!L64/'FX rate'!$C14,"")</f>
        <v/>
      </c>
      <c r="AS64" s="793" t="str">
        <f>IF(ISNUMBER(M64),'Cover Page'!$D$35/1000000*'4 classification'!M64/'FX rate'!$C14,"")</f>
        <v/>
      </c>
      <c r="AT64" s="601" t="str">
        <f>IF(ISNUMBER(N64),'Cover Page'!$D$35/1000000*'4 classification'!N64/'FX rate'!$C14,"")</f>
        <v/>
      </c>
      <c r="AU64" s="794" t="str">
        <f>IF(ISNUMBER(O64),'Cover Page'!$D$35/1000000*'4 classification'!O64/'FX rate'!$C14,"")</f>
        <v/>
      </c>
      <c r="AV64" s="793" t="str">
        <f>IF(ISNUMBER(P64),'Cover Page'!$D$35/1000000*'4 classification'!P64/'FX rate'!$C14,"")</f>
        <v/>
      </c>
      <c r="AW64" s="601" t="str">
        <f>IF(ISNUMBER(Q64),'Cover Page'!$D$35/1000000*'4 classification'!Q64/'FX rate'!$C14,"")</f>
        <v/>
      </c>
      <c r="AX64" s="794" t="str">
        <f>IF(ISNUMBER(R64),'Cover Page'!$D$35/1000000*'4 classification'!R64/'FX rate'!$C14,"")</f>
        <v/>
      </c>
      <c r="AY64" s="793" t="str">
        <f>IF(ISNUMBER(S64),'Cover Page'!$D$35/1000000*'4 classification'!S64/'FX rate'!$C14,"")</f>
        <v/>
      </c>
      <c r="AZ64" s="793" t="str">
        <f>IF(ISNUMBER(T64),'Cover Page'!$D$35/1000000*'4 classification'!T64/'FX rate'!$C14,"")</f>
        <v/>
      </c>
      <c r="BA64" s="797" t="str">
        <f>IF(ISNUMBER(U64),'Cover Page'!$D$35/1000000*'4 classification'!U64/'FX rate'!$C14,"")</f>
        <v/>
      </c>
      <c r="BB64" s="791" t="str">
        <f>IF(ISNUMBER(V64),'Cover Page'!$D$35/1000000*'4 classification'!V64/'FX rate'!$C14,"")</f>
        <v/>
      </c>
      <c r="BC64" s="599" t="str">
        <f>IF(ISNUMBER(W64),'Cover Page'!$D$35/1000000*'4 classification'!W64/'FX rate'!$C14,"")</f>
        <v/>
      </c>
      <c r="BD64" s="797" t="str">
        <f>IF(ISNUMBER(X64),'Cover Page'!$D$35/1000000*'4 classification'!X64/'FX rate'!$C14,"")</f>
        <v/>
      </c>
      <c r="BE64" s="791" t="str">
        <f>IF(ISNUMBER(Y64),'Cover Page'!$D$35/1000000*'4 classification'!Y64/'FX rate'!$C14,"")</f>
        <v/>
      </c>
      <c r="BF64" s="599" t="str">
        <f>IF(ISNUMBER(Z64),'Cover Page'!$D$35/1000000*'4 classification'!Z64/'FX rate'!$C14,"")</f>
        <v/>
      </c>
      <c r="BG64" s="792" t="str">
        <f>IF(ISNUMBER(AA64),'Cover Page'!$D$35/1000000*'4 classification'!AA64/'FX rate'!$C14,"")</f>
        <v/>
      </c>
      <c r="BH64" s="791" t="str">
        <f>IF(ISNUMBER(AB64),'Cover Page'!$D$35/1000000*'4 classification'!AB64/'FX rate'!$C14,"")</f>
        <v/>
      </c>
      <c r="BI64" s="599" t="str">
        <f>IF(ISNUMBER(AC64),'Cover Page'!$D$35/1000000*'4 classification'!AC64/'FX rate'!$C14,"")</f>
        <v/>
      </c>
      <c r="BN64" s="589">
        <v>2009</v>
      </c>
      <c r="BO64" s="631" t="str">
        <f>IF(ISNUMBER(C64),'Cover Page'!$D$35/1000000*C64/'FX rate'!$C$26,"")</f>
        <v/>
      </c>
      <c r="BP64" s="785" t="str">
        <f>IF(ISNUMBER(D64),'Cover Page'!$D$35/1000000*D64/'FX rate'!$C$26,"")</f>
        <v/>
      </c>
      <c r="BQ64" s="632" t="str">
        <f>IF(ISNUMBER(E64),'Cover Page'!$D$35/1000000*E64/'FX rate'!$C$26,"")</f>
        <v/>
      </c>
      <c r="BR64" s="786" t="str">
        <f>IF(ISNUMBER(F64),'Cover Page'!$D$35/1000000*F64/'FX rate'!$C$26,"")</f>
        <v/>
      </c>
      <c r="BS64" s="785" t="str">
        <f>IF(ISNUMBER(G64),'Cover Page'!$D$35/1000000*G64/'FX rate'!$C$26,"")</f>
        <v/>
      </c>
      <c r="BT64" s="632" t="str">
        <f>IF(ISNUMBER(H64),'Cover Page'!$D$35/1000000*H64/'FX rate'!$C$26,"")</f>
        <v/>
      </c>
      <c r="BU64" s="786" t="str">
        <f>IF(ISNUMBER(I64),'Cover Page'!$D$35/1000000*I64/'FX rate'!$C$26,"")</f>
        <v/>
      </c>
      <c r="BV64" s="785" t="str">
        <f>IF(ISNUMBER(J64),'Cover Page'!$D$35/1000000*J64/'FX rate'!$C$26,"")</f>
        <v/>
      </c>
      <c r="BW64" s="632" t="str">
        <f>IF(ISNUMBER(K64),'Cover Page'!$D$35/1000000*K64/'FX rate'!$C$26,"")</f>
        <v/>
      </c>
      <c r="BX64" s="786" t="str">
        <f>IF(ISNUMBER(L64),'Cover Page'!$D$35/1000000*L64/'FX rate'!$C$26,"")</f>
        <v/>
      </c>
      <c r="BY64" s="785" t="str">
        <f>IF(ISNUMBER(M64),'Cover Page'!$D$35/1000000*M64/'FX rate'!$C$26,"")</f>
        <v/>
      </c>
      <c r="BZ64" s="632" t="str">
        <f>IF(ISNUMBER(N64),'Cover Page'!$D$35/1000000*N64/'FX rate'!$C$26,"")</f>
        <v/>
      </c>
      <c r="CA64" s="786" t="str">
        <f>IF(ISNUMBER(O64),'Cover Page'!$D$35/1000000*O64/'FX rate'!$C$26,"")</f>
        <v/>
      </c>
      <c r="CB64" s="785" t="str">
        <f>IF(ISNUMBER(P64),'Cover Page'!$D$35/1000000*P64/'FX rate'!$C$26,"")</f>
        <v/>
      </c>
      <c r="CC64" s="632" t="str">
        <f>IF(ISNUMBER(Q64),'Cover Page'!$D$35/1000000*Q64/'FX rate'!$C$26,"")</f>
        <v/>
      </c>
      <c r="CD64" s="786" t="str">
        <f>IF(ISNUMBER(R64),'Cover Page'!$D$35/1000000*R64/'FX rate'!$C$26,"")</f>
        <v/>
      </c>
      <c r="CE64" s="785" t="str">
        <f>IF(ISNUMBER(S64),'Cover Page'!$D$35/1000000*S64/'FX rate'!$C$26,"")</f>
        <v/>
      </c>
      <c r="CF64" s="632" t="str">
        <f>IF(ISNUMBER(T64),'Cover Page'!$D$35/1000000*T64/'FX rate'!$C$26,"")</f>
        <v/>
      </c>
      <c r="CG64" s="786" t="str">
        <f>IF(ISNUMBER(U64),'Cover Page'!$D$35/1000000*U64/'FX rate'!$C$26,"")</f>
        <v/>
      </c>
      <c r="CH64" s="785" t="str">
        <f>IF(ISNUMBER(V64),'Cover Page'!$D$35/1000000*V64/'FX rate'!$C$26,"")</f>
        <v/>
      </c>
      <c r="CI64" s="632" t="str">
        <f>IF(ISNUMBER(W64),'Cover Page'!$D$35/1000000*W64/'FX rate'!$C$26,"")</f>
        <v/>
      </c>
      <c r="CJ64" s="786" t="str">
        <f>IF(ISNUMBER(X64),'Cover Page'!$D$35/1000000*X64/'FX rate'!$C$26,"")</f>
        <v/>
      </c>
      <c r="CK64" s="785" t="str">
        <f>IF(ISNUMBER(Y64),'Cover Page'!$D$35/1000000*Y64/'FX rate'!$C$26,"")</f>
        <v/>
      </c>
      <c r="CL64" s="632" t="str">
        <f>IF(ISNUMBER(Z64),'Cover Page'!$D$35/1000000*Z64/'FX rate'!$C$26,"")</f>
        <v/>
      </c>
      <c r="CM64" s="786" t="str">
        <f>IF(ISNUMBER(AA64),'Cover Page'!$D$35/1000000*AA64/'FX rate'!$C$26,"")</f>
        <v/>
      </c>
      <c r="CN64" s="785" t="str">
        <f>IF(ISNUMBER(AB64),'Cover Page'!$D$35/1000000*AB64/'FX rate'!$C$26,"")</f>
        <v/>
      </c>
      <c r="CO64" s="632" t="str">
        <f>IF(ISNUMBER(AC64),'Cover Page'!$D$35/1000000*AC64/'FX rate'!$C$25,"")</f>
        <v/>
      </c>
      <c r="CP64" s="525"/>
      <c r="CQ64" s="525"/>
      <c r="CR64" s="525"/>
      <c r="CS64" s="525"/>
    </row>
    <row r="65" spans="1:97" ht="14.25" x14ac:dyDescent="0.2">
      <c r="A65" s="4"/>
      <c r="B65" s="8">
        <v>2010</v>
      </c>
      <c r="C65" s="145"/>
      <c r="D65" s="95"/>
      <c r="E65" s="94"/>
      <c r="F65" s="141"/>
      <c r="G65" s="95"/>
      <c r="H65" s="94"/>
      <c r="I65" s="141"/>
      <c r="J65" s="95"/>
      <c r="K65" s="94"/>
      <c r="L65" s="141"/>
      <c r="M65" s="95"/>
      <c r="N65" s="94"/>
      <c r="O65" s="141"/>
      <c r="P65" s="95"/>
      <c r="Q65" s="94"/>
      <c r="R65" s="141"/>
      <c r="S65" s="95"/>
      <c r="T65" s="94"/>
      <c r="U65" s="141"/>
      <c r="V65" s="95"/>
      <c r="W65" s="94"/>
      <c r="X65" s="141"/>
      <c r="Y65" s="95"/>
      <c r="Z65" s="95"/>
      <c r="AA65" s="264" t="str">
        <f t="shared" si="7"/>
        <v/>
      </c>
      <c r="AB65" s="266" t="str">
        <f t="shared" si="8"/>
        <v/>
      </c>
      <c r="AC65" s="251" t="str">
        <f t="shared" si="9"/>
        <v/>
      </c>
      <c r="AH65" s="520">
        <v>2010</v>
      </c>
      <c r="AI65" s="600" t="str">
        <f>IF(ISNUMBER(C65),'Cover Page'!$D$35/1000000*'4 classification'!C65/'FX rate'!$C15,"")</f>
        <v/>
      </c>
      <c r="AJ65" s="793" t="str">
        <f>IF(ISNUMBER(D65),'Cover Page'!$D$35/1000000*'4 classification'!D65/'FX rate'!$C15,"")</f>
        <v/>
      </c>
      <c r="AK65" s="601" t="str">
        <f>IF(ISNUMBER(E65),'Cover Page'!$D$35/1000000*'4 classification'!E65/'FX rate'!$C15,"")</f>
        <v/>
      </c>
      <c r="AL65" s="794" t="str">
        <f>IF(ISNUMBER(F65),'Cover Page'!$D$35/1000000*'4 classification'!F65/'FX rate'!$C15,"")</f>
        <v/>
      </c>
      <c r="AM65" s="793" t="str">
        <f>IF(ISNUMBER(G65),'Cover Page'!$D$35/1000000*'4 classification'!G65/'FX rate'!$C15,"")</f>
        <v/>
      </c>
      <c r="AN65" s="601" t="str">
        <f>IF(ISNUMBER(H65),'Cover Page'!$D$35/1000000*'4 classification'!H65/'FX rate'!$C15,"")</f>
        <v/>
      </c>
      <c r="AO65" s="794" t="str">
        <f>IF(ISNUMBER(I65),'Cover Page'!$D$35/1000000*'4 classification'!I65/'FX rate'!$C15,"")</f>
        <v/>
      </c>
      <c r="AP65" s="793" t="str">
        <f>IF(ISNUMBER(J65),'Cover Page'!$D$35/1000000*'4 classification'!J65/'FX rate'!$C15,"")</f>
        <v/>
      </c>
      <c r="AQ65" s="601" t="str">
        <f>IF(ISNUMBER(K65),'Cover Page'!$D$35/1000000*'4 classification'!K65/'FX rate'!$C15,"")</f>
        <v/>
      </c>
      <c r="AR65" s="794" t="str">
        <f>IF(ISNUMBER(L65),'Cover Page'!$D$35/1000000*'4 classification'!L65/'FX rate'!$C15,"")</f>
        <v/>
      </c>
      <c r="AS65" s="793" t="str">
        <f>IF(ISNUMBER(M65),'Cover Page'!$D$35/1000000*'4 classification'!M65/'FX rate'!$C15,"")</f>
        <v/>
      </c>
      <c r="AT65" s="601" t="str">
        <f>IF(ISNUMBER(N65),'Cover Page'!$D$35/1000000*'4 classification'!N65/'FX rate'!$C15,"")</f>
        <v/>
      </c>
      <c r="AU65" s="794" t="str">
        <f>IF(ISNUMBER(O65),'Cover Page'!$D$35/1000000*'4 classification'!O65/'FX rate'!$C15,"")</f>
        <v/>
      </c>
      <c r="AV65" s="793" t="str">
        <f>IF(ISNUMBER(P65),'Cover Page'!$D$35/1000000*'4 classification'!P65/'FX rate'!$C15,"")</f>
        <v/>
      </c>
      <c r="AW65" s="601" t="str">
        <f>IF(ISNUMBER(Q65),'Cover Page'!$D$35/1000000*'4 classification'!Q65/'FX rate'!$C15,"")</f>
        <v/>
      </c>
      <c r="AX65" s="794" t="str">
        <f>IF(ISNUMBER(R65),'Cover Page'!$D$35/1000000*'4 classification'!R65/'FX rate'!$C15,"")</f>
        <v/>
      </c>
      <c r="AY65" s="793" t="str">
        <f>IF(ISNUMBER(S65),'Cover Page'!$D$35/1000000*'4 classification'!S65/'FX rate'!$C15,"")</f>
        <v/>
      </c>
      <c r="AZ65" s="793" t="str">
        <f>IF(ISNUMBER(T65),'Cover Page'!$D$35/1000000*'4 classification'!T65/'FX rate'!$C15,"")</f>
        <v/>
      </c>
      <c r="BA65" s="797" t="str">
        <f>IF(ISNUMBER(U65),'Cover Page'!$D$35/1000000*'4 classification'!U65/'FX rate'!$C15,"")</f>
        <v/>
      </c>
      <c r="BB65" s="791" t="str">
        <f>IF(ISNUMBER(V65),'Cover Page'!$D$35/1000000*'4 classification'!V65/'FX rate'!$C15,"")</f>
        <v/>
      </c>
      <c r="BC65" s="599" t="str">
        <f>IF(ISNUMBER(W65),'Cover Page'!$D$35/1000000*'4 classification'!W65/'FX rate'!$C15,"")</f>
        <v/>
      </c>
      <c r="BD65" s="797" t="str">
        <f>IF(ISNUMBER(X65),'Cover Page'!$D$35/1000000*'4 classification'!X65/'FX rate'!$C15,"")</f>
        <v/>
      </c>
      <c r="BE65" s="791" t="str">
        <f>IF(ISNUMBER(Y65),'Cover Page'!$D$35/1000000*'4 classification'!Y65/'FX rate'!$C15,"")</f>
        <v/>
      </c>
      <c r="BF65" s="599" t="str">
        <f>IF(ISNUMBER(Z65),'Cover Page'!$D$35/1000000*'4 classification'!Z65/'FX rate'!$C15,"")</f>
        <v/>
      </c>
      <c r="BG65" s="792" t="str">
        <f>IF(ISNUMBER(AA65),'Cover Page'!$D$35/1000000*'4 classification'!AA65/'FX rate'!$C15,"")</f>
        <v/>
      </c>
      <c r="BH65" s="791" t="str">
        <f>IF(ISNUMBER(AB65),'Cover Page'!$D$35/1000000*'4 classification'!AB65/'FX rate'!$C15,"")</f>
        <v/>
      </c>
      <c r="BI65" s="599" t="str">
        <f>IF(ISNUMBER(AC65),'Cover Page'!$D$35/1000000*'4 classification'!AC65/'FX rate'!$C15,"")</f>
        <v/>
      </c>
      <c r="BN65" s="589">
        <v>2010</v>
      </c>
      <c r="BO65" s="631" t="str">
        <f>IF(ISNUMBER(C65),'Cover Page'!$D$35/1000000*C65/'FX rate'!$C$26,"")</f>
        <v/>
      </c>
      <c r="BP65" s="785" t="str">
        <f>IF(ISNUMBER(D65),'Cover Page'!$D$35/1000000*D65/'FX rate'!$C$26,"")</f>
        <v/>
      </c>
      <c r="BQ65" s="632" t="str">
        <f>IF(ISNUMBER(E65),'Cover Page'!$D$35/1000000*E65/'FX rate'!$C$26,"")</f>
        <v/>
      </c>
      <c r="BR65" s="786" t="str">
        <f>IF(ISNUMBER(F65),'Cover Page'!$D$35/1000000*F65/'FX rate'!$C$26,"")</f>
        <v/>
      </c>
      <c r="BS65" s="785" t="str">
        <f>IF(ISNUMBER(G65),'Cover Page'!$D$35/1000000*G65/'FX rate'!$C$26,"")</f>
        <v/>
      </c>
      <c r="BT65" s="632" t="str">
        <f>IF(ISNUMBER(H65),'Cover Page'!$D$35/1000000*H65/'FX rate'!$C$26,"")</f>
        <v/>
      </c>
      <c r="BU65" s="786" t="str">
        <f>IF(ISNUMBER(I65),'Cover Page'!$D$35/1000000*I65/'FX rate'!$C$26,"")</f>
        <v/>
      </c>
      <c r="BV65" s="785" t="str">
        <f>IF(ISNUMBER(J65),'Cover Page'!$D$35/1000000*J65/'FX rate'!$C$26,"")</f>
        <v/>
      </c>
      <c r="BW65" s="632" t="str">
        <f>IF(ISNUMBER(K65),'Cover Page'!$D$35/1000000*K65/'FX rate'!$C$26,"")</f>
        <v/>
      </c>
      <c r="BX65" s="786" t="str">
        <f>IF(ISNUMBER(L65),'Cover Page'!$D$35/1000000*L65/'FX rate'!$C$26,"")</f>
        <v/>
      </c>
      <c r="BY65" s="785" t="str">
        <f>IF(ISNUMBER(M65),'Cover Page'!$D$35/1000000*M65/'FX rate'!$C$26,"")</f>
        <v/>
      </c>
      <c r="BZ65" s="632" t="str">
        <f>IF(ISNUMBER(N65),'Cover Page'!$D$35/1000000*N65/'FX rate'!$C$26,"")</f>
        <v/>
      </c>
      <c r="CA65" s="786" t="str">
        <f>IF(ISNUMBER(O65),'Cover Page'!$D$35/1000000*O65/'FX rate'!$C$26,"")</f>
        <v/>
      </c>
      <c r="CB65" s="785" t="str">
        <f>IF(ISNUMBER(P65),'Cover Page'!$D$35/1000000*P65/'FX rate'!$C$26,"")</f>
        <v/>
      </c>
      <c r="CC65" s="632" t="str">
        <f>IF(ISNUMBER(Q65),'Cover Page'!$D$35/1000000*Q65/'FX rate'!$C$26,"")</f>
        <v/>
      </c>
      <c r="CD65" s="786" t="str">
        <f>IF(ISNUMBER(R65),'Cover Page'!$D$35/1000000*R65/'FX rate'!$C$26,"")</f>
        <v/>
      </c>
      <c r="CE65" s="785" t="str">
        <f>IF(ISNUMBER(S65),'Cover Page'!$D$35/1000000*S65/'FX rate'!$C$26,"")</f>
        <v/>
      </c>
      <c r="CF65" s="632" t="str">
        <f>IF(ISNUMBER(T65),'Cover Page'!$D$35/1000000*T65/'FX rate'!$C$26,"")</f>
        <v/>
      </c>
      <c r="CG65" s="786" t="str">
        <f>IF(ISNUMBER(U65),'Cover Page'!$D$35/1000000*U65/'FX rate'!$C$26,"")</f>
        <v/>
      </c>
      <c r="CH65" s="785" t="str">
        <f>IF(ISNUMBER(V65),'Cover Page'!$D$35/1000000*V65/'FX rate'!$C$26,"")</f>
        <v/>
      </c>
      <c r="CI65" s="632" t="str">
        <f>IF(ISNUMBER(W65),'Cover Page'!$D$35/1000000*W65/'FX rate'!$C$26,"")</f>
        <v/>
      </c>
      <c r="CJ65" s="786" t="str">
        <f>IF(ISNUMBER(X65),'Cover Page'!$D$35/1000000*X65/'FX rate'!$C$26,"")</f>
        <v/>
      </c>
      <c r="CK65" s="785" t="str">
        <f>IF(ISNUMBER(Y65),'Cover Page'!$D$35/1000000*Y65/'FX rate'!$C$26,"")</f>
        <v/>
      </c>
      <c r="CL65" s="632" t="str">
        <f>IF(ISNUMBER(Z65),'Cover Page'!$D$35/1000000*Z65/'FX rate'!$C$26,"")</f>
        <v/>
      </c>
      <c r="CM65" s="786" t="str">
        <f>IF(ISNUMBER(AA65),'Cover Page'!$D$35/1000000*AA65/'FX rate'!$C$26,"")</f>
        <v/>
      </c>
      <c r="CN65" s="785" t="str">
        <f>IF(ISNUMBER(AB65),'Cover Page'!$D$35/1000000*AB65/'FX rate'!$C$26,"")</f>
        <v/>
      </c>
      <c r="CO65" s="632" t="str">
        <f>IF(ISNUMBER(AC65),'Cover Page'!$D$35/1000000*AC65/'FX rate'!$C$25,"")</f>
        <v/>
      </c>
      <c r="CP65" s="525"/>
      <c r="CQ65" s="525"/>
      <c r="CR65" s="525"/>
      <c r="CS65" s="525"/>
    </row>
    <row r="66" spans="1:97" ht="14.25" x14ac:dyDescent="0.2">
      <c r="A66" s="4"/>
      <c r="B66" s="8">
        <v>2011</v>
      </c>
      <c r="C66" s="145"/>
      <c r="D66" s="95"/>
      <c r="E66" s="94"/>
      <c r="F66" s="141"/>
      <c r="G66" s="95"/>
      <c r="H66" s="94"/>
      <c r="I66" s="141"/>
      <c r="J66" s="95"/>
      <c r="K66" s="94"/>
      <c r="L66" s="141"/>
      <c r="M66" s="95"/>
      <c r="N66" s="94"/>
      <c r="O66" s="141"/>
      <c r="P66" s="95"/>
      <c r="Q66" s="94"/>
      <c r="R66" s="141"/>
      <c r="S66" s="95"/>
      <c r="T66" s="94"/>
      <c r="U66" s="141"/>
      <c r="V66" s="95"/>
      <c r="W66" s="94"/>
      <c r="X66" s="141"/>
      <c r="Y66" s="95"/>
      <c r="Z66" s="95"/>
      <c r="AA66" s="264" t="str">
        <f t="shared" si="7"/>
        <v/>
      </c>
      <c r="AB66" s="266" t="str">
        <f t="shared" si="8"/>
        <v/>
      </c>
      <c r="AC66" s="251" t="str">
        <f t="shared" si="9"/>
        <v/>
      </c>
      <c r="AH66" s="520">
        <v>2011</v>
      </c>
      <c r="AI66" s="600" t="str">
        <f>IF(ISNUMBER(C66),'Cover Page'!$D$35/1000000*'4 classification'!C66/'FX rate'!$C16,"")</f>
        <v/>
      </c>
      <c r="AJ66" s="793" t="str">
        <f>IF(ISNUMBER(D66),'Cover Page'!$D$35/1000000*'4 classification'!D66/'FX rate'!$C16,"")</f>
        <v/>
      </c>
      <c r="AK66" s="601" t="str">
        <f>IF(ISNUMBER(E66),'Cover Page'!$D$35/1000000*'4 classification'!E66/'FX rate'!$C16,"")</f>
        <v/>
      </c>
      <c r="AL66" s="794" t="str">
        <f>IF(ISNUMBER(F66),'Cover Page'!$D$35/1000000*'4 classification'!F66/'FX rate'!$C16,"")</f>
        <v/>
      </c>
      <c r="AM66" s="793" t="str">
        <f>IF(ISNUMBER(G66),'Cover Page'!$D$35/1000000*'4 classification'!G66/'FX rate'!$C16,"")</f>
        <v/>
      </c>
      <c r="AN66" s="601" t="str">
        <f>IF(ISNUMBER(H66),'Cover Page'!$D$35/1000000*'4 classification'!H66/'FX rate'!$C16,"")</f>
        <v/>
      </c>
      <c r="AO66" s="794" t="str">
        <f>IF(ISNUMBER(I66),'Cover Page'!$D$35/1000000*'4 classification'!I66/'FX rate'!$C16,"")</f>
        <v/>
      </c>
      <c r="AP66" s="793" t="str">
        <f>IF(ISNUMBER(J66),'Cover Page'!$D$35/1000000*'4 classification'!J66/'FX rate'!$C16,"")</f>
        <v/>
      </c>
      <c r="AQ66" s="601" t="str">
        <f>IF(ISNUMBER(K66),'Cover Page'!$D$35/1000000*'4 classification'!K66/'FX rate'!$C16,"")</f>
        <v/>
      </c>
      <c r="AR66" s="794" t="str">
        <f>IF(ISNUMBER(L66),'Cover Page'!$D$35/1000000*'4 classification'!L66/'FX rate'!$C16,"")</f>
        <v/>
      </c>
      <c r="AS66" s="793" t="str">
        <f>IF(ISNUMBER(M66),'Cover Page'!$D$35/1000000*'4 classification'!M66/'FX rate'!$C16,"")</f>
        <v/>
      </c>
      <c r="AT66" s="601" t="str">
        <f>IF(ISNUMBER(N66),'Cover Page'!$D$35/1000000*'4 classification'!N66/'FX rate'!$C16,"")</f>
        <v/>
      </c>
      <c r="AU66" s="794" t="str">
        <f>IF(ISNUMBER(O66),'Cover Page'!$D$35/1000000*'4 classification'!O66/'FX rate'!$C16,"")</f>
        <v/>
      </c>
      <c r="AV66" s="793" t="str">
        <f>IF(ISNUMBER(P66),'Cover Page'!$D$35/1000000*'4 classification'!P66/'FX rate'!$C16,"")</f>
        <v/>
      </c>
      <c r="AW66" s="601" t="str">
        <f>IF(ISNUMBER(Q66),'Cover Page'!$D$35/1000000*'4 classification'!Q66/'FX rate'!$C16,"")</f>
        <v/>
      </c>
      <c r="AX66" s="794" t="str">
        <f>IF(ISNUMBER(R66),'Cover Page'!$D$35/1000000*'4 classification'!R66/'FX rate'!$C16,"")</f>
        <v/>
      </c>
      <c r="AY66" s="793" t="str">
        <f>IF(ISNUMBER(S66),'Cover Page'!$D$35/1000000*'4 classification'!S66/'FX rate'!$C16,"")</f>
        <v/>
      </c>
      <c r="AZ66" s="793" t="str">
        <f>IF(ISNUMBER(T66),'Cover Page'!$D$35/1000000*'4 classification'!T66/'FX rate'!$C16,"")</f>
        <v/>
      </c>
      <c r="BA66" s="797" t="str">
        <f>IF(ISNUMBER(U66),'Cover Page'!$D$35/1000000*'4 classification'!U66/'FX rate'!$C16,"")</f>
        <v/>
      </c>
      <c r="BB66" s="791" t="str">
        <f>IF(ISNUMBER(V66),'Cover Page'!$D$35/1000000*'4 classification'!V66/'FX rate'!$C16,"")</f>
        <v/>
      </c>
      <c r="BC66" s="599" t="str">
        <f>IF(ISNUMBER(W66),'Cover Page'!$D$35/1000000*'4 classification'!W66/'FX rate'!$C16,"")</f>
        <v/>
      </c>
      <c r="BD66" s="797" t="str">
        <f>IF(ISNUMBER(X66),'Cover Page'!$D$35/1000000*'4 classification'!X66/'FX rate'!$C16,"")</f>
        <v/>
      </c>
      <c r="BE66" s="791" t="str">
        <f>IF(ISNUMBER(Y66),'Cover Page'!$D$35/1000000*'4 classification'!Y66/'FX rate'!$C16,"")</f>
        <v/>
      </c>
      <c r="BF66" s="599" t="str">
        <f>IF(ISNUMBER(Z66),'Cover Page'!$D$35/1000000*'4 classification'!Z66/'FX rate'!$C16,"")</f>
        <v/>
      </c>
      <c r="BG66" s="792" t="str">
        <f>IF(ISNUMBER(AA66),'Cover Page'!$D$35/1000000*'4 classification'!AA66/'FX rate'!$C16,"")</f>
        <v/>
      </c>
      <c r="BH66" s="791" t="str">
        <f>IF(ISNUMBER(AB66),'Cover Page'!$D$35/1000000*'4 classification'!AB66/'FX rate'!$C16,"")</f>
        <v/>
      </c>
      <c r="BI66" s="599" t="str">
        <f>IF(ISNUMBER(AC66),'Cover Page'!$D$35/1000000*'4 classification'!AC66/'FX rate'!$C16,"")</f>
        <v/>
      </c>
      <c r="BN66" s="589">
        <v>2011</v>
      </c>
      <c r="BO66" s="631" t="str">
        <f>IF(ISNUMBER(C66),'Cover Page'!$D$35/1000000*C66/'FX rate'!$C$26,"")</f>
        <v/>
      </c>
      <c r="BP66" s="785" t="str">
        <f>IF(ISNUMBER(D66),'Cover Page'!$D$35/1000000*D66/'FX rate'!$C$26,"")</f>
        <v/>
      </c>
      <c r="BQ66" s="632" t="str">
        <f>IF(ISNUMBER(E66),'Cover Page'!$D$35/1000000*E66/'FX rate'!$C$26,"")</f>
        <v/>
      </c>
      <c r="BR66" s="786" t="str">
        <f>IF(ISNUMBER(F66),'Cover Page'!$D$35/1000000*F66/'FX rate'!$C$26,"")</f>
        <v/>
      </c>
      <c r="BS66" s="785" t="str">
        <f>IF(ISNUMBER(G66),'Cover Page'!$D$35/1000000*G66/'FX rate'!$C$26,"")</f>
        <v/>
      </c>
      <c r="BT66" s="632" t="str">
        <f>IF(ISNUMBER(H66),'Cover Page'!$D$35/1000000*H66/'FX rate'!$C$26,"")</f>
        <v/>
      </c>
      <c r="BU66" s="786" t="str">
        <f>IF(ISNUMBER(I66),'Cover Page'!$D$35/1000000*I66/'FX rate'!$C$26,"")</f>
        <v/>
      </c>
      <c r="BV66" s="785" t="str">
        <f>IF(ISNUMBER(J66),'Cover Page'!$D$35/1000000*J66/'FX rate'!$C$26,"")</f>
        <v/>
      </c>
      <c r="BW66" s="632" t="str">
        <f>IF(ISNUMBER(K66),'Cover Page'!$D$35/1000000*K66/'FX rate'!$C$26,"")</f>
        <v/>
      </c>
      <c r="BX66" s="786" t="str">
        <f>IF(ISNUMBER(L66),'Cover Page'!$D$35/1000000*L66/'FX rate'!$C$26,"")</f>
        <v/>
      </c>
      <c r="BY66" s="785" t="str">
        <f>IF(ISNUMBER(M66),'Cover Page'!$D$35/1000000*M66/'FX rate'!$C$26,"")</f>
        <v/>
      </c>
      <c r="BZ66" s="632" t="str">
        <f>IF(ISNUMBER(N66),'Cover Page'!$D$35/1000000*N66/'FX rate'!$C$26,"")</f>
        <v/>
      </c>
      <c r="CA66" s="786" t="str">
        <f>IF(ISNUMBER(O66),'Cover Page'!$D$35/1000000*O66/'FX rate'!$C$26,"")</f>
        <v/>
      </c>
      <c r="CB66" s="785" t="str">
        <f>IF(ISNUMBER(P66),'Cover Page'!$D$35/1000000*P66/'FX rate'!$C$26,"")</f>
        <v/>
      </c>
      <c r="CC66" s="632" t="str">
        <f>IF(ISNUMBER(Q66),'Cover Page'!$D$35/1000000*Q66/'FX rate'!$C$26,"")</f>
        <v/>
      </c>
      <c r="CD66" s="786" t="str">
        <f>IF(ISNUMBER(R66),'Cover Page'!$D$35/1000000*R66/'FX rate'!$C$26,"")</f>
        <v/>
      </c>
      <c r="CE66" s="785" t="str">
        <f>IF(ISNUMBER(S66),'Cover Page'!$D$35/1000000*S66/'FX rate'!$C$26,"")</f>
        <v/>
      </c>
      <c r="CF66" s="632" t="str">
        <f>IF(ISNUMBER(T66),'Cover Page'!$D$35/1000000*T66/'FX rate'!$C$26,"")</f>
        <v/>
      </c>
      <c r="CG66" s="786" t="str">
        <f>IF(ISNUMBER(U66),'Cover Page'!$D$35/1000000*U66/'FX rate'!$C$26,"")</f>
        <v/>
      </c>
      <c r="CH66" s="785" t="str">
        <f>IF(ISNUMBER(V66),'Cover Page'!$D$35/1000000*V66/'FX rate'!$C$26,"")</f>
        <v/>
      </c>
      <c r="CI66" s="632" t="str">
        <f>IF(ISNUMBER(W66),'Cover Page'!$D$35/1000000*W66/'FX rate'!$C$26,"")</f>
        <v/>
      </c>
      <c r="CJ66" s="786" t="str">
        <f>IF(ISNUMBER(X66),'Cover Page'!$D$35/1000000*X66/'FX rate'!$C$26,"")</f>
        <v/>
      </c>
      <c r="CK66" s="785" t="str">
        <f>IF(ISNUMBER(Y66),'Cover Page'!$D$35/1000000*Y66/'FX rate'!$C$26,"")</f>
        <v/>
      </c>
      <c r="CL66" s="632" t="str">
        <f>IF(ISNUMBER(Z66),'Cover Page'!$D$35/1000000*Z66/'FX rate'!$C$26,"")</f>
        <v/>
      </c>
      <c r="CM66" s="786" t="str">
        <f>IF(ISNUMBER(AA66),'Cover Page'!$D$35/1000000*AA66/'FX rate'!$C$26,"")</f>
        <v/>
      </c>
      <c r="CN66" s="785" t="str">
        <f>IF(ISNUMBER(AB66),'Cover Page'!$D$35/1000000*AB66/'FX rate'!$C$26,"")</f>
        <v/>
      </c>
      <c r="CO66" s="632" t="str">
        <f>IF(ISNUMBER(AC66),'Cover Page'!$D$35/1000000*AC66/'FX rate'!$C$25,"")</f>
        <v/>
      </c>
      <c r="CP66" s="525"/>
      <c r="CQ66" s="525"/>
      <c r="CR66" s="525"/>
      <c r="CS66" s="525"/>
    </row>
    <row r="67" spans="1:97" ht="14.25" x14ac:dyDescent="0.2">
      <c r="A67" s="4"/>
      <c r="B67" s="8">
        <v>2012</v>
      </c>
      <c r="C67" s="145"/>
      <c r="D67" s="95"/>
      <c r="E67" s="94"/>
      <c r="F67" s="141"/>
      <c r="G67" s="95"/>
      <c r="H67" s="94"/>
      <c r="I67" s="141"/>
      <c r="J67" s="95"/>
      <c r="K67" s="94"/>
      <c r="L67" s="141"/>
      <c r="M67" s="95"/>
      <c r="N67" s="94"/>
      <c r="O67" s="141"/>
      <c r="P67" s="95"/>
      <c r="Q67" s="94"/>
      <c r="R67" s="141"/>
      <c r="S67" s="95"/>
      <c r="T67" s="94"/>
      <c r="U67" s="141"/>
      <c r="V67" s="95"/>
      <c r="W67" s="94"/>
      <c r="X67" s="141"/>
      <c r="Y67" s="95"/>
      <c r="Z67" s="95"/>
      <c r="AA67" s="264" t="str">
        <f t="shared" si="7"/>
        <v/>
      </c>
      <c r="AB67" s="266" t="str">
        <f t="shared" si="8"/>
        <v/>
      </c>
      <c r="AC67" s="251" t="str">
        <f t="shared" si="9"/>
        <v/>
      </c>
      <c r="AH67" s="520">
        <v>2012</v>
      </c>
      <c r="AI67" s="600" t="str">
        <f>IF(ISNUMBER(C67),'Cover Page'!$D$35/1000000*'4 classification'!C67/'FX rate'!$C17,"")</f>
        <v/>
      </c>
      <c r="AJ67" s="793" t="str">
        <f>IF(ISNUMBER(D67),'Cover Page'!$D$35/1000000*'4 classification'!D67/'FX rate'!$C17,"")</f>
        <v/>
      </c>
      <c r="AK67" s="601" t="str">
        <f>IF(ISNUMBER(E67),'Cover Page'!$D$35/1000000*'4 classification'!E67/'FX rate'!$C17,"")</f>
        <v/>
      </c>
      <c r="AL67" s="794" t="str">
        <f>IF(ISNUMBER(F67),'Cover Page'!$D$35/1000000*'4 classification'!F67/'FX rate'!$C17,"")</f>
        <v/>
      </c>
      <c r="AM67" s="793" t="str">
        <f>IF(ISNUMBER(G67),'Cover Page'!$D$35/1000000*'4 classification'!G67/'FX rate'!$C17,"")</f>
        <v/>
      </c>
      <c r="AN67" s="601" t="str">
        <f>IF(ISNUMBER(H67),'Cover Page'!$D$35/1000000*'4 classification'!H67/'FX rate'!$C17,"")</f>
        <v/>
      </c>
      <c r="AO67" s="794" t="str">
        <f>IF(ISNUMBER(I67),'Cover Page'!$D$35/1000000*'4 classification'!I67/'FX rate'!$C17,"")</f>
        <v/>
      </c>
      <c r="AP67" s="793" t="str">
        <f>IF(ISNUMBER(J67),'Cover Page'!$D$35/1000000*'4 classification'!J67/'FX rate'!$C17,"")</f>
        <v/>
      </c>
      <c r="AQ67" s="601" t="str">
        <f>IF(ISNUMBER(K67),'Cover Page'!$D$35/1000000*'4 classification'!K67/'FX rate'!$C17,"")</f>
        <v/>
      </c>
      <c r="AR67" s="794" t="str">
        <f>IF(ISNUMBER(L67),'Cover Page'!$D$35/1000000*'4 classification'!L67/'FX rate'!$C17,"")</f>
        <v/>
      </c>
      <c r="AS67" s="793" t="str">
        <f>IF(ISNUMBER(M67),'Cover Page'!$D$35/1000000*'4 classification'!M67/'FX rate'!$C17,"")</f>
        <v/>
      </c>
      <c r="AT67" s="601" t="str">
        <f>IF(ISNUMBER(N67),'Cover Page'!$D$35/1000000*'4 classification'!N67/'FX rate'!$C17,"")</f>
        <v/>
      </c>
      <c r="AU67" s="794" t="str">
        <f>IF(ISNUMBER(O67),'Cover Page'!$D$35/1000000*'4 classification'!O67/'FX rate'!$C17,"")</f>
        <v/>
      </c>
      <c r="AV67" s="793" t="str">
        <f>IF(ISNUMBER(P67),'Cover Page'!$D$35/1000000*'4 classification'!P67/'FX rate'!$C17,"")</f>
        <v/>
      </c>
      <c r="AW67" s="601" t="str">
        <f>IF(ISNUMBER(Q67),'Cover Page'!$D$35/1000000*'4 classification'!Q67/'FX rate'!$C17,"")</f>
        <v/>
      </c>
      <c r="AX67" s="794" t="str">
        <f>IF(ISNUMBER(R67),'Cover Page'!$D$35/1000000*'4 classification'!R67/'FX rate'!$C17,"")</f>
        <v/>
      </c>
      <c r="AY67" s="793" t="str">
        <f>IF(ISNUMBER(S67),'Cover Page'!$D$35/1000000*'4 classification'!S67/'FX rate'!$C17,"")</f>
        <v/>
      </c>
      <c r="AZ67" s="793" t="str">
        <f>IF(ISNUMBER(T67),'Cover Page'!$D$35/1000000*'4 classification'!T67/'FX rate'!$C17,"")</f>
        <v/>
      </c>
      <c r="BA67" s="797" t="str">
        <f>IF(ISNUMBER(U67),'Cover Page'!$D$35/1000000*'4 classification'!U67/'FX rate'!$C17,"")</f>
        <v/>
      </c>
      <c r="BB67" s="791" t="str">
        <f>IF(ISNUMBER(V67),'Cover Page'!$D$35/1000000*'4 classification'!V67/'FX rate'!$C17,"")</f>
        <v/>
      </c>
      <c r="BC67" s="599" t="str">
        <f>IF(ISNUMBER(W67),'Cover Page'!$D$35/1000000*'4 classification'!W67/'FX rate'!$C17,"")</f>
        <v/>
      </c>
      <c r="BD67" s="797" t="str">
        <f>IF(ISNUMBER(X67),'Cover Page'!$D$35/1000000*'4 classification'!X67/'FX rate'!$C17,"")</f>
        <v/>
      </c>
      <c r="BE67" s="791" t="str">
        <f>IF(ISNUMBER(Y67),'Cover Page'!$D$35/1000000*'4 classification'!Y67/'FX rate'!$C17,"")</f>
        <v/>
      </c>
      <c r="BF67" s="599" t="str">
        <f>IF(ISNUMBER(Z67),'Cover Page'!$D$35/1000000*'4 classification'!Z67/'FX rate'!$C17,"")</f>
        <v/>
      </c>
      <c r="BG67" s="792" t="str">
        <f>IF(ISNUMBER(AA67),'Cover Page'!$D$35/1000000*'4 classification'!AA67/'FX rate'!$C17,"")</f>
        <v/>
      </c>
      <c r="BH67" s="791" t="str">
        <f>IF(ISNUMBER(AB67),'Cover Page'!$D$35/1000000*'4 classification'!AB67/'FX rate'!$C17,"")</f>
        <v/>
      </c>
      <c r="BI67" s="599" t="str">
        <f>IF(ISNUMBER(AC67),'Cover Page'!$D$35/1000000*'4 classification'!AC67/'FX rate'!$C17,"")</f>
        <v/>
      </c>
      <c r="BN67" s="589">
        <v>2012</v>
      </c>
      <c r="BO67" s="631" t="str">
        <f>IF(ISNUMBER(C67),'Cover Page'!$D$35/1000000*C67/'FX rate'!$C$26,"")</f>
        <v/>
      </c>
      <c r="BP67" s="785" t="str">
        <f>IF(ISNUMBER(D67),'Cover Page'!$D$35/1000000*D67/'FX rate'!$C$26,"")</f>
        <v/>
      </c>
      <c r="BQ67" s="632" t="str">
        <f>IF(ISNUMBER(E67),'Cover Page'!$D$35/1000000*E67/'FX rate'!$C$26,"")</f>
        <v/>
      </c>
      <c r="BR67" s="786" t="str">
        <f>IF(ISNUMBER(F67),'Cover Page'!$D$35/1000000*F67/'FX rate'!$C$26,"")</f>
        <v/>
      </c>
      <c r="BS67" s="785" t="str">
        <f>IF(ISNUMBER(G67),'Cover Page'!$D$35/1000000*G67/'FX rate'!$C$26,"")</f>
        <v/>
      </c>
      <c r="BT67" s="632" t="str">
        <f>IF(ISNUMBER(H67),'Cover Page'!$D$35/1000000*H67/'FX rate'!$C$26,"")</f>
        <v/>
      </c>
      <c r="BU67" s="786" t="str">
        <f>IF(ISNUMBER(I67),'Cover Page'!$D$35/1000000*I67/'FX rate'!$C$26,"")</f>
        <v/>
      </c>
      <c r="BV67" s="785" t="str">
        <f>IF(ISNUMBER(J67),'Cover Page'!$D$35/1000000*J67/'FX rate'!$C$26,"")</f>
        <v/>
      </c>
      <c r="BW67" s="632" t="str">
        <f>IF(ISNUMBER(K67),'Cover Page'!$D$35/1000000*K67/'FX rate'!$C$26,"")</f>
        <v/>
      </c>
      <c r="BX67" s="786" t="str">
        <f>IF(ISNUMBER(L67),'Cover Page'!$D$35/1000000*L67/'FX rate'!$C$26,"")</f>
        <v/>
      </c>
      <c r="BY67" s="785" t="str">
        <f>IF(ISNUMBER(M67),'Cover Page'!$D$35/1000000*M67/'FX rate'!$C$26,"")</f>
        <v/>
      </c>
      <c r="BZ67" s="632" t="str">
        <f>IF(ISNUMBER(N67),'Cover Page'!$D$35/1000000*N67/'FX rate'!$C$26,"")</f>
        <v/>
      </c>
      <c r="CA67" s="786" t="str">
        <f>IF(ISNUMBER(O67),'Cover Page'!$D$35/1000000*O67/'FX rate'!$C$26,"")</f>
        <v/>
      </c>
      <c r="CB67" s="785" t="str">
        <f>IF(ISNUMBER(P67),'Cover Page'!$D$35/1000000*P67/'FX rate'!$C$26,"")</f>
        <v/>
      </c>
      <c r="CC67" s="632" t="str">
        <f>IF(ISNUMBER(Q67),'Cover Page'!$D$35/1000000*Q67/'FX rate'!$C$26,"")</f>
        <v/>
      </c>
      <c r="CD67" s="786" t="str">
        <f>IF(ISNUMBER(R67),'Cover Page'!$D$35/1000000*R67/'FX rate'!$C$26,"")</f>
        <v/>
      </c>
      <c r="CE67" s="785" t="str">
        <f>IF(ISNUMBER(S67),'Cover Page'!$D$35/1000000*S67/'FX rate'!$C$26,"")</f>
        <v/>
      </c>
      <c r="CF67" s="632" t="str">
        <f>IF(ISNUMBER(T67),'Cover Page'!$D$35/1000000*T67/'FX rate'!$C$26,"")</f>
        <v/>
      </c>
      <c r="CG67" s="786" t="str">
        <f>IF(ISNUMBER(U67),'Cover Page'!$D$35/1000000*U67/'FX rate'!$C$26,"")</f>
        <v/>
      </c>
      <c r="CH67" s="785" t="str">
        <f>IF(ISNUMBER(V67),'Cover Page'!$D$35/1000000*V67/'FX rate'!$C$26,"")</f>
        <v/>
      </c>
      <c r="CI67" s="632" t="str">
        <f>IF(ISNUMBER(W67),'Cover Page'!$D$35/1000000*W67/'FX rate'!$C$26,"")</f>
        <v/>
      </c>
      <c r="CJ67" s="786" t="str">
        <f>IF(ISNUMBER(X67),'Cover Page'!$D$35/1000000*X67/'FX rate'!$C$26,"")</f>
        <v/>
      </c>
      <c r="CK67" s="785" t="str">
        <f>IF(ISNUMBER(Y67),'Cover Page'!$D$35/1000000*Y67/'FX rate'!$C$26,"")</f>
        <v/>
      </c>
      <c r="CL67" s="632" t="str">
        <f>IF(ISNUMBER(Z67),'Cover Page'!$D$35/1000000*Z67/'FX rate'!$C$26,"")</f>
        <v/>
      </c>
      <c r="CM67" s="786" t="str">
        <f>IF(ISNUMBER(AA67),'Cover Page'!$D$35/1000000*AA67/'FX rate'!$C$26,"")</f>
        <v/>
      </c>
      <c r="CN67" s="785" t="str">
        <f>IF(ISNUMBER(AB67),'Cover Page'!$D$35/1000000*AB67/'FX rate'!$C$26,"")</f>
        <v/>
      </c>
      <c r="CO67" s="632" t="str">
        <f>IF(ISNUMBER(AC67),'Cover Page'!$D$35/1000000*AC67/'FX rate'!$C$25,"")</f>
        <v/>
      </c>
      <c r="CP67" s="525"/>
      <c r="CQ67" s="525"/>
      <c r="CR67" s="525"/>
      <c r="CS67" s="525"/>
    </row>
    <row r="68" spans="1:97" ht="14.25" x14ac:dyDescent="0.2">
      <c r="A68" s="4"/>
      <c r="B68" s="8">
        <v>2013</v>
      </c>
      <c r="C68" s="145"/>
      <c r="D68" s="95"/>
      <c r="E68" s="94"/>
      <c r="F68" s="141"/>
      <c r="G68" s="95"/>
      <c r="H68" s="94"/>
      <c r="I68" s="141"/>
      <c r="J68" s="95"/>
      <c r="K68" s="94"/>
      <c r="L68" s="141"/>
      <c r="M68" s="95"/>
      <c r="N68" s="94"/>
      <c r="O68" s="141"/>
      <c r="P68" s="95"/>
      <c r="Q68" s="94"/>
      <c r="R68" s="141"/>
      <c r="S68" s="95"/>
      <c r="T68" s="94"/>
      <c r="U68" s="141"/>
      <c r="V68" s="95"/>
      <c r="W68" s="94"/>
      <c r="X68" s="141"/>
      <c r="Y68" s="95"/>
      <c r="Z68" s="95"/>
      <c r="AA68" s="264" t="str">
        <f t="shared" si="7"/>
        <v/>
      </c>
      <c r="AB68" s="266" t="str">
        <f t="shared" si="8"/>
        <v/>
      </c>
      <c r="AC68" s="251" t="str">
        <f t="shared" si="9"/>
        <v/>
      </c>
      <c r="AH68" s="520">
        <v>2013</v>
      </c>
      <c r="AI68" s="600" t="str">
        <f>IF(ISNUMBER(C68),'Cover Page'!$D$35/1000000*'4 classification'!C68/'FX rate'!$C18,"")</f>
        <v/>
      </c>
      <c r="AJ68" s="793" t="str">
        <f>IF(ISNUMBER(D68),'Cover Page'!$D$35/1000000*'4 classification'!D68/'FX rate'!$C18,"")</f>
        <v/>
      </c>
      <c r="AK68" s="601" t="str">
        <f>IF(ISNUMBER(E68),'Cover Page'!$D$35/1000000*'4 classification'!E68/'FX rate'!$C18,"")</f>
        <v/>
      </c>
      <c r="AL68" s="794" t="str">
        <f>IF(ISNUMBER(F68),'Cover Page'!$D$35/1000000*'4 classification'!F68/'FX rate'!$C18,"")</f>
        <v/>
      </c>
      <c r="AM68" s="793" t="str">
        <f>IF(ISNUMBER(G68),'Cover Page'!$D$35/1000000*'4 classification'!G68/'FX rate'!$C18,"")</f>
        <v/>
      </c>
      <c r="AN68" s="601" t="str">
        <f>IF(ISNUMBER(H68),'Cover Page'!$D$35/1000000*'4 classification'!H68/'FX rate'!$C18,"")</f>
        <v/>
      </c>
      <c r="AO68" s="794" t="str">
        <f>IF(ISNUMBER(I68),'Cover Page'!$D$35/1000000*'4 classification'!I68/'FX rate'!$C18,"")</f>
        <v/>
      </c>
      <c r="AP68" s="793" t="str">
        <f>IF(ISNUMBER(J68),'Cover Page'!$D$35/1000000*'4 classification'!J68/'FX rate'!$C18,"")</f>
        <v/>
      </c>
      <c r="AQ68" s="601" t="str">
        <f>IF(ISNUMBER(K68),'Cover Page'!$D$35/1000000*'4 classification'!K68/'FX rate'!$C18,"")</f>
        <v/>
      </c>
      <c r="AR68" s="794" t="str">
        <f>IF(ISNUMBER(L68),'Cover Page'!$D$35/1000000*'4 classification'!L68/'FX rate'!$C18,"")</f>
        <v/>
      </c>
      <c r="AS68" s="793" t="str">
        <f>IF(ISNUMBER(M68),'Cover Page'!$D$35/1000000*'4 classification'!M68/'FX rate'!$C18,"")</f>
        <v/>
      </c>
      <c r="AT68" s="601" t="str">
        <f>IF(ISNUMBER(N68),'Cover Page'!$D$35/1000000*'4 classification'!N68/'FX rate'!$C18,"")</f>
        <v/>
      </c>
      <c r="AU68" s="794" t="str">
        <f>IF(ISNUMBER(O68),'Cover Page'!$D$35/1000000*'4 classification'!O68/'FX rate'!$C18,"")</f>
        <v/>
      </c>
      <c r="AV68" s="793" t="str">
        <f>IF(ISNUMBER(P68),'Cover Page'!$D$35/1000000*'4 classification'!P68/'FX rate'!$C18,"")</f>
        <v/>
      </c>
      <c r="AW68" s="601" t="str">
        <f>IF(ISNUMBER(Q68),'Cover Page'!$D$35/1000000*'4 classification'!Q68/'FX rate'!$C18,"")</f>
        <v/>
      </c>
      <c r="AX68" s="794" t="str">
        <f>IF(ISNUMBER(R68),'Cover Page'!$D$35/1000000*'4 classification'!R68/'FX rate'!$C18,"")</f>
        <v/>
      </c>
      <c r="AY68" s="793" t="str">
        <f>IF(ISNUMBER(S68),'Cover Page'!$D$35/1000000*'4 classification'!S68/'FX rate'!$C18,"")</f>
        <v/>
      </c>
      <c r="AZ68" s="793" t="str">
        <f>IF(ISNUMBER(T68),'Cover Page'!$D$35/1000000*'4 classification'!T68/'FX rate'!$C18,"")</f>
        <v/>
      </c>
      <c r="BA68" s="797" t="str">
        <f>IF(ISNUMBER(U68),'Cover Page'!$D$35/1000000*'4 classification'!U68/'FX rate'!$C18,"")</f>
        <v/>
      </c>
      <c r="BB68" s="791" t="str">
        <f>IF(ISNUMBER(V68),'Cover Page'!$D$35/1000000*'4 classification'!V68/'FX rate'!$C18,"")</f>
        <v/>
      </c>
      <c r="BC68" s="599" t="str">
        <f>IF(ISNUMBER(W68),'Cover Page'!$D$35/1000000*'4 classification'!W68/'FX rate'!$C18,"")</f>
        <v/>
      </c>
      <c r="BD68" s="797" t="str">
        <f>IF(ISNUMBER(X68),'Cover Page'!$D$35/1000000*'4 classification'!X68/'FX rate'!$C18,"")</f>
        <v/>
      </c>
      <c r="BE68" s="791" t="str">
        <f>IF(ISNUMBER(Y68),'Cover Page'!$D$35/1000000*'4 classification'!Y68/'FX rate'!$C18,"")</f>
        <v/>
      </c>
      <c r="BF68" s="599" t="str">
        <f>IF(ISNUMBER(Z68),'Cover Page'!$D$35/1000000*'4 classification'!Z68/'FX rate'!$C18,"")</f>
        <v/>
      </c>
      <c r="BG68" s="792" t="str">
        <f>IF(ISNUMBER(AA68),'Cover Page'!$D$35/1000000*'4 classification'!AA68/'FX rate'!$C18,"")</f>
        <v/>
      </c>
      <c r="BH68" s="791" t="str">
        <f>IF(ISNUMBER(AB68),'Cover Page'!$D$35/1000000*'4 classification'!AB68/'FX rate'!$C18,"")</f>
        <v/>
      </c>
      <c r="BI68" s="599" t="str">
        <f>IF(ISNUMBER(AC68),'Cover Page'!$D$35/1000000*'4 classification'!AC68/'FX rate'!$C18,"")</f>
        <v/>
      </c>
      <c r="BN68" s="589">
        <v>2013</v>
      </c>
      <c r="BO68" s="631" t="str">
        <f>IF(ISNUMBER(C68),'Cover Page'!$D$35/1000000*C68/'FX rate'!$C$26,"")</f>
        <v/>
      </c>
      <c r="BP68" s="785" t="str">
        <f>IF(ISNUMBER(D68),'Cover Page'!$D$35/1000000*D68/'FX rate'!$C$26,"")</f>
        <v/>
      </c>
      <c r="BQ68" s="632" t="str">
        <f>IF(ISNUMBER(E68),'Cover Page'!$D$35/1000000*E68/'FX rate'!$C$26,"")</f>
        <v/>
      </c>
      <c r="BR68" s="786" t="str">
        <f>IF(ISNUMBER(F68),'Cover Page'!$D$35/1000000*F68/'FX rate'!$C$26,"")</f>
        <v/>
      </c>
      <c r="BS68" s="785" t="str">
        <f>IF(ISNUMBER(G68),'Cover Page'!$D$35/1000000*G68/'FX rate'!$C$26,"")</f>
        <v/>
      </c>
      <c r="BT68" s="632" t="str">
        <f>IF(ISNUMBER(H68),'Cover Page'!$D$35/1000000*H68/'FX rate'!$C$26,"")</f>
        <v/>
      </c>
      <c r="BU68" s="786" t="str">
        <f>IF(ISNUMBER(I68),'Cover Page'!$D$35/1000000*I68/'FX rate'!$C$26,"")</f>
        <v/>
      </c>
      <c r="BV68" s="785" t="str">
        <f>IF(ISNUMBER(J68),'Cover Page'!$D$35/1000000*J68/'FX rate'!$C$26,"")</f>
        <v/>
      </c>
      <c r="BW68" s="632" t="str">
        <f>IF(ISNUMBER(K68),'Cover Page'!$D$35/1000000*K68/'FX rate'!$C$26,"")</f>
        <v/>
      </c>
      <c r="BX68" s="786" t="str">
        <f>IF(ISNUMBER(L68),'Cover Page'!$D$35/1000000*L68/'FX rate'!$C$26,"")</f>
        <v/>
      </c>
      <c r="BY68" s="785" t="str">
        <f>IF(ISNUMBER(M68),'Cover Page'!$D$35/1000000*M68/'FX rate'!$C$26,"")</f>
        <v/>
      </c>
      <c r="BZ68" s="632" t="str">
        <f>IF(ISNUMBER(N68),'Cover Page'!$D$35/1000000*N68/'FX rate'!$C$26,"")</f>
        <v/>
      </c>
      <c r="CA68" s="786" t="str">
        <f>IF(ISNUMBER(O68),'Cover Page'!$D$35/1000000*O68/'FX rate'!$C$26,"")</f>
        <v/>
      </c>
      <c r="CB68" s="785" t="str">
        <f>IF(ISNUMBER(P68),'Cover Page'!$D$35/1000000*P68/'FX rate'!$C$26,"")</f>
        <v/>
      </c>
      <c r="CC68" s="632" t="str">
        <f>IF(ISNUMBER(Q68),'Cover Page'!$D$35/1000000*Q68/'FX rate'!$C$26,"")</f>
        <v/>
      </c>
      <c r="CD68" s="786" t="str">
        <f>IF(ISNUMBER(R68),'Cover Page'!$D$35/1000000*R68/'FX rate'!$C$26,"")</f>
        <v/>
      </c>
      <c r="CE68" s="785" t="str">
        <f>IF(ISNUMBER(S68),'Cover Page'!$D$35/1000000*S68/'FX rate'!$C$26,"")</f>
        <v/>
      </c>
      <c r="CF68" s="632" t="str">
        <f>IF(ISNUMBER(T68),'Cover Page'!$D$35/1000000*T68/'FX rate'!$C$26,"")</f>
        <v/>
      </c>
      <c r="CG68" s="786" t="str">
        <f>IF(ISNUMBER(U68),'Cover Page'!$D$35/1000000*U68/'FX rate'!$C$26,"")</f>
        <v/>
      </c>
      <c r="CH68" s="785" t="str">
        <f>IF(ISNUMBER(V68),'Cover Page'!$D$35/1000000*V68/'FX rate'!$C$26,"")</f>
        <v/>
      </c>
      <c r="CI68" s="632" t="str">
        <f>IF(ISNUMBER(W68),'Cover Page'!$D$35/1000000*W68/'FX rate'!$C$26,"")</f>
        <v/>
      </c>
      <c r="CJ68" s="786" t="str">
        <f>IF(ISNUMBER(X68),'Cover Page'!$D$35/1000000*X68/'FX rate'!$C$26,"")</f>
        <v/>
      </c>
      <c r="CK68" s="785" t="str">
        <f>IF(ISNUMBER(Y68),'Cover Page'!$D$35/1000000*Y68/'FX rate'!$C$26,"")</f>
        <v/>
      </c>
      <c r="CL68" s="632" t="str">
        <f>IF(ISNUMBER(Z68),'Cover Page'!$D$35/1000000*Z68/'FX rate'!$C$26,"")</f>
        <v/>
      </c>
      <c r="CM68" s="786" t="str">
        <f>IF(ISNUMBER(AA68),'Cover Page'!$D$35/1000000*AA68/'FX rate'!$C$26,"")</f>
        <v/>
      </c>
      <c r="CN68" s="785" t="str">
        <f>IF(ISNUMBER(AB68),'Cover Page'!$D$35/1000000*AB68/'FX rate'!$C$26,"")</f>
        <v/>
      </c>
      <c r="CO68" s="632" t="str">
        <f>IF(ISNUMBER(AC68),'Cover Page'!$D$35/1000000*AC68/'FX rate'!$C$25,"")</f>
        <v/>
      </c>
      <c r="CP68" s="525"/>
      <c r="CQ68" s="525"/>
      <c r="CR68" s="525"/>
      <c r="CS68" s="525"/>
    </row>
    <row r="69" spans="1:97" ht="14.25" x14ac:dyDescent="0.2">
      <c r="A69" s="4"/>
      <c r="B69" s="26">
        <v>2014</v>
      </c>
      <c r="C69" s="148"/>
      <c r="D69" s="97"/>
      <c r="E69" s="96"/>
      <c r="F69" s="142"/>
      <c r="G69" s="97"/>
      <c r="H69" s="96"/>
      <c r="I69" s="142"/>
      <c r="J69" s="97"/>
      <c r="K69" s="96"/>
      <c r="L69" s="142"/>
      <c r="M69" s="97"/>
      <c r="N69" s="96"/>
      <c r="O69" s="142"/>
      <c r="P69" s="97"/>
      <c r="Q69" s="96"/>
      <c r="R69" s="142"/>
      <c r="S69" s="97"/>
      <c r="T69" s="96"/>
      <c r="U69" s="142"/>
      <c r="V69" s="97"/>
      <c r="W69" s="96"/>
      <c r="X69" s="142"/>
      <c r="Y69" s="97"/>
      <c r="Z69" s="97"/>
      <c r="AA69" s="264" t="str">
        <f t="shared" si="7"/>
        <v/>
      </c>
      <c r="AB69" s="266" t="str">
        <f t="shared" si="8"/>
        <v/>
      </c>
      <c r="AC69" s="251" t="str">
        <f t="shared" si="9"/>
        <v/>
      </c>
      <c r="AH69" s="523">
        <v>2014</v>
      </c>
      <c r="AI69" s="611" t="str">
        <f>IF(ISNUMBER(C69),'Cover Page'!$D$35/1000000*'4 classification'!C69/'FX rate'!$C19,"")</f>
        <v/>
      </c>
      <c r="AJ69" s="795" t="str">
        <f>IF(ISNUMBER(D69),'Cover Page'!$D$35/1000000*'4 classification'!D69/'FX rate'!$C19,"")</f>
        <v/>
      </c>
      <c r="AK69" s="657" t="str">
        <f>IF(ISNUMBER(E69),'Cover Page'!$D$35/1000000*'4 classification'!E69/'FX rate'!$C19,"")</f>
        <v/>
      </c>
      <c r="AL69" s="796" t="str">
        <f>IF(ISNUMBER(F69),'Cover Page'!$D$35/1000000*'4 classification'!F69/'FX rate'!$C19,"")</f>
        <v/>
      </c>
      <c r="AM69" s="795" t="str">
        <f>IF(ISNUMBER(G69),'Cover Page'!$D$35/1000000*'4 classification'!G69/'FX rate'!$C19,"")</f>
        <v/>
      </c>
      <c r="AN69" s="657" t="str">
        <f>IF(ISNUMBER(H69),'Cover Page'!$D$35/1000000*'4 classification'!H69/'FX rate'!$C19,"")</f>
        <v/>
      </c>
      <c r="AO69" s="796" t="str">
        <f>IF(ISNUMBER(I69),'Cover Page'!$D$35/1000000*'4 classification'!I69/'FX rate'!$C19,"")</f>
        <v/>
      </c>
      <c r="AP69" s="793" t="str">
        <f>IF(ISNUMBER(J69),'Cover Page'!$D$35/1000000*'4 classification'!J69/'FX rate'!$C19,"")</f>
        <v/>
      </c>
      <c r="AQ69" s="657" t="str">
        <f>IF(ISNUMBER(K69),'Cover Page'!$D$35/1000000*'4 classification'!K69/'FX rate'!$C19,"")</f>
        <v/>
      </c>
      <c r="AR69" s="796" t="str">
        <f>IF(ISNUMBER(L69),'Cover Page'!$D$35/1000000*'4 classification'!L69/'FX rate'!$C19,"")</f>
        <v/>
      </c>
      <c r="AS69" s="795" t="str">
        <f>IF(ISNUMBER(M69),'Cover Page'!$D$35/1000000*'4 classification'!M69/'FX rate'!$C19,"")</f>
        <v/>
      </c>
      <c r="AT69" s="657" t="str">
        <f>IF(ISNUMBER(N69),'Cover Page'!$D$35/1000000*'4 classification'!N69/'FX rate'!$C19,"")</f>
        <v/>
      </c>
      <c r="AU69" s="796" t="str">
        <f>IF(ISNUMBER(O69),'Cover Page'!$D$35/1000000*'4 classification'!O69/'FX rate'!$C19,"")</f>
        <v/>
      </c>
      <c r="AV69" s="795" t="str">
        <f>IF(ISNUMBER(P69),'Cover Page'!$D$35/1000000*'4 classification'!P69/'FX rate'!$C19,"")</f>
        <v/>
      </c>
      <c r="AW69" s="657" t="str">
        <f>IF(ISNUMBER(Q69),'Cover Page'!$D$35/1000000*'4 classification'!Q69/'FX rate'!$C19,"")</f>
        <v/>
      </c>
      <c r="AX69" s="796" t="str">
        <f>IF(ISNUMBER(R69),'Cover Page'!$D$35/1000000*'4 classification'!R69/'FX rate'!$C19,"")</f>
        <v/>
      </c>
      <c r="AY69" s="795" t="str">
        <f>IF(ISNUMBER(S69),'Cover Page'!$D$35/1000000*'4 classification'!S69/'FX rate'!$C19,"")</f>
        <v/>
      </c>
      <c r="AZ69" s="795" t="str">
        <f>IF(ISNUMBER(T69),'Cover Page'!$D$35/1000000*'4 classification'!T69/'FX rate'!$C19,"")</f>
        <v/>
      </c>
      <c r="BA69" s="797" t="str">
        <f>IF(ISNUMBER(U69),'Cover Page'!$D$35/1000000*'4 classification'!U69/'FX rate'!$C19,"")</f>
        <v/>
      </c>
      <c r="BB69" s="791" t="str">
        <f>IF(ISNUMBER(V69),'Cover Page'!$D$35/1000000*'4 classification'!V69/'FX rate'!$C19,"")</f>
        <v/>
      </c>
      <c r="BC69" s="599" t="str">
        <f>IF(ISNUMBER(W69),'Cover Page'!$D$35/1000000*'4 classification'!W69/'FX rate'!$C19,"")</f>
        <v/>
      </c>
      <c r="BD69" s="797" t="str">
        <f>IF(ISNUMBER(X69),'Cover Page'!$D$35/1000000*'4 classification'!X69/'FX rate'!$C19,"")</f>
        <v/>
      </c>
      <c r="BE69" s="791" t="str">
        <f>IF(ISNUMBER(Y69),'Cover Page'!$D$35/1000000*'4 classification'!Y69/'FX rate'!$C19,"")</f>
        <v/>
      </c>
      <c r="BF69" s="599" t="str">
        <f>IF(ISNUMBER(Z69),'Cover Page'!$D$35/1000000*'4 classification'!Z69/'FX rate'!$C19,"")</f>
        <v/>
      </c>
      <c r="BG69" s="792" t="str">
        <f>IF(ISNUMBER(AA69),'Cover Page'!$D$35/1000000*'4 classification'!AA69/'FX rate'!$C19,"")</f>
        <v/>
      </c>
      <c r="BH69" s="791" t="str">
        <f>IF(ISNUMBER(AB69),'Cover Page'!$D$35/1000000*'4 classification'!AB69/'FX rate'!$C19,"")</f>
        <v/>
      </c>
      <c r="BI69" s="599" t="str">
        <f>IF(ISNUMBER(AC69),'Cover Page'!$D$35/1000000*'4 classification'!AC69/'FX rate'!$C19,"")</f>
        <v/>
      </c>
      <c r="BN69" s="592">
        <v>2014</v>
      </c>
      <c r="BO69" s="642" t="str">
        <f>IF(ISNUMBER(C69),'Cover Page'!$D$35/1000000*C69/'FX rate'!$C$26,"")</f>
        <v/>
      </c>
      <c r="BP69" s="787" t="str">
        <f>IF(ISNUMBER(D69),'Cover Page'!$D$35/1000000*D69/'FX rate'!$C$26,"")</f>
        <v/>
      </c>
      <c r="BQ69" s="643" t="str">
        <f>IF(ISNUMBER(E69),'Cover Page'!$D$35/1000000*E69/'FX rate'!$C$26,"")</f>
        <v/>
      </c>
      <c r="BR69" s="788" t="str">
        <f>IF(ISNUMBER(F69),'Cover Page'!$D$35/1000000*F69/'FX rate'!$C$26,"")</f>
        <v/>
      </c>
      <c r="BS69" s="787" t="str">
        <f>IF(ISNUMBER(G69),'Cover Page'!$D$35/1000000*G69/'FX rate'!$C$26,"")</f>
        <v/>
      </c>
      <c r="BT69" s="643" t="str">
        <f>IF(ISNUMBER(H69),'Cover Page'!$D$35/1000000*H69/'FX rate'!$C$26,"")</f>
        <v/>
      </c>
      <c r="BU69" s="788" t="str">
        <f>IF(ISNUMBER(I69),'Cover Page'!$D$35/1000000*I69/'FX rate'!$C$26,"")</f>
        <v/>
      </c>
      <c r="BV69" s="785" t="str">
        <f>IF(ISNUMBER(J69),'Cover Page'!$D$35/1000000*J69/'FX rate'!$C$26,"")</f>
        <v/>
      </c>
      <c r="BW69" s="643" t="str">
        <f>IF(ISNUMBER(K69),'Cover Page'!$D$35/1000000*K69/'FX rate'!$C$26,"")</f>
        <v/>
      </c>
      <c r="BX69" s="788" t="str">
        <f>IF(ISNUMBER(L69),'Cover Page'!$D$35/1000000*L69/'FX rate'!$C$26,"")</f>
        <v/>
      </c>
      <c r="BY69" s="787" t="str">
        <f>IF(ISNUMBER(M69),'Cover Page'!$D$35/1000000*M69/'FX rate'!$C$26,"")</f>
        <v/>
      </c>
      <c r="BZ69" s="643" t="str">
        <f>IF(ISNUMBER(N69),'Cover Page'!$D$35/1000000*N69/'FX rate'!$C$26,"")</f>
        <v/>
      </c>
      <c r="CA69" s="788" t="str">
        <f>IF(ISNUMBER(O69),'Cover Page'!$D$35/1000000*O69/'FX rate'!$C$26,"")</f>
        <v/>
      </c>
      <c r="CB69" s="787" t="str">
        <f>IF(ISNUMBER(P69),'Cover Page'!$D$35/1000000*P69/'FX rate'!$C$26,"")</f>
        <v/>
      </c>
      <c r="CC69" s="643" t="str">
        <f>IF(ISNUMBER(Q69),'Cover Page'!$D$35/1000000*Q69/'FX rate'!$C$26,"")</f>
        <v/>
      </c>
      <c r="CD69" s="788" t="str">
        <f>IF(ISNUMBER(R69),'Cover Page'!$D$35/1000000*R69/'FX rate'!$C$26,"")</f>
        <v/>
      </c>
      <c r="CE69" s="787" t="str">
        <f>IF(ISNUMBER(S69),'Cover Page'!$D$35/1000000*S69/'FX rate'!$C$26,"")</f>
        <v/>
      </c>
      <c r="CF69" s="643" t="str">
        <f>IF(ISNUMBER(T69),'Cover Page'!$D$35/1000000*T69/'FX rate'!$C$26,"")</f>
        <v/>
      </c>
      <c r="CG69" s="788" t="str">
        <f>IF(ISNUMBER(U69),'Cover Page'!$D$35/1000000*U69/'FX rate'!$C$26,"")</f>
        <v/>
      </c>
      <c r="CH69" s="787" t="str">
        <f>IF(ISNUMBER(V69),'Cover Page'!$D$35/1000000*V69/'FX rate'!$C$26,"")</f>
        <v/>
      </c>
      <c r="CI69" s="643" t="str">
        <f>IF(ISNUMBER(W69),'Cover Page'!$D$35/1000000*W69/'FX rate'!$C$26,"")</f>
        <v/>
      </c>
      <c r="CJ69" s="788" t="str">
        <f>IF(ISNUMBER(X69),'Cover Page'!$D$35/1000000*X69/'FX rate'!$C$26,"")</f>
        <v/>
      </c>
      <c r="CK69" s="787" t="str">
        <f>IF(ISNUMBER(Y69),'Cover Page'!$D$35/1000000*Y69/'FX rate'!$C$26,"")</f>
        <v/>
      </c>
      <c r="CL69" s="643" t="str">
        <f>IF(ISNUMBER(Z69),'Cover Page'!$D$35/1000000*Z69/'FX rate'!$C$26,"")</f>
        <v/>
      </c>
      <c r="CM69" s="788" t="str">
        <f>IF(ISNUMBER(AA69),'Cover Page'!$D$35/1000000*AA69/'FX rate'!$C$26,"")</f>
        <v/>
      </c>
      <c r="CN69" s="787" t="str">
        <f>IF(ISNUMBER(AB69),'Cover Page'!$D$35/1000000*AB69/'FX rate'!$C$26,"")</f>
        <v/>
      </c>
      <c r="CO69" s="643" t="str">
        <f>IF(ISNUMBER(AC69),'Cover Page'!$D$35/1000000*AC69/'FX rate'!$C$25,"")</f>
        <v/>
      </c>
      <c r="CP69" s="525"/>
      <c r="CQ69" s="525"/>
      <c r="CR69" s="525"/>
      <c r="CS69" s="525"/>
    </row>
    <row r="70" spans="1:97" ht="14.25" x14ac:dyDescent="0.2">
      <c r="A70" s="4"/>
      <c r="B70" s="26">
        <v>2015</v>
      </c>
      <c r="C70" s="148"/>
      <c r="D70" s="97"/>
      <c r="E70" s="96"/>
      <c r="F70" s="142"/>
      <c r="G70" s="97"/>
      <c r="H70" s="96"/>
      <c r="I70" s="142"/>
      <c r="J70" s="97"/>
      <c r="K70" s="96"/>
      <c r="L70" s="142"/>
      <c r="M70" s="97"/>
      <c r="N70" s="96"/>
      <c r="O70" s="142"/>
      <c r="P70" s="97"/>
      <c r="Q70" s="96"/>
      <c r="R70" s="142"/>
      <c r="S70" s="97"/>
      <c r="T70" s="96"/>
      <c r="U70" s="142"/>
      <c r="V70" s="97"/>
      <c r="W70" s="96"/>
      <c r="X70" s="142"/>
      <c r="Y70" s="97"/>
      <c r="Z70" s="97"/>
      <c r="AA70" s="264" t="str">
        <f t="shared" si="7"/>
        <v/>
      </c>
      <c r="AB70" s="266" t="str">
        <f t="shared" si="8"/>
        <v/>
      </c>
      <c r="AC70" s="251" t="str">
        <f t="shared" si="9"/>
        <v/>
      </c>
      <c r="AH70" s="523">
        <v>2015</v>
      </c>
      <c r="AI70" s="611" t="str">
        <f>IF(ISNUMBER(C70),'Cover Page'!$D$35/1000000*'4 classification'!C70/'FX rate'!$C20,"")</f>
        <v/>
      </c>
      <c r="AJ70" s="795" t="str">
        <f>IF(ISNUMBER(D70),'Cover Page'!$D$35/1000000*'4 classification'!D70/'FX rate'!$C20,"")</f>
        <v/>
      </c>
      <c r="AK70" s="657" t="str">
        <f>IF(ISNUMBER(E70),'Cover Page'!$D$35/1000000*'4 classification'!E70/'FX rate'!$C20,"")</f>
        <v/>
      </c>
      <c r="AL70" s="796" t="str">
        <f>IF(ISNUMBER(F70),'Cover Page'!$D$35/1000000*'4 classification'!F70/'FX rate'!$C20,"")</f>
        <v/>
      </c>
      <c r="AM70" s="795" t="str">
        <f>IF(ISNUMBER(G70),'Cover Page'!$D$35/1000000*'4 classification'!G70/'FX rate'!$C20,"")</f>
        <v/>
      </c>
      <c r="AN70" s="657" t="str">
        <f>IF(ISNUMBER(H70),'Cover Page'!$D$35/1000000*'4 classification'!H70/'FX rate'!$C20,"")</f>
        <v/>
      </c>
      <c r="AO70" s="796" t="str">
        <f>IF(ISNUMBER(I70),'Cover Page'!$D$35/1000000*'4 classification'!I70/'FX rate'!$C20,"")</f>
        <v/>
      </c>
      <c r="AP70" s="795" t="str">
        <f>IF(ISNUMBER(J70),'Cover Page'!$D$35/1000000*'4 classification'!J70/'FX rate'!$C20,"")</f>
        <v/>
      </c>
      <c r="AQ70" s="657" t="str">
        <f>IF(ISNUMBER(K70),'Cover Page'!$D$35/1000000*'4 classification'!K70/'FX rate'!$C20,"")</f>
        <v/>
      </c>
      <c r="AR70" s="796" t="str">
        <f>IF(ISNUMBER(L70),'Cover Page'!$D$35/1000000*'4 classification'!L70/'FX rate'!$C20,"")</f>
        <v/>
      </c>
      <c r="AS70" s="795" t="str">
        <f>IF(ISNUMBER(M70),'Cover Page'!$D$35/1000000*'4 classification'!M70/'FX rate'!$C20,"")</f>
        <v/>
      </c>
      <c r="AT70" s="657" t="str">
        <f>IF(ISNUMBER(N70),'Cover Page'!$D$35/1000000*'4 classification'!N70/'FX rate'!$C20,"")</f>
        <v/>
      </c>
      <c r="AU70" s="796" t="str">
        <f>IF(ISNUMBER(O70),'Cover Page'!$D$35/1000000*'4 classification'!O70/'FX rate'!$C20,"")</f>
        <v/>
      </c>
      <c r="AV70" s="795" t="str">
        <f>IF(ISNUMBER(P70),'Cover Page'!$D$35/1000000*'4 classification'!P70/'FX rate'!$C20,"")</f>
        <v/>
      </c>
      <c r="AW70" s="657" t="str">
        <f>IF(ISNUMBER(Q70),'Cover Page'!$D$35/1000000*'4 classification'!Q70/'FX rate'!$C20,"")</f>
        <v/>
      </c>
      <c r="AX70" s="796" t="str">
        <f>IF(ISNUMBER(R70),'Cover Page'!$D$35/1000000*'4 classification'!R70/'FX rate'!$C20,"")</f>
        <v/>
      </c>
      <c r="AY70" s="795" t="str">
        <f>IF(ISNUMBER(S70),'Cover Page'!$D$35/1000000*'4 classification'!S70/'FX rate'!$C20,"")</f>
        <v/>
      </c>
      <c r="AZ70" s="793" t="str">
        <f>IF(ISNUMBER(T70),'Cover Page'!$D$35/1000000*'4 classification'!T70/'FX rate'!$C20,"")</f>
        <v/>
      </c>
      <c r="BA70" s="797" t="str">
        <f>IF(ISNUMBER(U70),'Cover Page'!$D$35/1000000*'4 classification'!U70/'FX rate'!$C20,"")</f>
        <v/>
      </c>
      <c r="BB70" s="791" t="str">
        <f>IF(ISNUMBER(V70),'Cover Page'!$D$35/1000000*'4 classification'!V70/'FX rate'!$C20,"")</f>
        <v/>
      </c>
      <c r="BC70" s="599" t="str">
        <f>IF(ISNUMBER(W70),'Cover Page'!$D$35/1000000*'4 classification'!W70/'FX rate'!$C20,"")</f>
        <v/>
      </c>
      <c r="BD70" s="797" t="str">
        <f>IF(ISNUMBER(X70),'Cover Page'!$D$35/1000000*'4 classification'!X70/'FX rate'!$C20,"")</f>
        <v/>
      </c>
      <c r="BE70" s="791" t="str">
        <f>IF(ISNUMBER(Y70),'Cover Page'!$D$35/1000000*'4 classification'!Y70/'FX rate'!$C20,"")</f>
        <v/>
      </c>
      <c r="BF70" s="599" t="str">
        <f>IF(ISNUMBER(Z70),'Cover Page'!$D$35/1000000*'4 classification'!Z70/'FX rate'!$C20,"")</f>
        <v/>
      </c>
      <c r="BG70" s="792" t="str">
        <f>IF(ISNUMBER(AA70),'Cover Page'!$D$35/1000000*'4 classification'!AA70/'FX rate'!$C20,"")</f>
        <v/>
      </c>
      <c r="BH70" s="791" t="str">
        <f>IF(ISNUMBER(AB70),'Cover Page'!$D$35/1000000*'4 classification'!AB70/'FX rate'!$C20,"")</f>
        <v/>
      </c>
      <c r="BI70" s="599" t="str">
        <f>IF(ISNUMBER(AC70),'Cover Page'!$D$35/1000000*'4 classification'!AC70/'FX rate'!$C20,"")</f>
        <v/>
      </c>
      <c r="BN70" s="592">
        <v>2015</v>
      </c>
      <c r="BO70" s="642" t="str">
        <f>IF(ISNUMBER(C70),'Cover Page'!$D$35/1000000*C70/'FX rate'!$C$26,"")</f>
        <v/>
      </c>
      <c r="BP70" s="787" t="str">
        <f>IF(ISNUMBER(D70),'Cover Page'!$D$35/1000000*D70/'FX rate'!$C$26,"")</f>
        <v/>
      </c>
      <c r="BQ70" s="643" t="str">
        <f>IF(ISNUMBER(E70),'Cover Page'!$D$35/1000000*E70/'FX rate'!$C$26,"")</f>
        <v/>
      </c>
      <c r="BR70" s="788" t="str">
        <f>IF(ISNUMBER(F70),'Cover Page'!$D$35/1000000*F70/'FX rate'!$C$26,"")</f>
        <v/>
      </c>
      <c r="BS70" s="787" t="str">
        <f>IF(ISNUMBER(G70),'Cover Page'!$D$35/1000000*G70/'FX rate'!$C$26,"")</f>
        <v/>
      </c>
      <c r="BT70" s="643" t="str">
        <f>IF(ISNUMBER(H70),'Cover Page'!$D$35/1000000*H70/'FX rate'!$C$26,"")</f>
        <v/>
      </c>
      <c r="BU70" s="788" t="str">
        <f>IF(ISNUMBER(I70),'Cover Page'!$D$35/1000000*I70/'FX rate'!$C$26,"")</f>
        <v/>
      </c>
      <c r="BV70" s="787" t="str">
        <f>IF(ISNUMBER(J70),'Cover Page'!$D$35/1000000*J70/'FX rate'!$C$26,"")</f>
        <v/>
      </c>
      <c r="BW70" s="643" t="str">
        <f>IF(ISNUMBER(K70),'Cover Page'!$D$35/1000000*K70/'FX rate'!$C$26,"")</f>
        <v/>
      </c>
      <c r="BX70" s="788" t="str">
        <f>IF(ISNUMBER(L70),'Cover Page'!$D$35/1000000*L70/'FX rate'!$C$26,"")</f>
        <v/>
      </c>
      <c r="BY70" s="787" t="str">
        <f>IF(ISNUMBER(M70),'Cover Page'!$D$35/1000000*M70/'FX rate'!$C$26,"")</f>
        <v/>
      </c>
      <c r="BZ70" s="643" t="str">
        <f>IF(ISNUMBER(N70),'Cover Page'!$D$35/1000000*N70/'FX rate'!$C$26,"")</f>
        <v/>
      </c>
      <c r="CA70" s="788" t="str">
        <f>IF(ISNUMBER(O70),'Cover Page'!$D$35/1000000*O70/'FX rate'!$C$26,"")</f>
        <v/>
      </c>
      <c r="CB70" s="787" t="str">
        <f>IF(ISNUMBER(P70),'Cover Page'!$D$35/1000000*P70/'FX rate'!$C$26,"")</f>
        <v/>
      </c>
      <c r="CC70" s="643" t="str">
        <f>IF(ISNUMBER(Q70),'Cover Page'!$D$35/1000000*Q70/'FX rate'!$C$26,"")</f>
        <v/>
      </c>
      <c r="CD70" s="788" t="str">
        <f>IF(ISNUMBER(R70),'Cover Page'!$D$35/1000000*R70/'FX rate'!$C$26,"")</f>
        <v/>
      </c>
      <c r="CE70" s="787" t="str">
        <f>IF(ISNUMBER(S70),'Cover Page'!$D$35/1000000*S70/'FX rate'!$C$26,"")</f>
        <v/>
      </c>
      <c r="CF70" s="643" t="str">
        <f>IF(ISNUMBER(T70),'Cover Page'!$D$35/1000000*T70/'FX rate'!$C$26,"")</f>
        <v/>
      </c>
      <c r="CG70" s="788" t="str">
        <f>IF(ISNUMBER(U70),'Cover Page'!$D$35/1000000*U70/'FX rate'!$C$26,"")</f>
        <v/>
      </c>
      <c r="CH70" s="787" t="str">
        <f>IF(ISNUMBER(V70),'Cover Page'!$D$35/1000000*V70/'FX rate'!$C$26,"")</f>
        <v/>
      </c>
      <c r="CI70" s="643" t="str">
        <f>IF(ISNUMBER(W70),'Cover Page'!$D$35/1000000*W70/'FX rate'!$C$26,"")</f>
        <v/>
      </c>
      <c r="CJ70" s="788" t="str">
        <f>IF(ISNUMBER(X70),'Cover Page'!$D$35/1000000*X70/'FX rate'!$C$26,"")</f>
        <v/>
      </c>
      <c r="CK70" s="787" t="str">
        <f>IF(ISNUMBER(Y70),'Cover Page'!$D$35/1000000*Y70/'FX rate'!$C$26,"")</f>
        <v/>
      </c>
      <c r="CL70" s="643" t="str">
        <f>IF(ISNUMBER(Z70),'Cover Page'!$D$35/1000000*Z70/'FX rate'!$C$26,"")</f>
        <v/>
      </c>
      <c r="CM70" s="788" t="str">
        <f>IF(ISNUMBER(AA70),'Cover Page'!$D$35/1000000*AA70/'FX rate'!$C$26,"")</f>
        <v/>
      </c>
      <c r="CN70" s="787" t="str">
        <f>IF(ISNUMBER(AB70),'Cover Page'!$D$35/1000000*AB70/'FX rate'!$C$26,"")</f>
        <v/>
      </c>
      <c r="CO70" s="643" t="str">
        <f>IF(ISNUMBER(AC70),'Cover Page'!$D$35/1000000*AC70/'FX rate'!$C$25,"")</f>
        <v/>
      </c>
      <c r="CP70" s="525"/>
      <c r="CQ70" s="525"/>
      <c r="CR70" s="525"/>
      <c r="CS70" s="525"/>
    </row>
    <row r="71" spans="1:97" ht="14.25" x14ac:dyDescent="0.2">
      <c r="A71" s="4"/>
      <c r="B71" s="26">
        <v>2016</v>
      </c>
      <c r="C71" s="148"/>
      <c r="D71" s="97"/>
      <c r="E71" s="96"/>
      <c r="F71" s="142"/>
      <c r="G71" s="97"/>
      <c r="H71" s="96"/>
      <c r="I71" s="142"/>
      <c r="J71" s="97"/>
      <c r="K71" s="96"/>
      <c r="L71" s="142"/>
      <c r="M71" s="97"/>
      <c r="N71" s="96"/>
      <c r="O71" s="142"/>
      <c r="P71" s="97"/>
      <c r="Q71" s="96"/>
      <c r="R71" s="142"/>
      <c r="S71" s="97"/>
      <c r="T71" s="96"/>
      <c r="U71" s="142"/>
      <c r="V71" s="97"/>
      <c r="W71" s="96"/>
      <c r="X71" s="142"/>
      <c r="Y71" s="97"/>
      <c r="Z71" s="97"/>
      <c r="AA71" s="264" t="str">
        <f t="shared" si="7"/>
        <v/>
      </c>
      <c r="AB71" s="266" t="str">
        <f t="shared" si="8"/>
        <v/>
      </c>
      <c r="AC71" s="251" t="str">
        <f t="shared" si="9"/>
        <v/>
      </c>
      <c r="AH71" s="523">
        <v>2016</v>
      </c>
      <c r="AI71" s="611" t="str">
        <f>IF(ISNUMBER(C71),'Cover Page'!$D$35/1000000*'4 classification'!C71/'FX rate'!$C21,"")</f>
        <v/>
      </c>
      <c r="AJ71" s="795" t="str">
        <f>IF(ISNUMBER(D71),'Cover Page'!$D$35/1000000*'4 classification'!D71/'FX rate'!$C21,"")</f>
        <v/>
      </c>
      <c r="AK71" s="657" t="str">
        <f>IF(ISNUMBER(E71),'Cover Page'!$D$35/1000000*'4 classification'!E71/'FX rate'!$C21,"")</f>
        <v/>
      </c>
      <c r="AL71" s="796" t="str">
        <f>IF(ISNUMBER(F71),'Cover Page'!$D$35/1000000*'4 classification'!F71/'FX rate'!$C21,"")</f>
        <v/>
      </c>
      <c r="AM71" s="795" t="str">
        <f>IF(ISNUMBER(G71),'Cover Page'!$D$35/1000000*'4 classification'!G71/'FX rate'!$C21,"")</f>
        <v/>
      </c>
      <c r="AN71" s="657" t="str">
        <f>IF(ISNUMBER(H71),'Cover Page'!$D$35/1000000*'4 classification'!H71/'FX rate'!$C21,"")</f>
        <v/>
      </c>
      <c r="AO71" s="796" t="str">
        <f>IF(ISNUMBER(I71),'Cover Page'!$D$35/1000000*'4 classification'!I71/'FX rate'!$C21,"")</f>
        <v/>
      </c>
      <c r="AP71" s="795" t="str">
        <f>IF(ISNUMBER(J71),'Cover Page'!$D$35/1000000*'4 classification'!J71/'FX rate'!$C21,"")</f>
        <v/>
      </c>
      <c r="AQ71" s="657" t="str">
        <f>IF(ISNUMBER(K71),'Cover Page'!$D$35/1000000*'4 classification'!K71/'FX rate'!$C21,"")</f>
        <v/>
      </c>
      <c r="AR71" s="796" t="str">
        <f>IF(ISNUMBER(L71),'Cover Page'!$D$35/1000000*'4 classification'!L71/'FX rate'!$C21,"")</f>
        <v/>
      </c>
      <c r="AS71" s="795" t="str">
        <f>IF(ISNUMBER(M71),'Cover Page'!$D$35/1000000*'4 classification'!M71/'FX rate'!$C21,"")</f>
        <v/>
      </c>
      <c r="AT71" s="657" t="str">
        <f>IF(ISNUMBER(N71),'Cover Page'!$D$35/1000000*'4 classification'!N71/'FX rate'!$C21,"")</f>
        <v/>
      </c>
      <c r="AU71" s="796" t="str">
        <f>IF(ISNUMBER(O71),'Cover Page'!$D$35/1000000*'4 classification'!O71/'FX rate'!$C21,"")</f>
        <v/>
      </c>
      <c r="AV71" s="795" t="str">
        <f>IF(ISNUMBER(P71),'Cover Page'!$D$35/1000000*'4 classification'!P71/'FX rate'!$C21,"")</f>
        <v/>
      </c>
      <c r="AW71" s="657" t="str">
        <f>IF(ISNUMBER(Q71),'Cover Page'!$D$35/1000000*'4 classification'!Q71/'FX rate'!$C21,"")</f>
        <v/>
      </c>
      <c r="AX71" s="796" t="str">
        <f>IF(ISNUMBER(R71),'Cover Page'!$D$35/1000000*'4 classification'!R71/'FX rate'!$C21,"")</f>
        <v/>
      </c>
      <c r="AY71" s="795" t="str">
        <f>IF(ISNUMBER(S71),'Cover Page'!$D$35/1000000*'4 classification'!S71/'FX rate'!$C21,"")</f>
        <v/>
      </c>
      <c r="AZ71" s="793" t="str">
        <f>IF(ISNUMBER(T71),'Cover Page'!$D$35/1000000*'4 classification'!T71/'FX rate'!$C21,"")</f>
        <v/>
      </c>
      <c r="BA71" s="797" t="str">
        <f>IF(ISNUMBER(U71),'Cover Page'!$D$35/1000000*'4 classification'!U71/'FX rate'!$C21,"")</f>
        <v/>
      </c>
      <c r="BB71" s="791" t="str">
        <f>IF(ISNUMBER(V71),'Cover Page'!$D$35/1000000*'4 classification'!V71/'FX rate'!$C21,"")</f>
        <v/>
      </c>
      <c r="BC71" s="599" t="str">
        <f>IF(ISNUMBER(W71),'Cover Page'!$D$35/1000000*'4 classification'!W71/'FX rate'!$C21,"")</f>
        <v/>
      </c>
      <c r="BD71" s="797" t="str">
        <f>IF(ISNUMBER(X71),'Cover Page'!$D$35/1000000*'4 classification'!X71/'FX rate'!$C21,"")</f>
        <v/>
      </c>
      <c r="BE71" s="791" t="str">
        <f>IF(ISNUMBER(Y71),'Cover Page'!$D$35/1000000*'4 classification'!Y71/'FX rate'!$C21,"")</f>
        <v/>
      </c>
      <c r="BF71" s="599" t="str">
        <f>IF(ISNUMBER(Z71),'Cover Page'!$D$35/1000000*'4 classification'!Z71/'FX rate'!$C21,"")</f>
        <v/>
      </c>
      <c r="BG71" s="792" t="str">
        <f>IF(ISNUMBER(AA71),'Cover Page'!$D$35/1000000*'4 classification'!AA71/'FX rate'!$C21,"")</f>
        <v/>
      </c>
      <c r="BH71" s="791" t="str">
        <f>IF(ISNUMBER(AB71),'Cover Page'!$D$35/1000000*'4 classification'!AB71/'FX rate'!$C21,"")</f>
        <v/>
      </c>
      <c r="BI71" s="599" t="str">
        <f>IF(ISNUMBER(AC71),'Cover Page'!$D$35/1000000*'4 classification'!AC71/'FX rate'!$C21,"")</f>
        <v/>
      </c>
      <c r="BN71" s="592">
        <v>2016</v>
      </c>
      <c r="BO71" s="642" t="str">
        <f>IF(ISNUMBER(C71),'Cover Page'!$D$35/1000000*C71/'FX rate'!$C$26,"")</f>
        <v/>
      </c>
      <c r="BP71" s="787" t="str">
        <f>IF(ISNUMBER(D71),'Cover Page'!$D$35/1000000*D71/'FX rate'!$C$26,"")</f>
        <v/>
      </c>
      <c r="BQ71" s="643" t="str">
        <f>IF(ISNUMBER(E71),'Cover Page'!$D$35/1000000*E71/'FX rate'!$C$26,"")</f>
        <v/>
      </c>
      <c r="BR71" s="788" t="str">
        <f>IF(ISNUMBER(F71),'Cover Page'!$D$35/1000000*F71/'FX rate'!$C$26,"")</f>
        <v/>
      </c>
      <c r="BS71" s="787" t="str">
        <f>IF(ISNUMBER(G71),'Cover Page'!$D$35/1000000*G71/'FX rate'!$C$26,"")</f>
        <v/>
      </c>
      <c r="BT71" s="643" t="str">
        <f>IF(ISNUMBER(H71),'Cover Page'!$D$35/1000000*H71/'FX rate'!$C$26,"")</f>
        <v/>
      </c>
      <c r="BU71" s="788" t="str">
        <f>IF(ISNUMBER(I71),'Cover Page'!$D$35/1000000*I71/'FX rate'!$C$26,"")</f>
        <v/>
      </c>
      <c r="BV71" s="787" t="str">
        <f>IF(ISNUMBER(J71),'Cover Page'!$D$35/1000000*J71/'FX rate'!$C$26,"")</f>
        <v/>
      </c>
      <c r="BW71" s="643" t="str">
        <f>IF(ISNUMBER(K71),'Cover Page'!$D$35/1000000*K71/'FX rate'!$C$26,"")</f>
        <v/>
      </c>
      <c r="BX71" s="788" t="str">
        <f>IF(ISNUMBER(L71),'Cover Page'!$D$35/1000000*L71/'FX rate'!$C$26,"")</f>
        <v/>
      </c>
      <c r="BY71" s="787" t="str">
        <f>IF(ISNUMBER(M71),'Cover Page'!$D$35/1000000*M71/'FX rate'!$C$26,"")</f>
        <v/>
      </c>
      <c r="BZ71" s="643" t="str">
        <f>IF(ISNUMBER(N71),'Cover Page'!$D$35/1000000*N71/'FX rate'!$C$26,"")</f>
        <v/>
      </c>
      <c r="CA71" s="788" t="str">
        <f>IF(ISNUMBER(O71),'Cover Page'!$D$35/1000000*O71/'FX rate'!$C$26,"")</f>
        <v/>
      </c>
      <c r="CB71" s="787" t="str">
        <f>IF(ISNUMBER(P71),'Cover Page'!$D$35/1000000*P71/'FX rate'!$C$26,"")</f>
        <v/>
      </c>
      <c r="CC71" s="643" t="str">
        <f>IF(ISNUMBER(Q71),'Cover Page'!$D$35/1000000*Q71/'FX rate'!$C$26,"")</f>
        <v/>
      </c>
      <c r="CD71" s="788" t="str">
        <f>IF(ISNUMBER(R71),'Cover Page'!$D$35/1000000*R71/'FX rate'!$C$26,"")</f>
        <v/>
      </c>
      <c r="CE71" s="787" t="str">
        <f>IF(ISNUMBER(S71),'Cover Page'!$D$35/1000000*S71/'FX rate'!$C$26,"")</f>
        <v/>
      </c>
      <c r="CF71" s="643" t="str">
        <f>IF(ISNUMBER(T71),'Cover Page'!$D$35/1000000*T71/'FX rate'!$C$26,"")</f>
        <v/>
      </c>
      <c r="CG71" s="788" t="str">
        <f>IF(ISNUMBER(U71),'Cover Page'!$D$35/1000000*U71/'FX rate'!$C$26,"")</f>
        <v/>
      </c>
      <c r="CH71" s="787" t="str">
        <f>IF(ISNUMBER(V71),'Cover Page'!$D$35/1000000*V71/'FX rate'!$C$26,"")</f>
        <v/>
      </c>
      <c r="CI71" s="643" t="str">
        <f>IF(ISNUMBER(W71),'Cover Page'!$D$35/1000000*W71/'FX rate'!$C$26,"")</f>
        <v/>
      </c>
      <c r="CJ71" s="788" t="str">
        <f>IF(ISNUMBER(X71),'Cover Page'!$D$35/1000000*X71/'FX rate'!$C$26,"")</f>
        <v/>
      </c>
      <c r="CK71" s="787" t="str">
        <f>IF(ISNUMBER(Y71),'Cover Page'!$D$35/1000000*Y71/'FX rate'!$C$26,"")</f>
        <v/>
      </c>
      <c r="CL71" s="643" t="str">
        <f>IF(ISNUMBER(Z71),'Cover Page'!$D$35/1000000*Z71/'FX rate'!$C$26,"")</f>
        <v/>
      </c>
      <c r="CM71" s="788" t="str">
        <f>IF(ISNUMBER(AA71),'Cover Page'!$D$35/1000000*AA71/'FX rate'!$C$26,"")</f>
        <v/>
      </c>
      <c r="CN71" s="787" t="str">
        <f>IF(ISNUMBER(AB71),'Cover Page'!$D$35/1000000*AB71/'FX rate'!$C$26,"")</f>
        <v/>
      </c>
      <c r="CO71" s="643" t="str">
        <f>IF(ISNUMBER(AC71),'Cover Page'!$D$35/1000000*AC71/'FX rate'!$C$25,"")</f>
        <v/>
      </c>
      <c r="CP71" s="525"/>
      <c r="CQ71" s="525"/>
      <c r="CR71" s="525"/>
      <c r="CS71" s="525"/>
    </row>
    <row r="72" spans="1:97" ht="14.25" x14ac:dyDescent="0.2">
      <c r="A72" s="4"/>
      <c r="B72" s="26">
        <v>2017</v>
      </c>
      <c r="C72" s="148"/>
      <c r="D72" s="97"/>
      <c r="E72" s="96"/>
      <c r="F72" s="142"/>
      <c r="G72" s="97"/>
      <c r="H72" s="96"/>
      <c r="I72" s="142"/>
      <c r="J72" s="97"/>
      <c r="K72" s="96"/>
      <c r="L72" s="142"/>
      <c r="M72" s="97"/>
      <c r="N72" s="96"/>
      <c r="O72" s="142"/>
      <c r="P72" s="97"/>
      <c r="Q72" s="96"/>
      <c r="R72" s="142"/>
      <c r="S72" s="97"/>
      <c r="T72" s="96"/>
      <c r="U72" s="142"/>
      <c r="V72" s="97"/>
      <c r="W72" s="96"/>
      <c r="X72" s="142"/>
      <c r="Y72" s="97"/>
      <c r="Z72" s="97"/>
      <c r="AA72" s="264" t="str">
        <f t="shared" si="7"/>
        <v/>
      </c>
      <c r="AB72" s="266" t="str">
        <f t="shared" si="8"/>
        <v/>
      </c>
      <c r="AC72" s="251" t="str">
        <f t="shared" si="9"/>
        <v/>
      </c>
      <c r="AH72" s="523">
        <v>2017</v>
      </c>
      <c r="AI72" s="611" t="str">
        <f>IF(ISNUMBER(C72),'Cover Page'!$D$35/1000000*'4 classification'!C72/'FX rate'!$C22,"")</f>
        <v/>
      </c>
      <c r="AJ72" s="795" t="str">
        <f>IF(ISNUMBER(D72),'Cover Page'!$D$35/1000000*'4 classification'!D72/'FX rate'!$C22,"")</f>
        <v/>
      </c>
      <c r="AK72" s="657" t="str">
        <f>IF(ISNUMBER(E72),'Cover Page'!$D$35/1000000*'4 classification'!E72/'FX rate'!$C22,"")</f>
        <v/>
      </c>
      <c r="AL72" s="796" t="str">
        <f>IF(ISNUMBER(F72),'Cover Page'!$D$35/1000000*'4 classification'!F72/'FX rate'!$C22,"")</f>
        <v/>
      </c>
      <c r="AM72" s="795" t="str">
        <f>IF(ISNUMBER(G72),'Cover Page'!$D$35/1000000*'4 classification'!G72/'FX rate'!$C22,"")</f>
        <v/>
      </c>
      <c r="AN72" s="657" t="str">
        <f>IF(ISNUMBER(H72),'Cover Page'!$D$35/1000000*'4 classification'!H72/'FX rate'!$C22,"")</f>
        <v/>
      </c>
      <c r="AO72" s="796" t="str">
        <f>IF(ISNUMBER(I72),'Cover Page'!$D$35/1000000*'4 classification'!I72/'FX rate'!$C22,"")</f>
        <v/>
      </c>
      <c r="AP72" s="795" t="str">
        <f>IF(ISNUMBER(J72),'Cover Page'!$D$35/1000000*'4 classification'!J72/'FX rate'!$C22,"")</f>
        <v/>
      </c>
      <c r="AQ72" s="657" t="str">
        <f>IF(ISNUMBER(K72),'Cover Page'!$D$35/1000000*'4 classification'!K72/'FX rate'!$C22,"")</f>
        <v/>
      </c>
      <c r="AR72" s="796" t="str">
        <f>IF(ISNUMBER(L72),'Cover Page'!$D$35/1000000*'4 classification'!L72/'FX rate'!$C22,"")</f>
        <v/>
      </c>
      <c r="AS72" s="795" t="str">
        <f>IF(ISNUMBER(M72),'Cover Page'!$D$35/1000000*'4 classification'!M72/'FX rate'!$C22,"")</f>
        <v/>
      </c>
      <c r="AT72" s="657" t="str">
        <f>IF(ISNUMBER(N72),'Cover Page'!$D$35/1000000*'4 classification'!N72/'FX rate'!$C22,"")</f>
        <v/>
      </c>
      <c r="AU72" s="796" t="str">
        <f>IF(ISNUMBER(O72),'Cover Page'!$D$35/1000000*'4 classification'!O72/'FX rate'!$C22,"")</f>
        <v/>
      </c>
      <c r="AV72" s="795" t="str">
        <f>IF(ISNUMBER(P72),'Cover Page'!$D$35/1000000*'4 classification'!P72/'FX rate'!$C22,"")</f>
        <v/>
      </c>
      <c r="AW72" s="657" t="str">
        <f>IF(ISNUMBER(Q72),'Cover Page'!$D$35/1000000*'4 classification'!Q72/'FX rate'!$C22,"")</f>
        <v/>
      </c>
      <c r="AX72" s="796" t="str">
        <f>IF(ISNUMBER(R72),'Cover Page'!$D$35/1000000*'4 classification'!R72/'FX rate'!$C22,"")</f>
        <v/>
      </c>
      <c r="AY72" s="795" t="str">
        <f>IF(ISNUMBER(S72),'Cover Page'!$D$35/1000000*'4 classification'!S72/'FX rate'!$C22,"")</f>
        <v/>
      </c>
      <c r="AZ72" s="793" t="str">
        <f>IF(ISNUMBER(T72),'Cover Page'!$D$35/1000000*'4 classification'!T72/'FX rate'!$C22,"")</f>
        <v/>
      </c>
      <c r="BA72" s="797" t="str">
        <f>IF(ISNUMBER(U72),'Cover Page'!$D$35/1000000*'4 classification'!U72/'FX rate'!$C22,"")</f>
        <v/>
      </c>
      <c r="BB72" s="791" t="str">
        <f>IF(ISNUMBER(V72),'Cover Page'!$D$35/1000000*'4 classification'!V72/'FX rate'!$C22,"")</f>
        <v/>
      </c>
      <c r="BC72" s="599" t="str">
        <f>IF(ISNUMBER(W72),'Cover Page'!$D$35/1000000*'4 classification'!W72/'FX rate'!$C22,"")</f>
        <v/>
      </c>
      <c r="BD72" s="797" t="str">
        <f>IF(ISNUMBER(X72),'Cover Page'!$D$35/1000000*'4 classification'!X72/'FX rate'!$C22,"")</f>
        <v/>
      </c>
      <c r="BE72" s="791" t="str">
        <f>IF(ISNUMBER(Y72),'Cover Page'!$D$35/1000000*'4 classification'!Y72/'FX rate'!$C22,"")</f>
        <v/>
      </c>
      <c r="BF72" s="599" t="str">
        <f>IF(ISNUMBER(Z72),'Cover Page'!$D$35/1000000*'4 classification'!Z72/'FX rate'!$C22,"")</f>
        <v/>
      </c>
      <c r="BG72" s="792" t="str">
        <f>IF(ISNUMBER(AA72),'Cover Page'!$D$35/1000000*'4 classification'!AA72/'FX rate'!$C22,"")</f>
        <v/>
      </c>
      <c r="BH72" s="791" t="str">
        <f>IF(ISNUMBER(AB72),'Cover Page'!$D$35/1000000*'4 classification'!AB72/'FX rate'!$C22,"")</f>
        <v/>
      </c>
      <c r="BI72" s="599" t="str">
        <f>IF(ISNUMBER(AC72),'Cover Page'!$D$35/1000000*'4 classification'!AC72/'FX rate'!$C22,"")</f>
        <v/>
      </c>
      <c r="BN72" s="592">
        <v>2017</v>
      </c>
      <c r="BO72" s="642" t="str">
        <f>IF(ISNUMBER(C72),'Cover Page'!$D$35/1000000*C72/'FX rate'!$C$26,"")</f>
        <v/>
      </c>
      <c r="BP72" s="787" t="str">
        <f>IF(ISNUMBER(D72),'Cover Page'!$D$35/1000000*D72/'FX rate'!$C$26,"")</f>
        <v/>
      </c>
      <c r="BQ72" s="643" t="str">
        <f>IF(ISNUMBER(E72),'Cover Page'!$D$35/1000000*E72/'FX rate'!$C$26,"")</f>
        <v/>
      </c>
      <c r="BR72" s="788" t="str">
        <f>IF(ISNUMBER(F72),'Cover Page'!$D$35/1000000*F72/'FX rate'!$C$26,"")</f>
        <v/>
      </c>
      <c r="BS72" s="787" t="str">
        <f>IF(ISNUMBER(G72),'Cover Page'!$D$35/1000000*G72/'FX rate'!$C$26,"")</f>
        <v/>
      </c>
      <c r="BT72" s="643" t="str">
        <f>IF(ISNUMBER(H72),'Cover Page'!$D$35/1000000*H72/'FX rate'!$C$26,"")</f>
        <v/>
      </c>
      <c r="BU72" s="788" t="str">
        <f>IF(ISNUMBER(I72),'Cover Page'!$D$35/1000000*I72/'FX rate'!$C$26,"")</f>
        <v/>
      </c>
      <c r="BV72" s="787" t="str">
        <f>IF(ISNUMBER(J72),'Cover Page'!$D$35/1000000*J72/'FX rate'!$C$26,"")</f>
        <v/>
      </c>
      <c r="BW72" s="643" t="str">
        <f>IF(ISNUMBER(K72),'Cover Page'!$D$35/1000000*K72/'FX rate'!$C$26,"")</f>
        <v/>
      </c>
      <c r="BX72" s="788" t="str">
        <f>IF(ISNUMBER(L72),'Cover Page'!$D$35/1000000*L72/'FX rate'!$C$26,"")</f>
        <v/>
      </c>
      <c r="BY72" s="787" t="str">
        <f>IF(ISNUMBER(M72),'Cover Page'!$D$35/1000000*M72/'FX rate'!$C$26,"")</f>
        <v/>
      </c>
      <c r="BZ72" s="643" t="str">
        <f>IF(ISNUMBER(N72),'Cover Page'!$D$35/1000000*N72/'FX rate'!$C$26,"")</f>
        <v/>
      </c>
      <c r="CA72" s="788" t="str">
        <f>IF(ISNUMBER(O72),'Cover Page'!$D$35/1000000*O72/'FX rate'!$C$26,"")</f>
        <v/>
      </c>
      <c r="CB72" s="787" t="str">
        <f>IF(ISNUMBER(P72),'Cover Page'!$D$35/1000000*P72/'FX rate'!$C$26,"")</f>
        <v/>
      </c>
      <c r="CC72" s="643" t="str">
        <f>IF(ISNUMBER(Q72),'Cover Page'!$D$35/1000000*Q72/'FX rate'!$C$26,"")</f>
        <v/>
      </c>
      <c r="CD72" s="788" t="str">
        <f>IF(ISNUMBER(R72),'Cover Page'!$D$35/1000000*R72/'FX rate'!$C$26,"")</f>
        <v/>
      </c>
      <c r="CE72" s="787" t="str">
        <f>IF(ISNUMBER(S72),'Cover Page'!$D$35/1000000*S72/'FX rate'!$C$26,"")</f>
        <v/>
      </c>
      <c r="CF72" s="643" t="str">
        <f>IF(ISNUMBER(T72),'Cover Page'!$D$35/1000000*T72/'FX rate'!$C$26,"")</f>
        <v/>
      </c>
      <c r="CG72" s="788" t="str">
        <f>IF(ISNUMBER(U72),'Cover Page'!$D$35/1000000*U72/'FX rate'!$C$26,"")</f>
        <v/>
      </c>
      <c r="CH72" s="787" t="str">
        <f>IF(ISNUMBER(V72),'Cover Page'!$D$35/1000000*V72/'FX rate'!$C$26,"")</f>
        <v/>
      </c>
      <c r="CI72" s="643" t="str">
        <f>IF(ISNUMBER(W72),'Cover Page'!$D$35/1000000*W72/'FX rate'!$C$26,"")</f>
        <v/>
      </c>
      <c r="CJ72" s="788" t="str">
        <f>IF(ISNUMBER(X72),'Cover Page'!$D$35/1000000*X72/'FX rate'!$C$26,"")</f>
        <v/>
      </c>
      <c r="CK72" s="787" t="str">
        <f>IF(ISNUMBER(Y72),'Cover Page'!$D$35/1000000*Y72/'FX rate'!$C$26,"")</f>
        <v/>
      </c>
      <c r="CL72" s="643" t="str">
        <f>IF(ISNUMBER(Z72),'Cover Page'!$D$35/1000000*Z72/'FX rate'!$C$26,"")</f>
        <v/>
      </c>
      <c r="CM72" s="788" t="str">
        <f>IF(ISNUMBER(AA72),'Cover Page'!$D$35/1000000*AA72/'FX rate'!$C$26,"")</f>
        <v/>
      </c>
      <c r="CN72" s="787" t="str">
        <f>IF(ISNUMBER(AB72),'Cover Page'!$D$35/1000000*AB72/'FX rate'!$C$26,"")</f>
        <v/>
      </c>
      <c r="CO72" s="643" t="str">
        <f>IF(ISNUMBER(AC72),'Cover Page'!$D$35/1000000*AC72/'FX rate'!$C$25,"")</f>
        <v/>
      </c>
      <c r="CP72" s="525"/>
      <c r="CQ72" s="525"/>
      <c r="CR72" s="525"/>
      <c r="CS72" s="525"/>
    </row>
    <row r="73" spans="1:97" ht="14.25" x14ac:dyDescent="0.2">
      <c r="A73" s="4"/>
      <c r="B73" s="26">
        <v>2018</v>
      </c>
      <c r="C73" s="148"/>
      <c r="D73" s="97"/>
      <c r="E73" s="96"/>
      <c r="F73" s="142"/>
      <c r="G73" s="97"/>
      <c r="H73" s="96"/>
      <c r="I73" s="142"/>
      <c r="J73" s="97"/>
      <c r="K73" s="96"/>
      <c r="L73" s="142"/>
      <c r="M73" s="97"/>
      <c r="N73" s="96"/>
      <c r="O73" s="142"/>
      <c r="P73" s="97"/>
      <c r="Q73" s="96"/>
      <c r="R73" s="142"/>
      <c r="S73" s="97"/>
      <c r="T73" s="96"/>
      <c r="U73" s="142"/>
      <c r="V73" s="97"/>
      <c r="W73" s="96"/>
      <c r="X73" s="142"/>
      <c r="Y73" s="97"/>
      <c r="Z73" s="97"/>
      <c r="AA73" s="264" t="str">
        <f t="shared" si="7"/>
        <v/>
      </c>
      <c r="AB73" s="266" t="str">
        <f t="shared" si="8"/>
        <v/>
      </c>
      <c r="AC73" s="251" t="str">
        <f t="shared" si="9"/>
        <v/>
      </c>
      <c r="AH73" s="523">
        <v>2018</v>
      </c>
      <c r="AI73" s="611" t="str">
        <f>IF(ISNUMBER(C73),'Cover Page'!$D$35/1000000*'4 classification'!C73/'FX rate'!$C23,"")</f>
        <v/>
      </c>
      <c r="AJ73" s="795" t="str">
        <f>IF(ISNUMBER(D73),'Cover Page'!$D$35/1000000*'4 classification'!D73/'FX rate'!$C23,"")</f>
        <v/>
      </c>
      <c r="AK73" s="657" t="str">
        <f>IF(ISNUMBER(E73),'Cover Page'!$D$35/1000000*'4 classification'!E73/'FX rate'!$C23,"")</f>
        <v/>
      </c>
      <c r="AL73" s="796" t="str">
        <f>IF(ISNUMBER(F73),'Cover Page'!$D$35/1000000*'4 classification'!F73/'FX rate'!$C23,"")</f>
        <v/>
      </c>
      <c r="AM73" s="795" t="str">
        <f>IF(ISNUMBER(G73),'Cover Page'!$D$35/1000000*'4 classification'!G73/'FX rate'!$C23,"")</f>
        <v/>
      </c>
      <c r="AN73" s="657" t="str">
        <f>IF(ISNUMBER(H73),'Cover Page'!$D$35/1000000*'4 classification'!H73/'FX rate'!$C23,"")</f>
        <v/>
      </c>
      <c r="AO73" s="796" t="str">
        <f>IF(ISNUMBER(I73),'Cover Page'!$D$35/1000000*'4 classification'!I73/'FX rate'!$C23,"")</f>
        <v/>
      </c>
      <c r="AP73" s="795" t="str">
        <f>IF(ISNUMBER(J73),'Cover Page'!$D$35/1000000*'4 classification'!J73/'FX rate'!$C23,"")</f>
        <v/>
      </c>
      <c r="AQ73" s="657" t="str">
        <f>IF(ISNUMBER(K73),'Cover Page'!$D$35/1000000*'4 classification'!K73/'FX rate'!$C23,"")</f>
        <v/>
      </c>
      <c r="AR73" s="796" t="str">
        <f>IF(ISNUMBER(L73),'Cover Page'!$D$35/1000000*'4 classification'!L73/'FX rate'!$C23,"")</f>
        <v/>
      </c>
      <c r="AS73" s="795" t="str">
        <f>IF(ISNUMBER(M73),'Cover Page'!$D$35/1000000*'4 classification'!M73/'FX rate'!$C23,"")</f>
        <v/>
      </c>
      <c r="AT73" s="657" t="str">
        <f>IF(ISNUMBER(N73),'Cover Page'!$D$35/1000000*'4 classification'!N73/'FX rate'!$C23,"")</f>
        <v/>
      </c>
      <c r="AU73" s="796" t="str">
        <f>IF(ISNUMBER(O73),'Cover Page'!$D$35/1000000*'4 classification'!O73/'FX rate'!$C23,"")</f>
        <v/>
      </c>
      <c r="AV73" s="795" t="str">
        <f>IF(ISNUMBER(P73),'Cover Page'!$D$35/1000000*'4 classification'!P73/'FX rate'!$C23,"")</f>
        <v/>
      </c>
      <c r="AW73" s="657" t="str">
        <f>IF(ISNUMBER(Q73),'Cover Page'!$D$35/1000000*'4 classification'!Q73/'FX rate'!$C23,"")</f>
        <v/>
      </c>
      <c r="AX73" s="796" t="str">
        <f>IF(ISNUMBER(R73),'Cover Page'!$D$35/1000000*'4 classification'!R73/'FX rate'!$C23,"")</f>
        <v/>
      </c>
      <c r="AY73" s="795" t="str">
        <f>IF(ISNUMBER(S73),'Cover Page'!$D$35/1000000*'4 classification'!S73/'FX rate'!$C23,"")</f>
        <v/>
      </c>
      <c r="AZ73" s="793" t="str">
        <f>IF(ISNUMBER(T73),'Cover Page'!$D$35/1000000*'4 classification'!T73/'FX rate'!$C23,"")</f>
        <v/>
      </c>
      <c r="BA73" s="797" t="str">
        <f>IF(ISNUMBER(U73),'Cover Page'!$D$35/1000000*'4 classification'!U73/'FX rate'!$C23,"")</f>
        <v/>
      </c>
      <c r="BB73" s="791" t="str">
        <f>IF(ISNUMBER(V73),'Cover Page'!$D$35/1000000*'4 classification'!V73/'FX rate'!$C23,"")</f>
        <v/>
      </c>
      <c r="BC73" s="599" t="str">
        <f>IF(ISNUMBER(W73),'Cover Page'!$D$35/1000000*'4 classification'!W73/'FX rate'!$C23,"")</f>
        <v/>
      </c>
      <c r="BD73" s="797" t="str">
        <f>IF(ISNUMBER(X73),'Cover Page'!$D$35/1000000*'4 classification'!X73/'FX rate'!$C23,"")</f>
        <v/>
      </c>
      <c r="BE73" s="791" t="str">
        <f>IF(ISNUMBER(Y73),'Cover Page'!$D$35/1000000*'4 classification'!Y73/'FX rate'!$C23,"")</f>
        <v/>
      </c>
      <c r="BF73" s="599" t="str">
        <f>IF(ISNUMBER(Z73),'Cover Page'!$D$35/1000000*'4 classification'!Z73/'FX rate'!$C23,"")</f>
        <v/>
      </c>
      <c r="BG73" s="792" t="str">
        <f>IF(ISNUMBER(AA73),'Cover Page'!$D$35/1000000*'4 classification'!AA73/'FX rate'!$C23,"")</f>
        <v/>
      </c>
      <c r="BH73" s="791" t="str">
        <f>IF(ISNUMBER(AB73),'Cover Page'!$D$35/1000000*'4 classification'!AB73/'FX rate'!$C23,"")</f>
        <v/>
      </c>
      <c r="BI73" s="599" t="str">
        <f>IF(ISNUMBER(AC73),'Cover Page'!$D$35/1000000*'4 classification'!AC73/'FX rate'!$C23,"")</f>
        <v/>
      </c>
      <c r="BN73" s="592">
        <v>2018</v>
      </c>
      <c r="BO73" s="642" t="str">
        <f>IF(ISNUMBER(C73),'Cover Page'!$D$35/1000000*C73/'FX rate'!$C$26,"")</f>
        <v/>
      </c>
      <c r="BP73" s="787" t="str">
        <f>IF(ISNUMBER(D73),'Cover Page'!$D$35/1000000*D73/'FX rate'!$C$26,"")</f>
        <v/>
      </c>
      <c r="BQ73" s="643" t="str">
        <f>IF(ISNUMBER(E73),'Cover Page'!$D$35/1000000*E73/'FX rate'!$C$26,"")</f>
        <v/>
      </c>
      <c r="BR73" s="788" t="str">
        <f>IF(ISNUMBER(F73),'Cover Page'!$D$35/1000000*F73/'FX rate'!$C$26,"")</f>
        <v/>
      </c>
      <c r="BS73" s="787" t="str">
        <f>IF(ISNUMBER(G73),'Cover Page'!$D$35/1000000*G73/'FX rate'!$C$26,"")</f>
        <v/>
      </c>
      <c r="BT73" s="643" t="str">
        <f>IF(ISNUMBER(H73),'Cover Page'!$D$35/1000000*H73/'FX rate'!$C$26,"")</f>
        <v/>
      </c>
      <c r="BU73" s="788" t="str">
        <f>IF(ISNUMBER(I73),'Cover Page'!$D$35/1000000*I73/'FX rate'!$C$26,"")</f>
        <v/>
      </c>
      <c r="BV73" s="787" t="str">
        <f>IF(ISNUMBER(J73),'Cover Page'!$D$35/1000000*J73/'FX rate'!$C$26,"")</f>
        <v/>
      </c>
      <c r="BW73" s="643" t="str">
        <f>IF(ISNUMBER(K73),'Cover Page'!$D$35/1000000*K73/'FX rate'!$C$26,"")</f>
        <v/>
      </c>
      <c r="BX73" s="788" t="str">
        <f>IF(ISNUMBER(L73),'Cover Page'!$D$35/1000000*L73/'FX rate'!$C$26,"")</f>
        <v/>
      </c>
      <c r="BY73" s="787" t="str">
        <f>IF(ISNUMBER(M73),'Cover Page'!$D$35/1000000*M73/'FX rate'!$C$26,"")</f>
        <v/>
      </c>
      <c r="BZ73" s="643" t="str">
        <f>IF(ISNUMBER(N73),'Cover Page'!$D$35/1000000*N73/'FX rate'!$C$26,"")</f>
        <v/>
      </c>
      <c r="CA73" s="788" t="str">
        <f>IF(ISNUMBER(O73),'Cover Page'!$D$35/1000000*O73/'FX rate'!$C$26,"")</f>
        <v/>
      </c>
      <c r="CB73" s="787" t="str">
        <f>IF(ISNUMBER(P73),'Cover Page'!$D$35/1000000*P73/'FX rate'!$C$26,"")</f>
        <v/>
      </c>
      <c r="CC73" s="643" t="str">
        <f>IF(ISNUMBER(Q73),'Cover Page'!$D$35/1000000*Q73/'FX rate'!$C$26,"")</f>
        <v/>
      </c>
      <c r="CD73" s="788" t="str">
        <f>IF(ISNUMBER(R73),'Cover Page'!$D$35/1000000*R73/'FX rate'!$C$26,"")</f>
        <v/>
      </c>
      <c r="CE73" s="787" t="str">
        <f>IF(ISNUMBER(S73),'Cover Page'!$D$35/1000000*S73/'FX rate'!$C$26,"")</f>
        <v/>
      </c>
      <c r="CF73" s="643" t="str">
        <f>IF(ISNUMBER(T73),'Cover Page'!$D$35/1000000*T73/'FX rate'!$C$26,"")</f>
        <v/>
      </c>
      <c r="CG73" s="788" t="str">
        <f>IF(ISNUMBER(U73),'Cover Page'!$D$35/1000000*U73/'FX rate'!$C$26,"")</f>
        <v/>
      </c>
      <c r="CH73" s="787" t="str">
        <f>IF(ISNUMBER(V73),'Cover Page'!$D$35/1000000*V73/'FX rate'!$C$26,"")</f>
        <v/>
      </c>
      <c r="CI73" s="643" t="str">
        <f>IF(ISNUMBER(W73),'Cover Page'!$D$35/1000000*W73/'FX rate'!$C$26,"")</f>
        <v/>
      </c>
      <c r="CJ73" s="788" t="str">
        <f>IF(ISNUMBER(X73),'Cover Page'!$D$35/1000000*X73/'FX rate'!$C$26,"")</f>
        <v/>
      </c>
      <c r="CK73" s="787" t="str">
        <f>IF(ISNUMBER(Y73),'Cover Page'!$D$35/1000000*Y73/'FX rate'!$C$26,"")</f>
        <v/>
      </c>
      <c r="CL73" s="643" t="str">
        <f>IF(ISNUMBER(Z73),'Cover Page'!$D$35/1000000*Z73/'FX rate'!$C$26,"")</f>
        <v/>
      </c>
      <c r="CM73" s="788" t="str">
        <f>IF(ISNUMBER(AA73),'Cover Page'!$D$35/1000000*AA73/'FX rate'!$C$26,"")</f>
        <v/>
      </c>
      <c r="CN73" s="787" t="str">
        <f>IF(ISNUMBER(AB73),'Cover Page'!$D$35/1000000*AB73/'FX rate'!$C$26,"")</f>
        <v/>
      </c>
      <c r="CO73" s="643" t="str">
        <f>IF(ISNUMBER(AC73),'Cover Page'!$D$35/1000000*AC73/'FX rate'!$C$25,"")</f>
        <v/>
      </c>
      <c r="CP73" s="525"/>
      <c r="CQ73" s="525"/>
      <c r="CR73" s="525"/>
      <c r="CS73" s="525"/>
    </row>
    <row r="74" spans="1:97" ht="14.25" x14ac:dyDescent="0.2">
      <c r="A74" s="4"/>
      <c r="B74" s="26">
        <v>2019</v>
      </c>
      <c r="C74" s="148"/>
      <c r="D74" s="97"/>
      <c r="E74" s="96"/>
      <c r="F74" s="142"/>
      <c r="G74" s="97"/>
      <c r="H74" s="96"/>
      <c r="I74" s="142"/>
      <c r="J74" s="97"/>
      <c r="K74" s="96"/>
      <c r="L74" s="142"/>
      <c r="M74" s="97"/>
      <c r="N74" s="96"/>
      <c r="O74" s="142"/>
      <c r="P74" s="97"/>
      <c r="Q74" s="96"/>
      <c r="R74" s="142"/>
      <c r="S74" s="97"/>
      <c r="T74" s="96"/>
      <c r="U74" s="142"/>
      <c r="V74" s="97"/>
      <c r="W74" s="96"/>
      <c r="X74" s="142"/>
      <c r="Y74" s="97"/>
      <c r="Z74" s="97"/>
      <c r="AA74" s="264" t="str">
        <f t="shared" si="7"/>
        <v/>
      </c>
      <c r="AB74" s="266" t="str">
        <f t="shared" si="8"/>
        <v/>
      </c>
      <c r="AC74" s="251" t="str">
        <f t="shared" si="9"/>
        <v/>
      </c>
      <c r="AH74" s="523">
        <v>2019</v>
      </c>
      <c r="AI74" s="611" t="str">
        <f>IF(ISNUMBER(C74),'Cover Page'!$D$35/1000000*'4 classification'!C74/'FX rate'!$C24,"")</f>
        <v/>
      </c>
      <c r="AJ74" s="795" t="str">
        <f>IF(ISNUMBER(D74),'Cover Page'!$D$35/1000000*'4 classification'!D74/'FX rate'!$C24,"")</f>
        <v/>
      </c>
      <c r="AK74" s="657" t="str">
        <f>IF(ISNUMBER(E74),'Cover Page'!$D$35/1000000*'4 classification'!E74/'FX rate'!$C24,"")</f>
        <v/>
      </c>
      <c r="AL74" s="796" t="str">
        <f>IF(ISNUMBER(F74),'Cover Page'!$D$35/1000000*'4 classification'!F74/'FX rate'!$C24,"")</f>
        <v/>
      </c>
      <c r="AM74" s="795" t="str">
        <f>IF(ISNUMBER(G74),'Cover Page'!$D$35/1000000*'4 classification'!G74/'FX rate'!$C24,"")</f>
        <v/>
      </c>
      <c r="AN74" s="657" t="str">
        <f>IF(ISNUMBER(H74),'Cover Page'!$D$35/1000000*'4 classification'!H74/'FX rate'!$C24,"")</f>
        <v/>
      </c>
      <c r="AO74" s="796" t="str">
        <f>IF(ISNUMBER(I74),'Cover Page'!$D$35/1000000*'4 classification'!I74/'FX rate'!$C24,"")</f>
        <v/>
      </c>
      <c r="AP74" s="795" t="str">
        <f>IF(ISNUMBER(J74),'Cover Page'!$D$35/1000000*'4 classification'!J74/'FX rate'!$C24,"")</f>
        <v/>
      </c>
      <c r="AQ74" s="657" t="str">
        <f>IF(ISNUMBER(K74),'Cover Page'!$D$35/1000000*'4 classification'!K74/'FX rate'!$C24,"")</f>
        <v/>
      </c>
      <c r="AR74" s="796" t="str">
        <f>IF(ISNUMBER(L74),'Cover Page'!$D$35/1000000*'4 classification'!L74/'FX rate'!$C24,"")</f>
        <v/>
      </c>
      <c r="AS74" s="795" t="str">
        <f>IF(ISNUMBER(M74),'Cover Page'!$D$35/1000000*'4 classification'!M74/'FX rate'!$C24,"")</f>
        <v/>
      </c>
      <c r="AT74" s="657" t="str">
        <f>IF(ISNUMBER(N74),'Cover Page'!$D$35/1000000*'4 classification'!N74/'FX rate'!$C24,"")</f>
        <v/>
      </c>
      <c r="AU74" s="796" t="str">
        <f>IF(ISNUMBER(O74),'Cover Page'!$D$35/1000000*'4 classification'!O74/'FX rate'!$C24,"")</f>
        <v/>
      </c>
      <c r="AV74" s="795" t="str">
        <f>IF(ISNUMBER(P74),'Cover Page'!$D$35/1000000*'4 classification'!P74/'FX rate'!$C24,"")</f>
        <v/>
      </c>
      <c r="AW74" s="657" t="str">
        <f>IF(ISNUMBER(Q74),'Cover Page'!$D$35/1000000*'4 classification'!Q74/'FX rate'!$C24,"")</f>
        <v/>
      </c>
      <c r="AX74" s="796" t="str">
        <f>IF(ISNUMBER(R74),'Cover Page'!$D$35/1000000*'4 classification'!R74/'FX rate'!$C24,"")</f>
        <v/>
      </c>
      <c r="AY74" s="795" t="str">
        <f>IF(ISNUMBER(S74),'Cover Page'!$D$35/1000000*'4 classification'!S74/'FX rate'!$C24,"")</f>
        <v/>
      </c>
      <c r="AZ74" s="793" t="str">
        <f>IF(ISNUMBER(T74),'Cover Page'!$D$35/1000000*'4 classification'!T74/'FX rate'!$C24,"")</f>
        <v/>
      </c>
      <c r="BA74" s="797" t="str">
        <f>IF(ISNUMBER(U74),'Cover Page'!$D$35/1000000*'4 classification'!U74/'FX rate'!$C24,"")</f>
        <v/>
      </c>
      <c r="BB74" s="791" t="str">
        <f>IF(ISNUMBER(V74),'Cover Page'!$D$35/1000000*'4 classification'!V74/'FX rate'!$C24,"")</f>
        <v/>
      </c>
      <c r="BC74" s="599" t="str">
        <f>IF(ISNUMBER(W74),'Cover Page'!$D$35/1000000*'4 classification'!W74/'FX rate'!$C24,"")</f>
        <v/>
      </c>
      <c r="BD74" s="797" t="str">
        <f>IF(ISNUMBER(X74),'Cover Page'!$D$35/1000000*'4 classification'!X74/'FX rate'!$C24,"")</f>
        <v/>
      </c>
      <c r="BE74" s="791" t="str">
        <f>IF(ISNUMBER(Y74),'Cover Page'!$D$35/1000000*'4 classification'!Y74/'FX rate'!$C24,"")</f>
        <v/>
      </c>
      <c r="BF74" s="599" t="str">
        <f>IF(ISNUMBER(Z74),'Cover Page'!$D$35/1000000*'4 classification'!Z74/'FX rate'!$C24,"")</f>
        <v/>
      </c>
      <c r="BG74" s="792" t="str">
        <f>IF(ISNUMBER(AA74),'Cover Page'!$D$35/1000000*'4 classification'!AA74/'FX rate'!$C24,"")</f>
        <v/>
      </c>
      <c r="BH74" s="791" t="str">
        <f>IF(ISNUMBER(AB74),'Cover Page'!$D$35/1000000*'4 classification'!AB74/'FX rate'!$C24,"")</f>
        <v/>
      </c>
      <c r="BI74" s="599" t="str">
        <f>IF(ISNUMBER(AC74),'Cover Page'!$D$35/1000000*'4 classification'!AC74/'FX rate'!$C24,"")</f>
        <v/>
      </c>
      <c r="BN74" s="592">
        <v>2019</v>
      </c>
      <c r="BO74" s="642" t="str">
        <f>IF(ISNUMBER(C74),'Cover Page'!$D$35/1000000*C74/'FX rate'!$C$26,"")</f>
        <v/>
      </c>
      <c r="BP74" s="787" t="str">
        <f>IF(ISNUMBER(D74),'Cover Page'!$D$35/1000000*D74/'FX rate'!$C$26,"")</f>
        <v/>
      </c>
      <c r="BQ74" s="643" t="str">
        <f>IF(ISNUMBER(E74),'Cover Page'!$D$35/1000000*E74/'FX rate'!$C$26,"")</f>
        <v/>
      </c>
      <c r="BR74" s="788" t="str">
        <f>IF(ISNUMBER(F74),'Cover Page'!$D$35/1000000*F74/'FX rate'!$C$26,"")</f>
        <v/>
      </c>
      <c r="BS74" s="787" t="str">
        <f>IF(ISNUMBER(G74),'Cover Page'!$D$35/1000000*G74/'FX rate'!$C$26,"")</f>
        <v/>
      </c>
      <c r="BT74" s="643" t="str">
        <f>IF(ISNUMBER(H74),'Cover Page'!$D$35/1000000*H74/'FX rate'!$C$26,"")</f>
        <v/>
      </c>
      <c r="BU74" s="788" t="str">
        <f>IF(ISNUMBER(I74),'Cover Page'!$D$35/1000000*I74/'FX rate'!$C$26,"")</f>
        <v/>
      </c>
      <c r="BV74" s="787" t="str">
        <f>IF(ISNUMBER(J74),'Cover Page'!$D$35/1000000*J74/'FX rate'!$C$26,"")</f>
        <v/>
      </c>
      <c r="BW74" s="643" t="str">
        <f>IF(ISNUMBER(K74),'Cover Page'!$D$35/1000000*K74/'FX rate'!$C$26,"")</f>
        <v/>
      </c>
      <c r="BX74" s="788" t="str">
        <f>IF(ISNUMBER(L74),'Cover Page'!$D$35/1000000*L74/'FX rate'!$C$26,"")</f>
        <v/>
      </c>
      <c r="BY74" s="787" t="str">
        <f>IF(ISNUMBER(M74),'Cover Page'!$D$35/1000000*M74/'FX rate'!$C$26,"")</f>
        <v/>
      </c>
      <c r="BZ74" s="643" t="str">
        <f>IF(ISNUMBER(N74),'Cover Page'!$D$35/1000000*N74/'FX rate'!$C$26,"")</f>
        <v/>
      </c>
      <c r="CA74" s="788" t="str">
        <f>IF(ISNUMBER(O74),'Cover Page'!$D$35/1000000*O74/'FX rate'!$C$26,"")</f>
        <v/>
      </c>
      <c r="CB74" s="787" t="str">
        <f>IF(ISNUMBER(P74),'Cover Page'!$D$35/1000000*P74/'FX rate'!$C$26,"")</f>
        <v/>
      </c>
      <c r="CC74" s="643" t="str">
        <f>IF(ISNUMBER(Q74),'Cover Page'!$D$35/1000000*Q74/'FX rate'!$C$26,"")</f>
        <v/>
      </c>
      <c r="CD74" s="788" t="str">
        <f>IF(ISNUMBER(R74),'Cover Page'!$D$35/1000000*R74/'FX rate'!$C$26,"")</f>
        <v/>
      </c>
      <c r="CE74" s="787" t="str">
        <f>IF(ISNUMBER(S74),'Cover Page'!$D$35/1000000*S74/'FX rate'!$C$26,"")</f>
        <v/>
      </c>
      <c r="CF74" s="643" t="str">
        <f>IF(ISNUMBER(T74),'Cover Page'!$D$35/1000000*T74/'FX rate'!$C$26,"")</f>
        <v/>
      </c>
      <c r="CG74" s="788" t="str">
        <f>IF(ISNUMBER(U74),'Cover Page'!$D$35/1000000*U74/'FX rate'!$C$26,"")</f>
        <v/>
      </c>
      <c r="CH74" s="787" t="str">
        <f>IF(ISNUMBER(V74),'Cover Page'!$D$35/1000000*V74/'FX rate'!$C$26,"")</f>
        <v/>
      </c>
      <c r="CI74" s="643" t="str">
        <f>IF(ISNUMBER(W74),'Cover Page'!$D$35/1000000*W74/'FX rate'!$C$26,"")</f>
        <v/>
      </c>
      <c r="CJ74" s="788" t="str">
        <f>IF(ISNUMBER(X74),'Cover Page'!$D$35/1000000*X74/'FX rate'!$C$26,"")</f>
        <v/>
      </c>
      <c r="CK74" s="787" t="str">
        <f>IF(ISNUMBER(Y74),'Cover Page'!$D$35/1000000*Y74/'FX rate'!$C$26,"")</f>
        <v/>
      </c>
      <c r="CL74" s="643" t="str">
        <f>IF(ISNUMBER(Z74),'Cover Page'!$D$35/1000000*Z74/'FX rate'!$C$26,"")</f>
        <v/>
      </c>
      <c r="CM74" s="788" t="str">
        <f>IF(ISNUMBER(AA74),'Cover Page'!$D$35/1000000*AA74/'FX rate'!$C$26,"")</f>
        <v/>
      </c>
      <c r="CN74" s="787" t="str">
        <f>IF(ISNUMBER(AB74),'Cover Page'!$D$35/1000000*AB74/'FX rate'!$C$26,"")</f>
        <v/>
      </c>
      <c r="CO74" s="643" t="str">
        <f>IF(ISNUMBER(AC74),'Cover Page'!$D$35/1000000*AC74/'FX rate'!$C$25,"")</f>
        <v/>
      </c>
      <c r="CP74" s="525"/>
      <c r="CQ74" s="525"/>
      <c r="CR74" s="525"/>
      <c r="CS74" s="525"/>
    </row>
    <row r="75" spans="1:97" ht="14.25" x14ac:dyDescent="0.2">
      <c r="A75" s="4"/>
      <c r="B75" s="26">
        <v>2020</v>
      </c>
      <c r="C75" s="148"/>
      <c r="D75" s="97"/>
      <c r="E75" s="96"/>
      <c r="F75" s="142"/>
      <c r="G75" s="97"/>
      <c r="H75" s="96"/>
      <c r="I75" s="142"/>
      <c r="J75" s="97"/>
      <c r="K75" s="96"/>
      <c r="L75" s="142"/>
      <c r="M75" s="97"/>
      <c r="N75" s="96"/>
      <c r="O75" s="142"/>
      <c r="P75" s="97"/>
      <c r="Q75" s="96"/>
      <c r="R75" s="142"/>
      <c r="S75" s="97"/>
      <c r="T75" s="96"/>
      <c r="U75" s="142"/>
      <c r="V75" s="97"/>
      <c r="W75" s="96"/>
      <c r="X75" s="142"/>
      <c r="Y75" s="97"/>
      <c r="Z75" s="97"/>
      <c r="AA75" s="264" t="str">
        <f t="shared" si="7"/>
        <v/>
      </c>
      <c r="AB75" s="266" t="str">
        <f t="shared" si="8"/>
        <v/>
      </c>
      <c r="AC75" s="251" t="str">
        <f t="shared" si="9"/>
        <v/>
      </c>
      <c r="AH75" s="523">
        <v>2020</v>
      </c>
      <c r="AI75" s="611" t="str">
        <f>IF(ISNUMBER(C75),'Cover Page'!$D$35/1000000*'4 classification'!C75/'FX rate'!$C25,"")</f>
        <v/>
      </c>
      <c r="AJ75" s="795" t="str">
        <f>IF(ISNUMBER(D75),'Cover Page'!$D$35/1000000*'4 classification'!D75/'FX rate'!$C25,"")</f>
        <v/>
      </c>
      <c r="AK75" s="657" t="str">
        <f>IF(ISNUMBER(E75),'Cover Page'!$D$35/1000000*'4 classification'!E75/'FX rate'!$C25,"")</f>
        <v/>
      </c>
      <c r="AL75" s="796" t="str">
        <f>IF(ISNUMBER(F75),'Cover Page'!$D$35/1000000*'4 classification'!F75/'FX rate'!$C25,"")</f>
        <v/>
      </c>
      <c r="AM75" s="795" t="str">
        <f>IF(ISNUMBER(G75),'Cover Page'!$D$35/1000000*'4 classification'!G75/'FX rate'!$C25,"")</f>
        <v/>
      </c>
      <c r="AN75" s="657" t="str">
        <f>IF(ISNUMBER(H75),'Cover Page'!$D$35/1000000*'4 classification'!H75/'FX rate'!$C25,"")</f>
        <v/>
      </c>
      <c r="AO75" s="796" t="str">
        <f>IF(ISNUMBER(I75),'Cover Page'!$D$35/1000000*'4 classification'!I75/'FX rate'!$C25,"")</f>
        <v/>
      </c>
      <c r="AP75" s="795" t="str">
        <f>IF(ISNUMBER(J75),'Cover Page'!$D$35/1000000*'4 classification'!J75/'FX rate'!$C25,"")</f>
        <v/>
      </c>
      <c r="AQ75" s="657" t="str">
        <f>IF(ISNUMBER(K75),'Cover Page'!$D$35/1000000*'4 classification'!K75/'FX rate'!$C25,"")</f>
        <v/>
      </c>
      <c r="AR75" s="796" t="str">
        <f>IF(ISNUMBER(L75),'Cover Page'!$D$35/1000000*'4 classification'!L75/'FX rate'!$C25,"")</f>
        <v/>
      </c>
      <c r="AS75" s="795" t="str">
        <f>IF(ISNUMBER(M75),'Cover Page'!$D$35/1000000*'4 classification'!M75/'FX rate'!$C25,"")</f>
        <v/>
      </c>
      <c r="AT75" s="657" t="str">
        <f>IF(ISNUMBER(N75),'Cover Page'!$D$35/1000000*'4 classification'!N75/'FX rate'!$C25,"")</f>
        <v/>
      </c>
      <c r="AU75" s="796" t="str">
        <f>IF(ISNUMBER(O75),'Cover Page'!$D$35/1000000*'4 classification'!O75/'FX rate'!$C25,"")</f>
        <v/>
      </c>
      <c r="AV75" s="795" t="str">
        <f>IF(ISNUMBER(P75),'Cover Page'!$D$35/1000000*'4 classification'!P75/'FX rate'!$C25,"")</f>
        <v/>
      </c>
      <c r="AW75" s="657" t="str">
        <f>IF(ISNUMBER(Q75),'Cover Page'!$D$35/1000000*'4 classification'!Q75/'FX rate'!$C25,"")</f>
        <v/>
      </c>
      <c r="AX75" s="796" t="str">
        <f>IF(ISNUMBER(R75),'Cover Page'!$D$35/1000000*'4 classification'!R75/'FX rate'!$C25,"")</f>
        <v/>
      </c>
      <c r="AY75" s="795" t="str">
        <f>IF(ISNUMBER(S75),'Cover Page'!$D$35/1000000*'4 classification'!S75/'FX rate'!$C25,"")</f>
        <v/>
      </c>
      <c r="AZ75" s="793" t="str">
        <f>IF(ISNUMBER(T75),'Cover Page'!$D$35/1000000*'4 classification'!T75/'FX rate'!$C25,"")</f>
        <v/>
      </c>
      <c r="BA75" s="797" t="str">
        <f>IF(ISNUMBER(U75),'Cover Page'!$D$35/1000000*'4 classification'!U75/'FX rate'!$C25,"")</f>
        <v/>
      </c>
      <c r="BB75" s="791" t="str">
        <f>IF(ISNUMBER(V75),'Cover Page'!$D$35/1000000*'4 classification'!V75/'FX rate'!$C25,"")</f>
        <v/>
      </c>
      <c r="BC75" s="599" t="str">
        <f>IF(ISNUMBER(W75),'Cover Page'!$D$35/1000000*'4 classification'!W75/'FX rate'!$C25,"")</f>
        <v/>
      </c>
      <c r="BD75" s="797" t="str">
        <f>IF(ISNUMBER(X75),'Cover Page'!$D$35/1000000*'4 classification'!X75/'FX rate'!$C25,"")</f>
        <v/>
      </c>
      <c r="BE75" s="791" t="str">
        <f>IF(ISNUMBER(Y75),'Cover Page'!$D$35/1000000*'4 classification'!Y75/'FX rate'!$C25,"")</f>
        <v/>
      </c>
      <c r="BF75" s="599" t="str">
        <f>IF(ISNUMBER(Z75),'Cover Page'!$D$35/1000000*'4 classification'!Z75/'FX rate'!$C25,"")</f>
        <v/>
      </c>
      <c r="BG75" s="792" t="str">
        <f>IF(ISNUMBER(AA75),'Cover Page'!$D$35/1000000*'4 classification'!AA75/'FX rate'!$C25,"")</f>
        <v/>
      </c>
      <c r="BH75" s="791" t="str">
        <f>IF(ISNUMBER(AB75),'Cover Page'!$D$35/1000000*'4 classification'!AB75/'FX rate'!$C25,"")</f>
        <v/>
      </c>
      <c r="BI75" s="599" t="str">
        <f>IF(ISNUMBER(AC75),'Cover Page'!$D$35/1000000*'4 classification'!AC75/'FX rate'!$C25,"")</f>
        <v/>
      </c>
      <c r="BN75" s="592">
        <v>2020</v>
      </c>
      <c r="BO75" s="642" t="str">
        <f>IF(ISNUMBER(C75),'Cover Page'!$D$35/1000000*C75/'FX rate'!$C$26,"")</f>
        <v/>
      </c>
      <c r="BP75" s="787" t="str">
        <f>IF(ISNUMBER(D75),'Cover Page'!$D$35/1000000*D75/'FX rate'!$C$26,"")</f>
        <v/>
      </c>
      <c r="BQ75" s="643" t="str">
        <f>IF(ISNUMBER(E75),'Cover Page'!$D$35/1000000*E75/'FX rate'!$C$26,"")</f>
        <v/>
      </c>
      <c r="BR75" s="788" t="str">
        <f>IF(ISNUMBER(F75),'Cover Page'!$D$35/1000000*F75/'FX rate'!$C$26,"")</f>
        <v/>
      </c>
      <c r="BS75" s="787" t="str">
        <f>IF(ISNUMBER(G75),'Cover Page'!$D$35/1000000*G75/'FX rate'!$C$26,"")</f>
        <v/>
      </c>
      <c r="BT75" s="643" t="str">
        <f>IF(ISNUMBER(H75),'Cover Page'!$D$35/1000000*H75/'FX rate'!$C$26,"")</f>
        <v/>
      </c>
      <c r="BU75" s="788" t="str">
        <f>IF(ISNUMBER(I75),'Cover Page'!$D$35/1000000*I75/'FX rate'!$C$26,"")</f>
        <v/>
      </c>
      <c r="BV75" s="787" t="str">
        <f>IF(ISNUMBER(J75),'Cover Page'!$D$35/1000000*J75/'FX rate'!$C$26,"")</f>
        <v/>
      </c>
      <c r="BW75" s="643" t="str">
        <f>IF(ISNUMBER(K75),'Cover Page'!$D$35/1000000*K75/'FX rate'!$C$26,"")</f>
        <v/>
      </c>
      <c r="BX75" s="788" t="str">
        <f>IF(ISNUMBER(L75),'Cover Page'!$D$35/1000000*L75/'FX rate'!$C$26,"")</f>
        <v/>
      </c>
      <c r="BY75" s="787" t="str">
        <f>IF(ISNUMBER(M75),'Cover Page'!$D$35/1000000*M75/'FX rate'!$C$26,"")</f>
        <v/>
      </c>
      <c r="BZ75" s="643" t="str">
        <f>IF(ISNUMBER(N75),'Cover Page'!$D$35/1000000*N75/'FX rate'!$C$26,"")</f>
        <v/>
      </c>
      <c r="CA75" s="788" t="str">
        <f>IF(ISNUMBER(O75),'Cover Page'!$D$35/1000000*O75/'FX rate'!$C$26,"")</f>
        <v/>
      </c>
      <c r="CB75" s="787" t="str">
        <f>IF(ISNUMBER(P75),'Cover Page'!$D$35/1000000*P75/'FX rate'!$C$26,"")</f>
        <v/>
      </c>
      <c r="CC75" s="643" t="str">
        <f>IF(ISNUMBER(Q75),'Cover Page'!$D$35/1000000*Q75/'FX rate'!$C$26,"")</f>
        <v/>
      </c>
      <c r="CD75" s="788" t="str">
        <f>IF(ISNUMBER(R75),'Cover Page'!$D$35/1000000*R75/'FX rate'!$C$26,"")</f>
        <v/>
      </c>
      <c r="CE75" s="787" t="str">
        <f>IF(ISNUMBER(S75),'Cover Page'!$D$35/1000000*S75/'FX rate'!$C$26,"")</f>
        <v/>
      </c>
      <c r="CF75" s="643" t="str">
        <f>IF(ISNUMBER(T75),'Cover Page'!$D$35/1000000*T75/'FX rate'!$C$26,"")</f>
        <v/>
      </c>
      <c r="CG75" s="788" t="str">
        <f>IF(ISNUMBER(U75),'Cover Page'!$D$35/1000000*U75/'FX rate'!$C$26,"")</f>
        <v/>
      </c>
      <c r="CH75" s="787" t="str">
        <f>IF(ISNUMBER(V75),'Cover Page'!$D$35/1000000*V75/'FX rate'!$C$26,"")</f>
        <v/>
      </c>
      <c r="CI75" s="643" t="str">
        <f>IF(ISNUMBER(W75),'Cover Page'!$D$35/1000000*W75/'FX rate'!$C$26,"")</f>
        <v/>
      </c>
      <c r="CJ75" s="788" t="str">
        <f>IF(ISNUMBER(X75),'Cover Page'!$D$35/1000000*X75/'FX rate'!$C$26,"")</f>
        <v/>
      </c>
      <c r="CK75" s="787" t="str">
        <f>IF(ISNUMBER(Y75),'Cover Page'!$D$35/1000000*Y75/'FX rate'!$C$26,"")</f>
        <v/>
      </c>
      <c r="CL75" s="643" t="str">
        <f>IF(ISNUMBER(Z75),'Cover Page'!$D$35/1000000*Z75/'FX rate'!$C$26,"")</f>
        <v/>
      </c>
      <c r="CM75" s="788" t="str">
        <f>IF(ISNUMBER(AA75),'Cover Page'!$D$35/1000000*AA75/'FX rate'!$C$26,"")</f>
        <v/>
      </c>
      <c r="CN75" s="787" t="str">
        <f>IF(ISNUMBER(AB75),'Cover Page'!$D$35/1000000*AB75/'FX rate'!$C$26,"")</f>
        <v/>
      </c>
      <c r="CO75" s="643" t="str">
        <f>IF(ISNUMBER(AC75),'Cover Page'!$D$35/1000000*AC75/'FX rate'!$C$25,"")</f>
        <v/>
      </c>
      <c r="CP75" s="525"/>
      <c r="CQ75" s="525"/>
      <c r="CR75" s="525"/>
      <c r="CS75" s="525"/>
    </row>
    <row r="76" spans="1:97" ht="14.25" x14ac:dyDescent="0.2">
      <c r="A76" s="4"/>
      <c r="B76" s="26">
        <v>2021</v>
      </c>
      <c r="C76" s="148"/>
      <c r="D76" s="97"/>
      <c r="E76" s="96"/>
      <c r="F76" s="142"/>
      <c r="G76" s="97"/>
      <c r="H76" s="96"/>
      <c r="I76" s="142"/>
      <c r="J76" s="97"/>
      <c r="K76" s="96"/>
      <c r="L76" s="142"/>
      <c r="M76" s="97"/>
      <c r="N76" s="96"/>
      <c r="O76" s="142"/>
      <c r="P76" s="97"/>
      <c r="Q76" s="96"/>
      <c r="R76" s="142"/>
      <c r="S76" s="97"/>
      <c r="T76" s="96"/>
      <c r="U76" s="142"/>
      <c r="V76" s="97"/>
      <c r="W76" s="96"/>
      <c r="X76" s="142"/>
      <c r="Y76" s="97"/>
      <c r="Z76" s="97"/>
      <c r="AA76" s="264" t="str">
        <f t="shared" ref="AA76:AA77" si="10">IF(COUNT(C76,F76,I76,L76,O76,R76,U76,X76)&lt;&gt;0,C76+F76+I76+L76+O76+R76+U76+X76,"")</f>
        <v/>
      </c>
      <c r="AB76" s="266" t="str">
        <f t="shared" ref="AB76:AB77" si="11">IF(COUNT(D76,G76,J76,M76,P76,S76,V76,Y76)&lt;&gt;0,D76+G76+J76+M76+P76+S76+V76+Y76,"")</f>
        <v/>
      </c>
      <c r="AC76" s="251" t="str">
        <f t="shared" ref="AC76:AC77" si="12">IF(COUNT(E76,H76,K76,N76,Q76,T76,W76,Z76)&lt;&gt;0,E76+H76+K76+N76+Q76+T76+W76+Z76,"")</f>
        <v/>
      </c>
      <c r="AH76" s="523">
        <v>2021</v>
      </c>
      <c r="AI76" s="611"/>
      <c r="AJ76" s="795"/>
      <c r="AK76" s="657"/>
      <c r="AL76" s="796"/>
      <c r="AM76" s="795"/>
      <c r="AN76" s="657"/>
      <c r="AO76" s="796"/>
      <c r="AP76" s="795"/>
      <c r="AQ76" s="657"/>
      <c r="AR76" s="796"/>
      <c r="AS76" s="795"/>
      <c r="AT76" s="657"/>
      <c r="AU76" s="796"/>
      <c r="AV76" s="795"/>
      <c r="AW76" s="657"/>
      <c r="AX76" s="796"/>
      <c r="AY76" s="795"/>
      <c r="AZ76" s="795"/>
      <c r="BA76" s="1777"/>
      <c r="BB76" s="1807"/>
      <c r="BC76" s="1778"/>
      <c r="BD76" s="1777"/>
      <c r="BE76" s="1807"/>
      <c r="BF76" s="1778"/>
      <c r="BG76" s="1779"/>
      <c r="BH76" s="1807"/>
      <c r="BI76" s="1778"/>
      <c r="BN76" s="592">
        <v>2021</v>
      </c>
      <c r="BO76" s="642"/>
      <c r="BP76" s="787"/>
      <c r="BQ76" s="643"/>
      <c r="BR76" s="788"/>
      <c r="BS76" s="787"/>
      <c r="BT76" s="643"/>
      <c r="BU76" s="788"/>
      <c r="BV76" s="787"/>
      <c r="BW76" s="643"/>
      <c r="BX76" s="788"/>
      <c r="BY76" s="787"/>
      <c r="BZ76" s="643"/>
      <c r="CA76" s="788"/>
      <c r="CB76" s="787"/>
      <c r="CC76" s="643"/>
      <c r="CD76" s="788"/>
      <c r="CE76" s="787"/>
      <c r="CF76" s="643"/>
      <c r="CG76" s="788"/>
      <c r="CH76" s="787"/>
      <c r="CI76" s="643"/>
      <c r="CJ76" s="788"/>
      <c r="CK76" s="787"/>
      <c r="CL76" s="643"/>
      <c r="CM76" s="788"/>
      <c r="CN76" s="787"/>
      <c r="CO76" s="643"/>
      <c r="CP76" s="525"/>
      <c r="CQ76" s="525"/>
      <c r="CR76" s="525"/>
      <c r="CS76" s="525"/>
    </row>
    <row r="77" spans="1:97" ht="14.25" x14ac:dyDescent="0.2">
      <c r="A77" s="4"/>
      <c r="B77" s="26">
        <v>2022</v>
      </c>
      <c r="C77" s="148"/>
      <c r="D77" s="97"/>
      <c r="E77" s="96"/>
      <c r="F77" s="142"/>
      <c r="G77" s="97"/>
      <c r="H77" s="96"/>
      <c r="I77" s="142"/>
      <c r="J77" s="97"/>
      <c r="K77" s="96"/>
      <c r="L77" s="142"/>
      <c r="M77" s="97"/>
      <c r="N77" s="96"/>
      <c r="O77" s="142"/>
      <c r="P77" s="97"/>
      <c r="Q77" s="96"/>
      <c r="R77" s="142"/>
      <c r="S77" s="97"/>
      <c r="T77" s="96"/>
      <c r="U77" s="142"/>
      <c r="V77" s="97"/>
      <c r="W77" s="96"/>
      <c r="X77" s="142"/>
      <c r="Y77" s="97"/>
      <c r="Z77" s="97"/>
      <c r="AA77" s="264" t="str">
        <f t="shared" si="10"/>
        <v/>
      </c>
      <c r="AB77" s="266" t="str">
        <f t="shared" si="11"/>
        <v/>
      </c>
      <c r="AC77" s="251" t="str">
        <f t="shared" si="12"/>
        <v/>
      </c>
      <c r="AH77" s="1710">
        <v>2022</v>
      </c>
      <c r="AI77" s="1684" t="str">
        <f>IF(ISNUMBER(C77),'Cover Page'!$D$35/1000000*'4 classification'!C77/'FX rate'!$C26,"")</f>
        <v/>
      </c>
      <c r="AJ77" s="1685" t="str">
        <f>IF(ISNUMBER(D77),'Cover Page'!$D$35/1000000*'4 classification'!D77/'FX rate'!$C26,"")</f>
        <v/>
      </c>
      <c r="AK77" s="1673" t="str">
        <f>IF(ISNUMBER(E77),'Cover Page'!$D$35/1000000*'4 classification'!E77/'FX rate'!$C26,"")</f>
        <v/>
      </c>
      <c r="AL77" s="1674" t="str">
        <f>IF(ISNUMBER(F77),'Cover Page'!$D$35/1000000*'4 classification'!F77/'FX rate'!$C26,"")</f>
        <v/>
      </c>
      <c r="AM77" s="1685" t="str">
        <f>IF(ISNUMBER(G77),'Cover Page'!$D$35/1000000*'4 classification'!G77/'FX rate'!$C26,"")</f>
        <v/>
      </c>
      <c r="AN77" s="1673" t="str">
        <f>IF(ISNUMBER(H77),'Cover Page'!$D$35/1000000*'4 classification'!H77/'FX rate'!$C26,"")</f>
        <v/>
      </c>
      <c r="AO77" s="1674" t="str">
        <f>IF(ISNUMBER(I77),'Cover Page'!$D$35/1000000*'4 classification'!I77/'FX rate'!$C26,"")</f>
        <v/>
      </c>
      <c r="AP77" s="1685" t="str">
        <f>IF(ISNUMBER(J77),'Cover Page'!$D$35/1000000*'4 classification'!J77/'FX rate'!$C26,"")</f>
        <v/>
      </c>
      <c r="AQ77" s="1673" t="str">
        <f>IF(ISNUMBER(K77),'Cover Page'!$D$35/1000000*'4 classification'!K77/'FX rate'!$C26,"")</f>
        <v/>
      </c>
      <c r="AR77" s="1674" t="str">
        <f>IF(ISNUMBER(L77),'Cover Page'!$D$35/1000000*'4 classification'!L77/'FX rate'!$C26,"")</f>
        <v/>
      </c>
      <c r="AS77" s="1685" t="str">
        <f>IF(ISNUMBER(M77),'Cover Page'!$D$35/1000000*'4 classification'!M77/'FX rate'!$C26,"")</f>
        <v/>
      </c>
      <c r="AT77" s="1673" t="str">
        <f>IF(ISNUMBER(N77),'Cover Page'!$D$35/1000000*'4 classification'!N77/'FX rate'!$C26,"")</f>
        <v/>
      </c>
      <c r="AU77" s="1674" t="str">
        <f>IF(ISNUMBER(O77),'Cover Page'!$D$35/1000000*'4 classification'!O77/'FX rate'!$C26,"")</f>
        <v/>
      </c>
      <c r="AV77" s="1685" t="str">
        <f>IF(ISNUMBER(P77),'Cover Page'!$D$35/1000000*'4 classification'!P77/'FX rate'!$C26,"")</f>
        <v/>
      </c>
      <c r="AW77" s="1673" t="str">
        <f>IF(ISNUMBER(Q77),'Cover Page'!$D$35/1000000*'4 classification'!Q77/'FX rate'!$C26,"")</f>
        <v/>
      </c>
      <c r="AX77" s="1674" t="str">
        <f>IF(ISNUMBER(R77),'Cover Page'!$D$35/1000000*'4 classification'!R77/'FX rate'!$C26,"")</f>
        <v/>
      </c>
      <c r="AY77" s="1685" t="str">
        <f>IF(ISNUMBER(S77),'Cover Page'!$D$35/1000000*'4 classification'!S77/'FX rate'!$C26,"")</f>
        <v/>
      </c>
      <c r="AZ77" s="1685" t="str">
        <f>IF(ISNUMBER(T77),'Cover Page'!$D$35/1000000*'4 classification'!T77/'FX rate'!$C26,"")</f>
        <v/>
      </c>
      <c r="BA77" s="1672" t="str">
        <f>IF(ISNUMBER(U77),'Cover Page'!$D$35/1000000*'4 classification'!U77/'FX rate'!$C26,"")</f>
        <v/>
      </c>
      <c r="BB77" s="1685" t="str">
        <f>IF(ISNUMBER(V77),'Cover Page'!$D$35/1000000*'4 classification'!V77/'FX rate'!$C26,"")</f>
        <v/>
      </c>
      <c r="BC77" s="1673" t="str">
        <f>IF(ISNUMBER(W77),'Cover Page'!$D$35/1000000*'4 classification'!W77/'FX rate'!$C26,"")</f>
        <v/>
      </c>
      <c r="BD77" s="1672" t="str">
        <f>IF(ISNUMBER(X77),'Cover Page'!$D$35/1000000*'4 classification'!X77/'FX rate'!$C26,"")</f>
        <v/>
      </c>
      <c r="BE77" s="1685" t="str">
        <f>IF(ISNUMBER(Y77),'Cover Page'!$D$35/1000000*'4 classification'!Y77/'FX rate'!$C26,"")</f>
        <v/>
      </c>
      <c r="BF77" s="1673" t="str">
        <f>IF(ISNUMBER(Z77),'Cover Page'!$D$35/1000000*'4 classification'!Z77/'FX rate'!$C26,"")</f>
        <v/>
      </c>
      <c r="BG77" s="1674" t="str">
        <f>IF(ISNUMBER(AA77),'Cover Page'!$D$35/1000000*'4 classification'!AA77/'FX rate'!$C26,"")</f>
        <v/>
      </c>
      <c r="BH77" s="1685" t="str">
        <f>IF(ISNUMBER(AB77),'Cover Page'!$D$35/1000000*'4 classification'!AB77/'FX rate'!$C26,"")</f>
        <v/>
      </c>
      <c r="BI77" s="1673" t="str">
        <f>IF(ISNUMBER(AC77),'Cover Page'!$D$35/1000000*'4 classification'!AC77/'FX rate'!$C26,"")</f>
        <v/>
      </c>
      <c r="BN77" s="1706">
        <v>2022</v>
      </c>
      <c r="BO77" s="1681" t="str">
        <f>IF(ISNUMBER(C77),'Cover Page'!$D$35/1000000*C77/'FX rate'!$C$26,"")</f>
        <v/>
      </c>
      <c r="BP77" s="1682" t="str">
        <f>IF(ISNUMBER(D77),'Cover Page'!$D$35/1000000*D77/'FX rate'!$C$26,"")</f>
        <v/>
      </c>
      <c r="BQ77" s="1676" t="str">
        <f>IF(ISNUMBER(E77),'Cover Page'!$D$35/1000000*E77/'FX rate'!$C$26,"")</f>
        <v/>
      </c>
      <c r="BR77" s="1683" t="str">
        <f>IF(ISNUMBER(F77),'Cover Page'!$D$35/1000000*F77/'FX rate'!$C$26,"")</f>
        <v/>
      </c>
      <c r="BS77" s="1682" t="str">
        <f>IF(ISNUMBER(G77),'Cover Page'!$D$35/1000000*G77/'FX rate'!$C$26,"")</f>
        <v/>
      </c>
      <c r="BT77" s="1676" t="str">
        <f>IF(ISNUMBER(H77),'Cover Page'!$D$35/1000000*H77/'FX rate'!$C$26,"")</f>
        <v/>
      </c>
      <c r="BU77" s="1683" t="str">
        <f>IF(ISNUMBER(I77),'Cover Page'!$D$35/1000000*I77/'FX rate'!$C$26,"")</f>
        <v/>
      </c>
      <c r="BV77" s="1682" t="str">
        <f>IF(ISNUMBER(J77),'Cover Page'!$D$35/1000000*J77/'FX rate'!$C$26,"")</f>
        <v/>
      </c>
      <c r="BW77" s="1676" t="str">
        <f>IF(ISNUMBER(K77),'Cover Page'!$D$35/1000000*K77/'FX rate'!$C$26,"")</f>
        <v/>
      </c>
      <c r="BX77" s="1683" t="str">
        <f>IF(ISNUMBER(L77),'Cover Page'!$D$35/1000000*L77/'FX rate'!$C$26,"")</f>
        <v/>
      </c>
      <c r="BY77" s="1682" t="str">
        <f>IF(ISNUMBER(M77),'Cover Page'!$D$35/1000000*M77/'FX rate'!$C$26,"")</f>
        <v/>
      </c>
      <c r="BZ77" s="1676" t="str">
        <f>IF(ISNUMBER(N77),'Cover Page'!$D$35/1000000*N77/'FX rate'!$C$26,"")</f>
        <v/>
      </c>
      <c r="CA77" s="1683" t="str">
        <f>IF(ISNUMBER(O77),'Cover Page'!$D$35/1000000*O77/'FX rate'!$C$26,"")</f>
        <v/>
      </c>
      <c r="CB77" s="1682" t="str">
        <f>IF(ISNUMBER(P77),'Cover Page'!$D$35/1000000*P77/'FX rate'!$C$26,"")</f>
        <v/>
      </c>
      <c r="CC77" s="1676" t="str">
        <f>IF(ISNUMBER(Q77),'Cover Page'!$D$35/1000000*Q77/'FX rate'!$C$26,"")</f>
        <v/>
      </c>
      <c r="CD77" s="1683" t="str">
        <f>IF(ISNUMBER(R77),'Cover Page'!$D$35/1000000*R77/'FX rate'!$C$26,"")</f>
        <v/>
      </c>
      <c r="CE77" s="1682" t="str">
        <f>IF(ISNUMBER(S77),'Cover Page'!$D$35/1000000*S77/'FX rate'!$C$26,"")</f>
        <v/>
      </c>
      <c r="CF77" s="1676" t="str">
        <f>IF(ISNUMBER(T77),'Cover Page'!$D$35/1000000*T77/'FX rate'!$C$26,"")</f>
        <v/>
      </c>
      <c r="CG77" s="1683" t="str">
        <f>IF(ISNUMBER(U77),'Cover Page'!$D$35/1000000*U77/'FX rate'!$C$26,"")</f>
        <v/>
      </c>
      <c r="CH77" s="1682" t="str">
        <f>IF(ISNUMBER(V77),'Cover Page'!$D$35/1000000*V77/'FX rate'!$C$26,"")</f>
        <v/>
      </c>
      <c r="CI77" s="1676" t="str">
        <f>IF(ISNUMBER(W77),'Cover Page'!$D$35/1000000*W77/'FX rate'!$C$26,"")</f>
        <v/>
      </c>
      <c r="CJ77" s="1683" t="str">
        <f>IF(ISNUMBER(X77),'Cover Page'!$D$35/1000000*X77/'FX rate'!$C$26,"")</f>
        <v/>
      </c>
      <c r="CK77" s="1682" t="str">
        <f>IF(ISNUMBER(Y77),'Cover Page'!$D$35/1000000*Y77/'FX rate'!$C$26,"")</f>
        <v/>
      </c>
      <c r="CL77" s="1676" t="str">
        <f>IF(ISNUMBER(Z77),'Cover Page'!$D$35/1000000*Z77/'FX rate'!$C$26,"")</f>
        <v/>
      </c>
      <c r="CM77" s="1683" t="str">
        <f>IF(ISNUMBER(AA77),'Cover Page'!$D$35/1000000*AA77/'FX rate'!$C$26,"")</f>
        <v/>
      </c>
      <c r="CN77" s="1682" t="str">
        <f>IF(ISNUMBER(AB77),'Cover Page'!$D$35/1000000*AB77/'FX rate'!$C$26,"")</f>
        <v/>
      </c>
      <c r="CO77" s="1676" t="str">
        <f>IF(ISNUMBER(AC77),'Cover Page'!$D$35/1000000*AC77/'FX rate'!$C$25,"")</f>
        <v/>
      </c>
      <c r="CP77" s="525"/>
      <c r="CQ77" s="525"/>
      <c r="CR77" s="525"/>
      <c r="CS77" s="525"/>
    </row>
    <row r="78" spans="1:97" ht="14.25" customHeight="1" thickBot="1" x14ac:dyDescent="0.25">
      <c r="B78" s="162" t="s">
        <v>2145</v>
      </c>
      <c r="C78" s="752"/>
      <c r="D78" s="756"/>
      <c r="E78" s="753"/>
      <c r="F78" s="757"/>
      <c r="G78" s="756"/>
      <c r="H78" s="753"/>
      <c r="I78" s="757"/>
      <c r="J78" s="756"/>
      <c r="K78" s="753"/>
      <c r="L78" s="757"/>
      <c r="M78" s="756"/>
      <c r="N78" s="753"/>
      <c r="O78" s="757"/>
      <c r="P78" s="756"/>
      <c r="Q78" s="753"/>
      <c r="R78" s="757"/>
      <c r="S78" s="756"/>
      <c r="T78" s="753"/>
      <c r="U78" s="757"/>
      <c r="V78" s="756"/>
      <c r="W78" s="753"/>
      <c r="X78" s="757"/>
      <c r="Y78" s="756"/>
      <c r="Z78" s="756"/>
      <c r="AA78" s="1669" t="str">
        <f t="shared" ref="AA78" si="13">IF(COUNT(C78,F78,I78,L78,O78,R78,U78,X78)&lt;&gt;0,C78+F78+I78+L78+O78+R78+U78+X78,"")</f>
        <v/>
      </c>
      <c r="AB78" s="1680" t="str">
        <f t="shared" ref="AB78" si="14">IF(COUNT(D78,G78,J78,M78,P78,S78,V78,Y78)&lt;&gt;0,D78+G78+J78+M78+P78+S78+V78+Y78,"")</f>
        <v/>
      </c>
      <c r="AC78" s="819" t="str">
        <f t="shared" ref="AC78" si="15">IF(COUNT(E78,H78,K78,N78,Q78,T78,W78,Z78)&lt;&gt;0,E78+H78+K78+N78+Q78+T78+W78+Z78,"")</f>
        <v/>
      </c>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N78" s="525"/>
      <c r="BO78" s="525"/>
      <c r="BP78" s="525"/>
      <c r="BQ78" s="525"/>
      <c r="BR78" s="525"/>
      <c r="BS78" s="525"/>
      <c r="BT78" s="525"/>
      <c r="BU78" s="525"/>
      <c r="BV78" s="525"/>
      <c r="BW78" s="525"/>
      <c r="BX78" s="525"/>
      <c r="BY78" s="525"/>
      <c r="BZ78" s="525"/>
      <c r="CA78" s="525"/>
      <c r="CB78" s="525"/>
      <c r="CC78" s="525"/>
      <c r="CD78" s="525"/>
      <c r="CE78" s="525"/>
      <c r="CF78" s="525"/>
      <c r="CG78" s="525"/>
      <c r="CH78" s="525"/>
      <c r="CI78" s="525"/>
      <c r="CJ78" s="525"/>
      <c r="CK78" s="525"/>
      <c r="CL78" s="525"/>
      <c r="CM78" s="525"/>
      <c r="CN78" s="525"/>
      <c r="CO78" s="525"/>
      <c r="CP78" s="525"/>
      <c r="CQ78" s="525"/>
      <c r="CR78" s="525"/>
      <c r="CS78" s="525"/>
    </row>
    <row r="79" spans="1:97" ht="92.1" customHeight="1" thickBot="1" x14ac:dyDescent="0.25">
      <c r="B79" s="421" t="s">
        <v>2142</v>
      </c>
      <c r="C79" s="1390" t="str">
        <f>IF(COUNT(C76)&lt;&gt;0,IF(COUNT(C77)=0,"Please fill in value for 2022 or provide a provisional estimate (eg. 2021 figure) and the expected submission date in the notes",IF(COUNT(C78)=0,"Please provide the number of entities","")),"")</f>
        <v/>
      </c>
      <c r="D79" s="1390" t="str">
        <f t="shared" ref="D79:Z79" si="16">IF(COUNT(D76)&lt;&gt;0,IF(COUNT(D77)=0,"Please fill in value for 2022 or provide a provisional estimate (eg. 2021 figure) and the expected submission date in the notes",IF(COUNT(D78)=0,"Please provide the number of entities","")),"")</f>
        <v/>
      </c>
      <c r="E79" s="1390" t="str">
        <f t="shared" si="16"/>
        <v/>
      </c>
      <c r="F79" s="1390" t="str">
        <f t="shared" si="16"/>
        <v/>
      </c>
      <c r="G79" s="1390" t="str">
        <f t="shared" si="16"/>
        <v/>
      </c>
      <c r="H79" s="1390" t="str">
        <f t="shared" si="16"/>
        <v/>
      </c>
      <c r="I79" s="1390" t="str">
        <f t="shared" si="16"/>
        <v/>
      </c>
      <c r="J79" s="1390" t="str">
        <f t="shared" si="16"/>
        <v/>
      </c>
      <c r="K79" s="1390" t="str">
        <f t="shared" si="16"/>
        <v/>
      </c>
      <c r="L79" s="1390" t="str">
        <f t="shared" si="16"/>
        <v/>
      </c>
      <c r="M79" s="1390" t="str">
        <f t="shared" si="16"/>
        <v/>
      </c>
      <c r="N79" s="1390" t="str">
        <f t="shared" si="16"/>
        <v/>
      </c>
      <c r="O79" s="1390" t="str">
        <f t="shared" si="16"/>
        <v/>
      </c>
      <c r="P79" s="1390" t="str">
        <f t="shared" si="16"/>
        <v/>
      </c>
      <c r="Q79" s="1390" t="str">
        <f t="shared" si="16"/>
        <v/>
      </c>
      <c r="R79" s="1390" t="str">
        <f t="shared" si="16"/>
        <v/>
      </c>
      <c r="S79" s="1390" t="str">
        <f t="shared" si="16"/>
        <v/>
      </c>
      <c r="T79" s="1390" t="str">
        <f t="shared" si="16"/>
        <v/>
      </c>
      <c r="U79" s="1390" t="str">
        <f t="shared" si="16"/>
        <v/>
      </c>
      <c r="V79" s="1390" t="str">
        <f t="shared" si="16"/>
        <v/>
      </c>
      <c r="W79" s="1390" t="str">
        <f t="shared" si="16"/>
        <v/>
      </c>
      <c r="X79" s="1390" t="str">
        <f t="shared" si="16"/>
        <v/>
      </c>
      <c r="Y79" s="1390" t="str">
        <f t="shared" si="16"/>
        <v/>
      </c>
      <c r="Z79" s="1390" t="str">
        <f t="shared" si="16"/>
        <v/>
      </c>
      <c r="AA79" s="1677"/>
      <c r="AB79" s="1678"/>
      <c r="AC79" s="1169"/>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N79" s="525"/>
      <c r="BO79" s="525"/>
      <c r="BP79" s="525"/>
      <c r="BQ79" s="525"/>
      <c r="BR79" s="525"/>
      <c r="BS79" s="525"/>
      <c r="BT79" s="525"/>
      <c r="BU79" s="525"/>
      <c r="BV79" s="525"/>
      <c r="BW79" s="525"/>
      <c r="BX79" s="525"/>
      <c r="BY79" s="525"/>
      <c r="BZ79" s="525"/>
      <c r="CA79" s="525"/>
      <c r="CB79" s="525"/>
      <c r="CC79" s="525"/>
      <c r="CD79" s="525"/>
      <c r="CE79" s="525"/>
      <c r="CF79" s="525"/>
      <c r="CG79" s="525"/>
      <c r="CH79" s="525"/>
      <c r="CI79" s="525"/>
      <c r="CJ79" s="525"/>
      <c r="CK79" s="525"/>
      <c r="CL79" s="525"/>
      <c r="CM79" s="525"/>
      <c r="CN79" s="525"/>
      <c r="CO79" s="525"/>
      <c r="CP79" s="525"/>
      <c r="CQ79" s="525"/>
      <c r="CR79" s="525"/>
      <c r="CS79" s="525"/>
    </row>
    <row r="80" spans="1:97" ht="69.95" customHeight="1" thickBot="1" x14ac:dyDescent="0.25">
      <c r="B80" s="163" t="s">
        <v>1162</v>
      </c>
      <c r="C80" s="151"/>
      <c r="D80" s="164"/>
      <c r="E80" s="152"/>
      <c r="F80" s="165"/>
      <c r="G80" s="164"/>
      <c r="H80" s="152"/>
      <c r="I80" s="165"/>
      <c r="J80" s="164"/>
      <c r="K80" s="152"/>
      <c r="L80" s="165"/>
      <c r="M80" s="164"/>
      <c r="N80" s="152"/>
      <c r="O80" s="165"/>
      <c r="P80" s="164"/>
      <c r="Q80" s="152"/>
      <c r="R80" s="165"/>
      <c r="S80" s="164"/>
      <c r="T80" s="152"/>
      <c r="U80" s="165"/>
      <c r="V80" s="164"/>
      <c r="W80" s="152"/>
      <c r="X80" s="165"/>
      <c r="Y80" s="164"/>
      <c r="Z80" s="164"/>
      <c r="AA80" s="1115"/>
      <c r="AB80" s="1116"/>
      <c r="AC80" s="1117"/>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N80" s="525"/>
      <c r="BO80" s="525"/>
      <c r="BP80" s="525"/>
      <c r="BQ80" s="525"/>
      <c r="BR80" s="525"/>
      <c r="BS80" s="525"/>
      <c r="BT80" s="525"/>
      <c r="BU80" s="525"/>
      <c r="BV80" s="525"/>
      <c r="BW80" s="525"/>
      <c r="BX80" s="525"/>
      <c r="BY80" s="525"/>
      <c r="BZ80" s="525"/>
      <c r="CA80" s="525"/>
      <c r="CB80" s="525"/>
      <c r="CC80" s="525"/>
      <c r="CD80" s="525"/>
      <c r="CE80" s="525"/>
      <c r="CF80" s="525"/>
      <c r="CG80" s="525"/>
      <c r="CH80" s="525"/>
      <c r="CI80" s="525"/>
      <c r="CJ80" s="525"/>
      <c r="CK80" s="525"/>
      <c r="CL80" s="525"/>
      <c r="CM80" s="525"/>
      <c r="CN80" s="525"/>
      <c r="CO80" s="525"/>
      <c r="CP80" s="525"/>
      <c r="CQ80" s="525"/>
      <c r="CR80" s="525"/>
      <c r="CS80" s="525"/>
    </row>
    <row r="81" spans="1:97" ht="20.100000000000001" customHeight="1" x14ac:dyDescent="0.2">
      <c r="B81" s="5"/>
      <c r="C81" s="411"/>
      <c r="D81" s="411"/>
      <c r="E81" s="411"/>
      <c r="F81" s="411"/>
      <c r="G81" s="411"/>
      <c r="H81" s="411"/>
      <c r="I81" s="411"/>
      <c r="J81" s="411"/>
      <c r="K81" s="411"/>
      <c r="L81" s="411"/>
      <c r="M81" s="411"/>
      <c r="N81" s="411"/>
      <c r="O81" s="411"/>
      <c r="P81" s="411"/>
      <c r="Q81" s="411"/>
      <c r="R81" s="411"/>
      <c r="S81" s="411"/>
      <c r="T81" s="411"/>
      <c r="U81" s="5"/>
      <c r="V81" s="5"/>
      <c r="W81" s="5"/>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N81" s="525"/>
      <c r="BO81" s="525"/>
      <c r="BP81" s="525"/>
      <c r="BQ81" s="525"/>
      <c r="BR81" s="525"/>
      <c r="BS81" s="525"/>
      <c r="BT81" s="525"/>
      <c r="BU81" s="525"/>
      <c r="BV81" s="525"/>
      <c r="BW81" s="525"/>
      <c r="BX81" s="525"/>
      <c r="BY81" s="525"/>
      <c r="BZ81" s="525"/>
      <c r="CA81" s="525"/>
      <c r="CB81" s="525"/>
      <c r="CC81" s="525"/>
      <c r="CD81" s="525"/>
      <c r="CE81" s="525"/>
      <c r="CF81" s="525"/>
      <c r="CG81" s="525"/>
      <c r="CH81" s="525"/>
      <c r="CI81" s="525"/>
      <c r="CJ81" s="525"/>
      <c r="CK81" s="525"/>
      <c r="CL81" s="525"/>
      <c r="CM81" s="525"/>
      <c r="CN81" s="525"/>
      <c r="CO81" s="525"/>
      <c r="CP81" s="525"/>
      <c r="CQ81" s="525"/>
      <c r="CR81" s="525"/>
      <c r="CS81" s="525"/>
    </row>
    <row r="82" spans="1:97" ht="20.100000000000001" customHeight="1" x14ac:dyDescent="0.2">
      <c r="B82" s="842" t="s">
        <v>632</v>
      </c>
      <c r="C82" s="842" t="s">
        <v>1189</v>
      </c>
      <c r="D82" s="842" t="s">
        <v>1190</v>
      </c>
      <c r="E82" s="842" t="s">
        <v>1191</v>
      </c>
      <c r="F82" s="842" t="s">
        <v>1192</v>
      </c>
      <c r="G82" s="842" t="s">
        <v>1193</v>
      </c>
      <c r="H82" s="842" t="s">
        <v>1194</v>
      </c>
      <c r="I82" s="842" t="s">
        <v>1195</v>
      </c>
      <c r="J82" s="842" t="s">
        <v>1196</v>
      </c>
      <c r="K82" s="842" t="s">
        <v>1197</v>
      </c>
      <c r="L82" s="842" t="s">
        <v>1198</v>
      </c>
      <c r="M82" s="842" t="s">
        <v>1199</v>
      </c>
      <c r="N82" s="842" t="s">
        <v>1200</v>
      </c>
      <c r="O82" s="842" t="s">
        <v>1201</v>
      </c>
      <c r="P82" s="842" t="s">
        <v>1202</v>
      </c>
      <c r="Q82" s="842" t="s">
        <v>1203</v>
      </c>
      <c r="R82" s="842" t="s">
        <v>1204</v>
      </c>
      <c r="S82" s="842" t="s">
        <v>1205</v>
      </c>
      <c r="T82" s="842" t="s">
        <v>1206</v>
      </c>
      <c r="U82" s="845" t="s">
        <v>1207</v>
      </c>
      <c r="V82" s="845" t="s">
        <v>1208</v>
      </c>
      <c r="W82" s="845" t="s">
        <v>1209</v>
      </c>
      <c r="X82" s="845" t="s">
        <v>1210</v>
      </c>
      <c r="Y82" s="845" t="s">
        <v>1210</v>
      </c>
      <c r="Z82" s="845" t="s">
        <v>1211</v>
      </c>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N82" s="525"/>
      <c r="BO82" s="525"/>
      <c r="BP82" s="525"/>
      <c r="BQ82" s="525"/>
      <c r="BR82" s="525"/>
      <c r="BS82" s="525"/>
      <c r="BT82" s="525"/>
      <c r="BU82" s="525"/>
      <c r="BV82" s="525"/>
      <c r="BW82" s="525"/>
      <c r="BX82" s="525"/>
      <c r="BY82" s="525"/>
      <c r="BZ82" s="525"/>
      <c r="CA82" s="525"/>
      <c r="CB82" s="525"/>
      <c r="CC82" s="525"/>
      <c r="CD82" s="525"/>
      <c r="CE82" s="525"/>
      <c r="CF82" s="525"/>
      <c r="CG82" s="525"/>
      <c r="CH82" s="525"/>
      <c r="CI82" s="525"/>
      <c r="CJ82" s="525"/>
      <c r="CK82" s="525"/>
      <c r="CL82" s="525"/>
      <c r="CM82" s="525"/>
      <c r="CN82" s="525"/>
      <c r="CO82" s="525"/>
      <c r="CP82" s="525"/>
      <c r="CQ82" s="525"/>
      <c r="CR82" s="525"/>
      <c r="CS82" s="525"/>
    </row>
    <row r="83" spans="1:97" ht="20.100000000000001" customHeight="1" x14ac:dyDescent="0.2">
      <c r="B83" s="5"/>
      <c r="C83" s="5"/>
      <c r="D83" s="5"/>
      <c r="E83" s="5"/>
      <c r="F83" s="5"/>
      <c r="G83" s="5"/>
      <c r="H83" s="5"/>
      <c r="I83" s="5"/>
      <c r="J83" s="5"/>
      <c r="K83" s="5"/>
      <c r="L83" s="5"/>
      <c r="M83" s="5"/>
      <c r="N83" s="5"/>
      <c r="O83" s="5"/>
      <c r="P83" s="5"/>
      <c r="Q83" s="5"/>
      <c r="R83" s="5"/>
      <c r="S83" s="5"/>
      <c r="T83" s="5"/>
      <c r="U83" s="5"/>
      <c r="V83" s="5"/>
      <c r="W83" s="5"/>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N83" s="525"/>
      <c r="BO83" s="525"/>
      <c r="BP83" s="525"/>
      <c r="BQ83" s="525"/>
      <c r="BR83" s="525"/>
      <c r="BS83" s="525"/>
      <c r="BT83" s="525"/>
      <c r="BU83" s="525"/>
      <c r="BV83" s="525"/>
      <c r="BW83" s="525"/>
      <c r="BX83" s="525"/>
      <c r="BY83" s="525"/>
      <c r="BZ83" s="525"/>
      <c r="CA83" s="525"/>
      <c r="CB83" s="525"/>
      <c r="CC83" s="525"/>
      <c r="CD83" s="525"/>
      <c r="CE83" s="525"/>
      <c r="CF83" s="525"/>
      <c r="CG83" s="525"/>
      <c r="CH83" s="525"/>
      <c r="CI83" s="525"/>
      <c r="CJ83" s="525"/>
      <c r="CK83" s="525"/>
      <c r="CL83" s="525"/>
      <c r="CM83" s="525"/>
      <c r="CN83" s="525"/>
      <c r="CO83" s="525"/>
      <c r="CP83" s="525"/>
      <c r="CQ83" s="525"/>
      <c r="CR83" s="525"/>
      <c r="CS83" s="525"/>
    </row>
    <row r="84" spans="1:97" ht="14.25" customHeight="1" x14ac:dyDescent="0.25">
      <c r="B84" s="68" t="s">
        <v>1212</v>
      </c>
      <c r="C84" s="5"/>
      <c r="D84" s="5"/>
      <c r="E84" s="5"/>
      <c r="F84" s="5"/>
      <c r="G84" s="5"/>
      <c r="H84" s="5"/>
      <c r="I84" s="5"/>
      <c r="J84" s="5"/>
      <c r="K84" s="5"/>
      <c r="L84" s="5"/>
      <c r="M84" s="5"/>
      <c r="N84" s="5"/>
      <c r="O84" s="5"/>
      <c r="P84" s="5"/>
      <c r="Q84" s="5"/>
      <c r="R84" s="5"/>
      <c r="S84" s="5"/>
      <c r="T84" s="5"/>
      <c r="U84" s="5"/>
      <c r="V84" s="5"/>
      <c r="W84" s="5"/>
      <c r="AH84" s="658"/>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N84" s="659"/>
      <c r="BO84" s="525"/>
      <c r="BP84" s="525"/>
      <c r="BQ84" s="525"/>
      <c r="BR84" s="525"/>
      <c r="BS84" s="525"/>
      <c r="BT84" s="525"/>
      <c r="BU84" s="525"/>
      <c r="BV84" s="525"/>
      <c r="BW84" s="525"/>
      <c r="BX84" s="525"/>
      <c r="BY84" s="525"/>
      <c r="BZ84" s="525"/>
      <c r="CA84" s="525"/>
      <c r="CB84" s="525"/>
      <c r="CC84" s="525"/>
      <c r="CD84" s="525"/>
      <c r="CE84" s="525"/>
      <c r="CF84" s="525"/>
      <c r="CG84" s="525"/>
      <c r="CH84" s="525"/>
      <c r="CI84" s="525"/>
      <c r="CJ84" s="525"/>
      <c r="CK84" s="525"/>
      <c r="CL84" s="525"/>
      <c r="CM84" s="525"/>
      <c r="CN84" s="525"/>
      <c r="CO84" s="525"/>
      <c r="CP84" s="525"/>
      <c r="CQ84" s="525"/>
      <c r="CR84" s="525"/>
      <c r="CS84" s="525"/>
    </row>
    <row r="85" spans="1:97" ht="9.9499999999999993" customHeight="1" x14ac:dyDescent="0.2">
      <c r="B85" s="5"/>
      <c r="C85" s="5"/>
      <c r="D85" s="5"/>
      <c r="E85" s="5"/>
      <c r="F85" s="5"/>
      <c r="G85" s="5"/>
      <c r="H85" s="5"/>
      <c r="I85" s="5"/>
      <c r="J85" s="5"/>
      <c r="K85" s="5"/>
      <c r="L85" s="5"/>
      <c r="M85" s="5"/>
      <c r="N85" s="5"/>
      <c r="O85" s="5"/>
      <c r="P85" s="5"/>
      <c r="Q85" s="5"/>
      <c r="R85" s="5"/>
      <c r="S85" s="5"/>
      <c r="T85" s="5"/>
      <c r="U85" s="5"/>
      <c r="V85" s="5"/>
      <c r="W85" s="5"/>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N85" s="525"/>
      <c r="BO85" s="525"/>
      <c r="BP85" s="525"/>
      <c r="BQ85" s="525"/>
      <c r="BR85" s="525"/>
      <c r="BS85" s="525"/>
      <c r="BT85" s="525"/>
      <c r="BU85" s="525"/>
      <c r="BV85" s="525"/>
      <c r="BW85" s="525"/>
      <c r="BX85" s="525"/>
      <c r="BY85" s="525"/>
      <c r="BZ85" s="525"/>
      <c r="CA85" s="525"/>
      <c r="CB85" s="525"/>
      <c r="CC85" s="525"/>
      <c r="CD85" s="525"/>
      <c r="CE85" s="525"/>
      <c r="CF85" s="525"/>
      <c r="CG85" s="525"/>
      <c r="CH85" s="525"/>
      <c r="CI85" s="525"/>
      <c r="CJ85" s="525"/>
      <c r="CK85" s="525"/>
      <c r="CL85" s="525"/>
      <c r="CM85" s="525"/>
      <c r="CN85" s="525"/>
      <c r="CO85" s="525"/>
      <c r="CP85" s="525"/>
      <c r="CQ85" s="525"/>
      <c r="CR85" s="525"/>
      <c r="CS85" s="525"/>
    </row>
    <row r="86" spans="1:97" ht="14.25" customHeight="1" x14ac:dyDescent="0.25">
      <c r="B86" s="2419"/>
      <c r="C86" s="133" t="s">
        <v>496</v>
      </c>
      <c r="D86" s="134" t="s">
        <v>497</v>
      </c>
      <c r="E86" s="133" t="s">
        <v>498</v>
      </c>
      <c r="F86" s="134" t="s">
        <v>499</v>
      </c>
      <c r="G86" s="133" t="s">
        <v>500</v>
      </c>
      <c r="H86" s="134" t="s">
        <v>501</v>
      </c>
      <c r="I86" s="133" t="s">
        <v>502</v>
      </c>
      <c r="J86" s="134" t="s">
        <v>503</v>
      </c>
      <c r="K86" s="133" t="s">
        <v>504</v>
      </c>
      <c r="L86" s="134" t="s">
        <v>505</v>
      </c>
      <c r="M86" s="133" t="s">
        <v>506</v>
      </c>
      <c r="N86" s="134" t="s">
        <v>507</v>
      </c>
      <c r="O86" s="133" t="s">
        <v>508</v>
      </c>
      <c r="P86" s="134" t="s">
        <v>509</v>
      </c>
      <c r="Q86" s="133" t="s">
        <v>510</v>
      </c>
      <c r="R86" s="134" t="s">
        <v>511</v>
      </c>
      <c r="S86" s="133" t="s">
        <v>510</v>
      </c>
      <c r="T86" s="134" t="s">
        <v>511</v>
      </c>
      <c r="U86" s="133" t="s">
        <v>512</v>
      </c>
      <c r="V86" s="134" t="s">
        <v>513</v>
      </c>
      <c r="W86" s="134" t="s">
        <v>514</v>
      </c>
      <c r="AH86" s="594"/>
      <c r="AI86" s="612"/>
      <c r="AJ86" s="460"/>
      <c r="AK86" s="612"/>
      <c r="AL86" s="460"/>
      <c r="AM86" s="612"/>
      <c r="AN86" s="460"/>
      <c r="AO86" s="612"/>
      <c r="AP86" s="460"/>
      <c r="AQ86" s="612"/>
      <c r="AR86" s="460"/>
      <c r="AS86" s="612"/>
      <c r="AT86" s="460"/>
      <c r="AU86" s="612"/>
      <c r="AV86" s="460"/>
      <c r="AW86" s="612"/>
      <c r="AX86" s="460"/>
      <c r="AY86" s="612"/>
      <c r="AZ86" s="460"/>
      <c r="BA86" s="612"/>
      <c r="BB86" s="460"/>
      <c r="BC86" s="460"/>
      <c r="BD86" s="456"/>
      <c r="BE86" s="456"/>
      <c r="BF86" s="456"/>
      <c r="BG86" s="456"/>
      <c r="BH86" s="456"/>
      <c r="BI86" s="456"/>
      <c r="BN86" s="625"/>
      <c r="BO86" s="644"/>
      <c r="BP86" s="529"/>
      <c r="BQ86" s="644"/>
      <c r="BR86" s="529"/>
      <c r="BS86" s="644"/>
      <c r="BT86" s="529"/>
      <c r="BU86" s="644"/>
      <c r="BV86" s="529"/>
      <c r="BW86" s="644"/>
      <c r="BX86" s="529"/>
      <c r="BY86" s="644"/>
      <c r="BZ86" s="529"/>
      <c r="CA86" s="644"/>
      <c r="CB86" s="529"/>
      <c r="CC86" s="644"/>
      <c r="CD86" s="529"/>
      <c r="CE86" s="644"/>
      <c r="CF86" s="529"/>
      <c r="CG86" s="644"/>
      <c r="CH86" s="529"/>
      <c r="CI86" s="529"/>
      <c r="CJ86" s="525"/>
      <c r="CK86" s="525"/>
      <c r="CL86" s="525"/>
      <c r="CM86" s="525"/>
      <c r="CN86" s="525"/>
      <c r="CO86" s="525"/>
      <c r="CP86" s="525"/>
      <c r="CQ86" s="525"/>
      <c r="CR86" s="525"/>
      <c r="CS86" s="525"/>
    </row>
    <row r="87" spans="1:97" ht="39" customHeight="1" x14ac:dyDescent="0.25">
      <c r="B87" s="2420"/>
      <c r="C87" s="2422" t="s">
        <v>1141</v>
      </c>
      <c r="D87" s="33"/>
      <c r="E87" s="89"/>
      <c r="F87" s="2424" t="s">
        <v>1142</v>
      </c>
      <c r="G87" s="33"/>
      <c r="H87" s="111"/>
      <c r="I87" s="2424" t="s">
        <v>1143</v>
      </c>
      <c r="J87" s="33"/>
      <c r="K87" s="111"/>
      <c r="L87" s="2424" t="s">
        <v>1144</v>
      </c>
      <c r="M87" s="33"/>
      <c r="N87" s="111"/>
      <c r="O87" s="2424" t="s">
        <v>1145</v>
      </c>
      <c r="P87" s="33"/>
      <c r="Q87" s="111"/>
      <c r="R87" s="2424" t="s">
        <v>1146</v>
      </c>
      <c r="S87" s="33"/>
      <c r="T87" s="112"/>
      <c r="U87" s="2255" t="s">
        <v>1153</v>
      </c>
      <c r="V87" s="33"/>
      <c r="W87" s="111"/>
      <c r="AH87" s="769" t="s">
        <v>1212</v>
      </c>
      <c r="AI87" s="617"/>
      <c r="AJ87" s="468"/>
      <c r="AK87" s="468"/>
      <c r="AL87" s="617"/>
      <c r="AM87" s="468"/>
      <c r="AN87" s="468"/>
      <c r="AO87" s="617"/>
      <c r="AP87" s="468"/>
      <c r="AQ87" s="468"/>
      <c r="AR87" s="617"/>
      <c r="AS87" s="468"/>
      <c r="AT87" s="468"/>
      <c r="AU87" s="617"/>
      <c r="AV87" s="468"/>
      <c r="AW87" s="468"/>
      <c r="AX87" s="617"/>
      <c r="AY87" s="468"/>
      <c r="AZ87" s="468"/>
      <c r="BA87" s="618"/>
      <c r="BB87" s="468"/>
      <c r="BC87" s="468"/>
      <c r="BD87" s="456"/>
      <c r="BE87" s="456"/>
      <c r="BF87" s="456"/>
      <c r="BG87" s="456"/>
      <c r="BH87" s="456"/>
      <c r="BI87" s="456"/>
      <c r="BN87" s="778" t="s">
        <v>1212</v>
      </c>
      <c r="BO87" s="649"/>
      <c r="BP87" s="537"/>
      <c r="BQ87" s="537"/>
      <c r="BR87" s="649"/>
      <c r="BS87" s="537"/>
      <c r="BT87" s="537"/>
      <c r="BU87" s="649"/>
      <c r="BV87" s="537"/>
      <c r="BW87" s="537"/>
      <c r="BX87" s="649"/>
      <c r="BY87" s="537"/>
      <c r="BZ87" s="537"/>
      <c r="CA87" s="649"/>
      <c r="CB87" s="537"/>
      <c r="CC87" s="537"/>
      <c r="CD87" s="649"/>
      <c r="CE87" s="537"/>
      <c r="CF87" s="537"/>
      <c r="CG87" s="650"/>
      <c r="CH87" s="537"/>
      <c r="CI87" s="537"/>
      <c r="CJ87" s="525"/>
      <c r="CK87" s="525"/>
      <c r="CL87" s="525"/>
      <c r="CM87" s="525"/>
      <c r="CN87" s="525"/>
      <c r="CO87" s="525"/>
      <c r="CP87" s="525"/>
      <c r="CQ87" s="525"/>
      <c r="CR87" s="525"/>
      <c r="CS87" s="525"/>
    </row>
    <row r="88" spans="1:97" ht="60.95" customHeight="1" thickBot="1" x14ac:dyDescent="0.25">
      <c r="B88" s="2421"/>
      <c r="C88" s="2423"/>
      <c r="D88" s="230" t="s">
        <v>957</v>
      </c>
      <c r="E88" s="231" t="s">
        <v>1187</v>
      </c>
      <c r="F88" s="2425"/>
      <c r="G88" s="230" t="s">
        <v>957</v>
      </c>
      <c r="H88" s="231" t="s">
        <v>1187</v>
      </c>
      <c r="I88" s="2425"/>
      <c r="J88" s="230" t="s">
        <v>957</v>
      </c>
      <c r="K88" s="231" t="s">
        <v>1187</v>
      </c>
      <c r="L88" s="2425"/>
      <c r="M88" s="230" t="s">
        <v>957</v>
      </c>
      <c r="N88" s="231" t="s">
        <v>1187</v>
      </c>
      <c r="O88" s="2425"/>
      <c r="P88" s="230" t="s">
        <v>957</v>
      </c>
      <c r="Q88" s="231" t="s">
        <v>1187</v>
      </c>
      <c r="R88" s="2425"/>
      <c r="S88" s="230" t="s">
        <v>957</v>
      </c>
      <c r="T88" s="231" t="s">
        <v>1187</v>
      </c>
      <c r="U88" s="2434"/>
      <c r="V88" s="230" t="s">
        <v>957</v>
      </c>
      <c r="W88" s="231" t="s">
        <v>1188</v>
      </c>
      <c r="AH88" s="764" t="s">
        <v>1157</v>
      </c>
      <c r="AI88" s="617"/>
      <c r="AJ88" s="614"/>
      <c r="AK88" s="614"/>
      <c r="AL88" s="617"/>
      <c r="AM88" s="614"/>
      <c r="AN88" s="614"/>
      <c r="AO88" s="617"/>
      <c r="AP88" s="614"/>
      <c r="AQ88" s="614"/>
      <c r="AR88" s="617"/>
      <c r="AS88" s="614"/>
      <c r="AT88" s="614"/>
      <c r="AU88" s="617"/>
      <c r="AV88" s="614"/>
      <c r="AW88" s="614"/>
      <c r="AX88" s="617"/>
      <c r="AY88" s="614"/>
      <c r="AZ88" s="614"/>
      <c r="BA88" s="618"/>
      <c r="BB88" s="614"/>
      <c r="BC88" s="614"/>
      <c r="BD88" s="456"/>
      <c r="BE88" s="456"/>
      <c r="BF88" s="456"/>
      <c r="BG88" s="456"/>
      <c r="BH88" s="456"/>
      <c r="BI88" s="456"/>
      <c r="BN88" s="773" t="s">
        <v>2155</v>
      </c>
      <c r="BO88" s="649"/>
      <c r="BP88" s="646"/>
      <c r="BQ88" s="646"/>
      <c r="BR88" s="649"/>
      <c r="BS88" s="646"/>
      <c r="BT88" s="646"/>
      <c r="BU88" s="649"/>
      <c r="BV88" s="646"/>
      <c r="BW88" s="646"/>
      <c r="BX88" s="649"/>
      <c r="BY88" s="646"/>
      <c r="BZ88" s="646"/>
      <c r="CA88" s="649"/>
      <c r="CB88" s="646"/>
      <c r="CC88" s="646"/>
      <c r="CD88" s="649"/>
      <c r="CE88" s="646"/>
      <c r="CF88" s="646"/>
      <c r="CG88" s="650"/>
      <c r="CH88" s="646"/>
      <c r="CI88" s="646"/>
      <c r="CJ88" s="525"/>
      <c r="CK88" s="525"/>
      <c r="CL88" s="525"/>
      <c r="CM88" s="525"/>
      <c r="CN88" s="525"/>
      <c r="CO88" s="525"/>
      <c r="CP88" s="525"/>
      <c r="CQ88" s="525"/>
      <c r="CR88" s="525"/>
      <c r="CS88" s="525"/>
    </row>
    <row r="89" spans="1:97" ht="60" customHeight="1" x14ac:dyDescent="0.2">
      <c r="B89" s="159" t="s">
        <v>1158</v>
      </c>
      <c r="C89" s="270"/>
      <c r="D89" s="1038"/>
      <c r="E89" s="275"/>
      <c r="F89" s="288"/>
      <c r="G89" s="1038"/>
      <c r="H89" s="275"/>
      <c r="I89" s="288"/>
      <c r="J89" s="1038"/>
      <c r="K89" s="275"/>
      <c r="L89" s="288"/>
      <c r="M89" s="1038"/>
      <c r="N89" s="275"/>
      <c r="O89" s="288"/>
      <c r="P89" s="1038"/>
      <c r="Q89" s="275"/>
      <c r="R89" s="288"/>
      <c r="S89" s="1038"/>
      <c r="T89" s="1038"/>
      <c r="U89" s="274"/>
      <c r="V89" s="1038"/>
      <c r="W89" s="275"/>
      <c r="AH89" s="613"/>
      <c r="AI89" s="595" t="s">
        <v>496</v>
      </c>
      <c r="AJ89" s="596" t="s">
        <v>497</v>
      </c>
      <c r="AK89" s="595" t="s">
        <v>498</v>
      </c>
      <c r="AL89" s="596" t="s">
        <v>499</v>
      </c>
      <c r="AM89" s="595" t="s">
        <v>500</v>
      </c>
      <c r="AN89" s="596" t="s">
        <v>501</v>
      </c>
      <c r="AO89" s="595" t="s">
        <v>502</v>
      </c>
      <c r="AP89" s="596" t="s">
        <v>503</v>
      </c>
      <c r="AQ89" s="595" t="s">
        <v>504</v>
      </c>
      <c r="AR89" s="596" t="s">
        <v>505</v>
      </c>
      <c r="AS89" s="595" t="s">
        <v>506</v>
      </c>
      <c r="AT89" s="596" t="s">
        <v>507</v>
      </c>
      <c r="AU89" s="595" t="s">
        <v>508</v>
      </c>
      <c r="AV89" s="596" t="s">
        <v>509</v>
      </c>
      <c r="AW89" s="595" t="s">
        <v>510</v>
      </c>
      <c r="AX89" s="596" t="s">
        <v>511</v>
      </c>
      <c r="AY89" s="595" t="s">
        <v>510</v>
      </c>
      <c r="AZ89" s="596" t="s">
        <v>511</v>
      </c>
      <c r="BA89" s="595" t="s">
        <v>512</v>
      </c>
      <c r="BB89" s="596" t="s">
        <v>513</v>
      </c>
      <c r="BC89" s="596" t="s">
        <v>514</v>
      </c>
      <c r="BD89" s="456"/>
      <c r="BE89" s="456"/>
      <c r="BF89" s="456"/>
      <c r="BG89" s="456"/>
      <c r="BH89" s="456"/>
      <c r="BI89" s="456"/>
      <c r="BN89" s="645"/>
      <c r="BO89" s="626" t="s">
        <v>496</v>
      </c>
      <c r="BP89" s="627" t="s">
        <v>497</v>
      </c>
      <c r="BQ89" s="626" t="s">
        <v>498</v>
      </c>
      <c r="BR89" s="627" t="s">
        <v>499</v>
      </c>
      <c r="BS89" s="626" t="s">
        <v>500</v>
      </c>
      <c r="BT89" s="627" t="s">
        <v>501</v>
      </c>
      <c r="BU89" s="626" t="s">
        <v>502</v>
      </c>
      <c r="BV89" s="627" t="s">
        <v>503</v>
      </c>
      <c r="BW89" s="626" t="s">
        <v>504</v>
      </c>
      <c r="BX89" s="627" t="s">
        <v>505</v>
      </c>
      <c r="BY89" s="626" t="s">
        <v>506</v>
      </c>
      <c r="BZ89" s="627" t="s">
        <v>507</v>
      </c>
      <c r="CA89" s="626" t="s">
        <v>508</v>
      </c>
      <c r="CB89" s="627" t="s">
        <v>509</v>
      </c>
      <c r="CC89" s="626" t="s">
        <v>510</v>
      </c>
      <c r="CD89" s="627" t="s">
        <v>511</v>
      </c>
      <c r="CE89" s="626" t="s">
        <v>510</v>
      </c>
      <c r="CF89" s="627" t="s">
        <v>511</v>
      </c>
      <c r="CG89" s="626" t="s">
        <v>512</v>
      </c>
      <c r="CH89" s="627" t="s">
        <v>513</v>
      </c>
      <c r="CI89" s="627" t="s">
        <v>514</v>
      </c>
      <c r="CJ89" s="525"/>
      <c r="CK89" s="525"/>
      <c r="CL89" s="525"/>
      <c r="CM89" s="525"/>
      <c r="CN89" s="525"/>
      <c r="CO89" s="525"/>
      <c r="CP89" s="525"/>
      <c r="CQ89" s="525"/>
      <c r="CR89" s="525"/>
      <c r="CS89" s="525"/>
    </row>
    <row r="90" spans="1:97" ht="60" customHeight="1" x14ac:dyDescent="0.2">
      <c r="B90" s="160" t="s">
        <v>1159</v>
      </c>
      <c r="C90" s="276"/>
      <c r="D90" s="1039"/>
      <c r="E90" s="281"/>
      <c r="F90" s="289"/>
      <c r="G90" s="1039"/>
      <c r="H90" s="281"/>
      <c r="I90" s="289"/>
      <c r="J90" s="1039"/>
      <c r="K90" s="281"/>
      <c r="L90" s="289"/>
      <c r="M90" s="1039"/>
      <c r="N90" s="281"/>
      <c r="O90" s="289"/>
      <c r="P90" s="1039"/>
      <c r="Q90" s="281"/>
      <c r="R90" s="289"/>
      <c r="S90" s="1039"/>
      <c r="T90" s="1039"/>
      <c r="U90" s="280"/>
      <c r="V90" s="1039"/>
      <c r="W90" s="281"/>
      <c r="AH90" s="615"/>
      <c r="AI90" s="2436" t="str">
        <f>C87</f>
        <v>Entity Type 1</v>
      </c>
      <c r="AJ90" s="468"/>
      <c r="AK90" s="608"/>
      <c r="AL90" s="2411" t="str">
        <f>F87</f>
        <v>Entity Type 2</v>
      </c>
      <c r="AM90" s="468"/>
      <c r="AN90" s="476"/>
      <c r="AO90" s="2411" t="str">
        <f>I87</f>
        <v>Entity Type 3</v>
      </c>
      <c r="AP90" s="468"/>
      <c r="AQ90" s="476"/>
      <c r="AR90" s="2411" t="str">
        <f>L87</f>
        <v>Entity Type 4</v>
      </c>
      <c r="AS90" s="468"/>
      <c r="AT90" s="476"/>
      <c r="AU90" s="2411" t="str">
        <f>O87</f>
        <v>Entity Type 5</v>
      </c>
      <c r="AV90" s="468"/>
      <c r="AW90" s="476"/>
      <c r="AX90" s="2411" t="str">
        <f>R87</f>
        <v>Entity Type 6</v>
      </c>
      <c r="AY90" s="468"/>
      <c r="AZ90" s="474"/>
      <c r="BA90" s="2409" t="s">
        <v>1153</v>
      </c>
      <c r="BB90" s="468"/>
      <c r="BC90" s="476"/>
      <c r="BD90" s="456"/>
      <c r="BE90" s="456"/>
      <c r="BF90" s="456"/>
      <c r="BG90" s="456"/>
      <c r="BH90" s="456"/>
      <c r="BI90" s="456"/>
      <c r="BN90" s="647"/>
      <c r="BO90" s="2447" t="str">
        <f>C87</f>
        <v>Entity Type 1</v>
      </c>
      <c r="BP90" s="537"/>
      <c r="BQ90" s="639"/>
      <c r="BR90" s="2449" t="str">
        <f>F87</f>
        <v>Entity Type 2</v>
      </c>
      <c r="BS90" s="537"/>
      <c r="BT90" s="545"/>
      <c r="BU90" s="2449" t="str">
        <f>I87</f>
        <v>Entity Type 3</v>
      </c>
      <c r="BV90" s="537"/>
      <c r="BW90" s="545"/>
      <c r="BX90" s="2449" t="str">
        <f>L87</f>
        <v>Entity Type 4</v>
      </c>
      <c r="BY90" s="537"/>
      <c r="BZ90" s="545"/>
      <c r="CA90" s="2449" t="str">
        <f>O87</f>
        <v>Entity Type 5</v>
      </c>
      <c r="CB90" s="537"/>
      <c r="CC90" s="545"/>
      <c r="CD90" s="2449" t="str">
        <f>R87</f>
        <v>Entity Type 6</v>
      </c>
      <c r="CE90" s="537"/>
      <c r="CF90" s="543"/>
      <c r="CG90" s="2451" t="s">
        <v>1153</v>
      </c>
      <c r="CH90" s="537"/>
      <c r="CI90" s="545"/>
      <c r="CJ90" s="525"/>
      <c r="CK90" s="525"/>
      <c r="CL90" s="525"/>
      <c r="CM90" s="525"/>
      <c r="CN90" s="525"/>
      <c r="CO90" s="525"/>
      <c r="CP90" s="525"/>
      <c r="CQ90" s="525"/>
      <c r="CR90" s="525"/>
      <c r="CS90" s="525"/>
    </row>
    <row r="91" spans="1:97" ht="60" customHeight="1" thickBot="1" x14ac:dyDescent="0.25">
      <c r="B91" s="161" t="s">
        <v>1160</v>
      </c>
      <c r="C91" s="282"/>
      <c r="D91" s="1040"/>
      <c r="E91" s="287"/>
      <c r="F91" s="290"/>
      <c r="G91" s="1040"/>
      <c r="H91" s="287"/>
      <c r="I91" s="290"/>
      <c r="J91" s="1040"/>
      <c r="K91" s="287"/>
      <c r="L91" s="290"/>
      <c r="M91" s="1040"/>
      <c r="N91" s="287"/>
      <c r="O91" s="290"/>
      <c r="P91" s="1040"/>
      <c r="Q91" s="287"/>
      <c r="R91" s="290"/>
      <c r="S91" s="1040"/>
      <c r="T91" s="1040"/>
      <c r="U91" s="286"/>
      <c r="V91" s="1040"/>
      <c r="W91" s="287"/>
      <c r="AH91" s="616"/>
      <c r="AI91" s="2410"/>
      <c r="AJ91" s="609" t="s">
        <v>957</v>
      </c>
      <c r="AK91" s="610" t="s">
        <v>1187</v>
      </c>
      <c r="AL91" s="2412"/>
      <c r="AM91" s="609" t="s">
        <v>957</v>
      </c>
      <c r="AN91" s="610" t="s">
        <v>1187</v>
      </c>
      <c r="AO91" s="2412"/>
      <c r="AP91" s="609" t="s">
        <v>957</v>
      </c>
      <c r="AQ91" s="610" t="s">
        <v>1187</v>
      </c>
      <c r="AR91" s="2412"/>
      <c r="AS91" s="609" t="s">
        <v>957</v>
      </c>
      <c r="AT91" s="610" t="s">
        <v>1187</v>
      </c>
      <c r="AU91" s="2412"/>
      <c r="AV91" s="609" t="s">
        <v>957</v>
      </c>
      <c r="AW91" s="610" t="s">
        <v>1187</v>
      </c>
      <c r="AX91" s="2412"/>
      <c r="AY91" s="609" t="s">
        <v>957</v>
      </c>
      <c r="AZ91" s="610" t="s">
        <v>1187</v>
      </c>
      <c r="BA91" s="2410"/>
      <c r="BB91" s="609" t="s">
        <v>957</v>
      </c>
      <c r="BC91" s="610" t="s">
        <v>1188</v>
      </c>
      <c r="BD91" s="456"/>
      <c r="BE91" s="456"/>
      <c r="BF91" s="456"/>
      <c r="BG91" s="456"/>
      <c r="BH91" s="456"/>
      <c r="BI91" s="456"/>
      <c r="BN91" s="648"/>
      <c r="BO91" s="2448"/>
      <c r="BP91" s="640" t="s">
        <v>957</v>
      </c>
      <c r="BQ91" s="641" t="s">
        <v>1187</v>
      </c>
      <c r="BR91" s="2450"/>
      <c r="BS91" s="640" t="s">
        <v>957</v>
      </c>
      <c r="BT91" s="641" t="s">
        <v>1187</v>
      </c>
      <c r="BU91" s="2450"/>
      <c r="BV91" s="640" t="s">
        <v>957</v>
      </c>
      <c r="BW91" s="641" t="s">
        <v>1187</v>
      </c>
      <c r="BX91" s="2450"/>
      <c r="BY91" s="640" t="s">
        <v>957</v>
      </c>
      <c r="BZ91" s="641" t="s">
        <v>1187</v>
      </c>
      <c r="CA91" s="2450"/>
      <c r="CB91" s="640" t="s">
        <v>957</v>
      </c>
      <c r="CC91" s="641" t="s">
        <v>1187</v>
      </c>
      <c r="CD91" s="2450"/>
      <c r="CE91" s="640" t="s">
        <v>957</v>
      </c>
      <c r="CF91" s="641" t="s">
        <v>1187</v>
      </c>
      <c r="CG91" s="2448"/>
      <c r="CH91" s="640" t="s">
        <v>957</v>
      </c>
      <c r="CI91" s="641" t="s">
        <v>1188</v>
      </c>
      <c r="CJ91" s="525"/>
      <c r="CK91" s="525"/>
      <c r="CL91" s="525"/>
      <c r="CM91" s="525"/>
      <c r="CN91" s="525"/>
      <c r="CO91" s="525"/>
      <c r="CP91" s="525"/>
      <c r="CQ91" s="525"/>
      <c r="CR91" s="525"/>
      <c r="CS91" s="525"/>
    </row>
    <row r="92" spans="1:97" s="988" customFormat="1" ht="14.25" customHeight="1" x14ac:dyDescent="0.2">
      <c r="A92" s="982"/>
      <c r="B92" s="983" t="s">
        <v>1161</v>
      </c>
      <c r="C92" s="1001"/>
      <c r="D92" s="1002"/>
      <c r="E92" s="1003"/>
      <c r="F92" s="1004"/>
      <c r="G92" s="1002"/>
      <c r="H92" s="1003"/>
      <c r="I92" s="1004"/>
      <c r="J92" s="1002"/>
      <c r="K92" s="1003"/>
      <c r="L92" s="1004"/>
      <c r="M92" s="1002"/>
      <c r="N92" s="1003"/>
      <c r="O92" s="1004"/>
      <c r="P92" s="1002"/>
      <c r="Q92" s="1003"/>
      <c r="R92" s="1004"/>
      <c r="S92" s="1002"/>
      <c r="T92" s="1002"/>
      <c r="U92" s="1001"/>
      <c r="V92" s="1002"/>
      <c r="W92" s="1003"/>
      <c r="AH92" s="989"/>
      <c r="AI92" s="1005"/>
      <c r="AJ92" s="1006"/>
      <c r="AK92" s="1007"/>
      <c r="AL92" s="1008"/>
      <c r="AM92" s="1006"/>
      <c r="AN92" s="1007"/>
      <c r="AO92" s="1008"/>
      <c r="AP92" s="1006"/>
      <c r="AQ92" s="1007"/>
      <c r="AR92" s="1008"/>
      <c r="AS92" s="1006"/>
      <c r="AT92" s="1007"/>
      <c r="AU92" s="1008"/>
      <c r="AV92" s="1006"/>
      <c r="AW92" s="1007"/>
      <c r="AX92" s="1008"/>
      <c r="AY92" s="1006"/>
      <c r="AZ92" s="1006"/>
      <c r="BA92" s="1015"/>
      <c r="BB92" s="1016"/>
      <c r="BC92" s="1017"/>
      <c r="BD92" s="993"/>
      <c r="BE92" s="993"/>
      <c r="BF92" s="993"/>
      <c r="BG92" s="993"/>
      <c r="BH92" s="993"/>
      <c r="BI92" s="993"/>
      <c r="BN92" s="994"/>
      <c r="BO92" s="1011"/>
      <c r="BP92" s="1012"/>
      <c r="BQ92" s="1013"/>
      <c r="BR92" s="1014"/>
      <c r="BS92" s="1012"/>
      <c r="BT92" s="1013"/>
      <c r="BU92" s="1014"/>
      <c r="BV92" s="1012"/>
      <c r="BW92" s="1013"/>
      <c r="BX92" s="1014"/>
      <c r="BY92" s="1012"/>
      <c r="BZ92" s="1013"/>
      <c r="CA92" s="1014"/>
      <c r="CB92" s="1012"/>
      <c r="CC92" s="1013"/>
      <c r="CD92" s="1014"/>
      <c r="CE92" s="1012"/>
      <c r="CF92" s="1012"/>
      <c r="CG92" s="1018"/>
      <c r="CH92" s="1019"/>
      <c r="CI92" s="1020"/>
      <c r="CJ92" s="1000"/>
      <c r="CK92" s="1000"/>
      <c r="CL92" s="1000"/>
      <c r="CM92" s="1000"/>
      <c r="CN92" s="1000"/>
      <c r="CO92" s="1000"/>
      <c r="CP92" s="1000"/>
      <c r="CQ92" s="1000"/>
      <c r="CR92" s="1000"/>
      <c r="CS92" s="1000"/>
    </row>
    <row r="93" spans="1:97" ht="14.25" x14ac:dyDescent="0.2">
      <c r="A93" s="4"/>
      <c r="B93" s="27">
        <v>2002</v>
      </c>
      <c r="C93" s="143"/>
      <c r="D93" s="93"/>
      <c r="E93" s="92"/>
      <c r="F93" s="139"/>
      <c r="G93" s="93"/>
      <c r="H93" s="92"/>
      <c r="I93" s="139"/>
      <c r="J93" s="93"/>
      <c r="K93" s="92"/>
      <c r="L93" s="139"/>
      <c r="M93" s="93"/>
      <c r="N93" s="92"/>
      <c r="O93" s="139"/>
      <c r="P93" s="93"/>
      <c r="Q93" s="92"/>
      <c r="R93" s="139"/>
      <c r="S93" s="93"/>
      <c r="T93" s="93"/>
      <c r="U93" s="264" t="str">
        <f>IF(COUNT(C93,F93,I93,L93,O93,R93)&lt;&gt;0,C93+F93+I93+L93+O93+R93,"")</f>
        <v/>
      </c>
      <c r="V93" s="266" t="str">
        <f>IF(COUNT(D93,G93,J93,M93,P93,S93)&lt;&gt;0,D93+G93+J93+M93+P93+S93,"")</f>
        <v/>
      </c>
      <c r="W93" s="251" t="str">
        <f>IF(COUNT(E93,H93,K93,N93,Q93,T93)&lt;&gt;0,E93+H93+K93+N93+Q93+T93,"")</f>
        <v/>
      </c>
      <c r="AH93" s="597">
        <v>2002</v>
      </c>
      <c r="AI93" s="598" t="str">
        <f>IF(ISNUMBER(C93),'Cover Page'!$D$35/1000000*'4 classification'!C93/'FX rate'!$C7,"")</f>
        <v/>
      </c>
      <c r="AJ93" s="791" t="str">
        <f>IF(ISNUMBER(D93),'Cover Page'!$D$35/1000000*'4 classification'!D93/'FX rate'!$C7,"")</f>
        <v/>
      </c>
      <c r="AK93" s="599" t="str">
        <f>IF(ISNUMBER(E93),'Cover Page'!$D$35/1000000*'4 classification'!E93/'FX rate'!$C7,"")</f>
        <v/>
      </c>
      <c r="AL93" s="792" t="str">
        <f>IF(ISNUMBER(F93),'Cover Page'!$D$35/1000000*'4 classification'!F93/'FX rate'!$C7,"")</f>
        <v/>
      </c>
      <c r="AM93" s="791" t="str">
        <f>IF(ISNUMBER(G93),'Cover Page'!$D$35/1000000*'4 classification'!G93/'FX rate'!$C7,"")</f>
        <v/>
      </c>
      <c r="AN93" s="599" t="str">
        <f>IF(ISNUMBER(H93),'Cover Page'!$D$35/1000000*'4 classification'!H93/'FX rate'!$C7,"")</f>
        <v/>
      </c>
      <c r="AO93" s="792" t="str">
        <f>IF(ISNUMBER(I93),'Cover Page'!$D$35/1000000*'4 classification'!I93/'FX rate'!$C7,"")</f>
        <v/>
      </c>
      <c r="AP93" s="791" t="str">
        <f>IF(ISNUMBER(J93),'Cover Page'!$D$35/1000000*'4 classification'!J93/'FX rate'!$C7,"")</f>
        <v/>
      </c>
      <c r="AQ93" s="599" t="str">
        <f>IF(ISNUMBER(K93),'Cover Page'!$D$35/1000000*'4 classification'!K93/'FX rate'!$C7,"")</f>
        <v/>
      </c>
      <c r="AR93" s="792" t="str">
        <f>IF(ISNUMBER(L93),'Cover Page'!$D$35/1000000*'4 classification'!L93/'FX rate'!$C7,"")</f>
        <v/>
      </c>
      <c r="AS93" s="791" t="str">
        <f>IF(ISNUMBER(M93),'Cover Page'!$D$35/1000000*'4 classification'!M93/'FX rate'!$C7,"")</f>
        <v/>
      </c>
      <c r="AT93" s="599" t="str">
        <f>IF(ISNUMBER(N93),'Cover Page'!$D$35/1000000*'4 classification'!N93/'FX rate'!$C7,"")</f>
        <v/>
      </c>
      <c r="AU93" s="792" t="str">
        <f>IF(ISNUMBER(O93),'Cover Page'!$D$35/1000000*'4 classification'!O93/'FX rate'!$C7,"")</f>
        <v/>
      </c>
      <c r="AV93" s="791" t="str">
        <f>IF(ISNUMBER(P93),'Cover Page'!$D$35/1000000*'4 classification'!P93/'FX rate'!$C7,"")</f>
        <v/>
      </c>
      <c r="AW93" s="599" t="str">
        <f>IF(ISNUMBER(Q93),'Cover Page'!$D$35/1000000*'4 classification'!Q93/'FX rate'!$C7,"")</f>
        <v/>
      </c>
      <c r="AX93" s="792" t="str">
        <f>IF(ISNUMBER(R93),'Cover Page'!$D$35/1000000*'4 classification'!R93/'FX rate'!$C7,"")</f>
        <v/>
      </c>
      <c r="AY93" s="791" t="str">
        <f>IF(ISNUMBER(S93),'Cover Page'!$D$35/1000000*'4 classification'!S93/'FX rate'!$C7,"")</f>
        <v/>
      </c>
      <c r="AZ93" s="800" t="str">
        <f>IF(ISNUMBER(T93),'Cover Page'!$D$35/1000000*'4 classification'!T93/'FX rate'!$C7,"")</f>
        <v/>
      </c>
      <c r="BA93" s="792" t="str">
        <f>IF(ISNUMBER(U93),'Cover Page'!$D$35/1000000*'4 classification'!U93/'FX rate'!$C7,"")</f>
        <v/>
      </c>
      <c r="BB93" s="791" t="str">
        <f>IF(ISNUMBER(V93),'Cover Page'!$D$35/1000000*'4 classification'!V93/'FX rate'!$C7,"")</f>
        <v/>
      </c>
      <c r="BC93" s="601" t="str">
        <f>IF(ISNUMBER(W93),'Cover Page'!$D$35/1000000*'4 classification'!W93/'FX rate'!$C7,"")</f>
        <v/>
      </c>
      <c r="BD93" s="456"/>
      <c r="BE93" s="456"/>
      <c r="BF93" s="456"/>
      <c r="BG93" s="456"/>
      <c r="BH93" s="456"/>
      <c r="BI93" s="456"/>
      <c r="BN93" s="628">
        <v>2002</v>
      </c>
      <c r="BO93" s="629" t="str">
        <f>IF(ISNUMBER(C93),'Cover Page'!$D$35/1000000*C93/'FX rate'!$C$26,"")</f>
        <v/>
      </c>
      <c r="BP93" s="783" t="str">
        <f>IF(ISNUMBER(D93),'Cover Page'!$D$35/1000000*D93/'FX rate'!$C$26,"")</f>
        <v/>
      </c>
      <c r="BQ93" s="630" t="str">
        <f>IF(ISNUMBER(E93),'Cover Page'!$D$35/1000000*E93/'FX rate'!$C$26,"")</f>
        <v/>
      </c>
      <c r="BR93" s="784" t="str">
        <f>IF(ISNUMBER(F93),'Cover Page'!$D$35/1000000*F93/'FX rate'!$C$26,"")</f>
        <v/>
      </c>
      <c r="BS93" s="783" t="str">
        <f>IF(ISNUMBER(G93),'Cover Page'!$D$35/1000000*G93/'FX rate'!$C$26,"")</f>
        <v/>
      </c>
      <c r="BT93" s="630" t="str">
        <f>IF(ISNUMBER(H93),'Cover Page'!$D$35/1000000*H93/'FX rate'!$C$26,"")</f>
        <v/>
      </c>
      <c r="BU93" s="784" t="str">
        <f>IF(ISNUMBER(I93),'Cover Page'!$D$35/1000000*I93/'FX rate'!$C$26,"")</f>
        <v/>
      </c>
      <c r="BV93" s="783" t="str">
        <f>IF(ISNUMBER(J93),'Cover Page'!$D$35/1000000*J93/'FX rate'!$C$26,"")</f>
        <v/>
      </c>
      <c r="BW93" s="630" t="str">
        <f>IF(ISNUMBER(K93),'Cover Page'!$D$35/1000000*K93/'FX rate'!$C$26,"")</f>
        <v/>
      </c>
      <c r="BX93" s="784" t="str">
        <f>IF(ISNUMBER(L93),'Cover Page'!$D$35/1000000*L93/'FX rate'!$C$26,"")</f>
        <v/>
      </c>
      <c r="BY93" s="783" t="str">
        <f>IF(ISNUMBER(M93),'Cover Page'!$D$35/1000000*M93/'FX rate'!$C$26,"")</f>
        <v/>
      </c>
      <c r="BZ93" s="630" t="str">
        <f>IF(ISNUMBER(N93),'Cover Page'!$D$35/1000000*N93/'FX rate'!$C$26,"")</f>
        <v/>
      </c>
      <c r="CA93" s="784" t="str">
        <f>IF(ISNUMBER(O93),'Cover Page'!$D$35/1000000*O93/'FX rate'!$C$26,"")</f>
        <v/>
      </c>
      <c r="CB93" s="783" t="str">
        <f>IF(ISNUMBER(P93),'Cover Page'!$D$35/1000000*P93/'FX rate'!$C$26,"")</f>
        <v/>
      </c>
      <c r="CC93" s="630" t="str">
        <f>IF(ISNUMBER(Q93),'Cover Page'!$D$35/1000000*Q93/'FX rate'!$C$26,"")</f>
        <v/>
      </c>
      <c r="CD93" s="784" t="str">
        <f>IF(ISNUMBER(R93),'Cover Page'!$D$35/1000000*R93/'FX rate'!$C$26,"")</f>
        <v/>
      </c>
      <c r="CE93" s="783" t="str">
        <f>IF(ISNUMBER(S93),'Cover Page'!$D$35/1000000*S93/'FX rate'!$C$26,"")</f>
        <v/>
      </c>
      <c r="CF93" s="782" t="str">
        <f>IF(ISNUMBER(T93),'Cover Page'!$D$35/1000000*T93/'FX rate'!$C$26,"")</f>
        <v/>
      </c>
      <c r="CG93" s="784" t="str">
        <f>IF(ISNUMBER(U93),'Cover Page'!$D$35/1000000*U93/'FX rate'!$C$26,"")</f>
        <v/>
      </c>
      <c r="CH93" s="783" t="str">
        <f>IF(ISNUMBER(V93),'Cover Page'!$D$35/1000000*V93/'FX rate'!$C$26,"")</f>
        <v/>
      </c>
      <c r="CI93" s="632" t="str">
        <f>IF(ISNUMBER(W93),'Cover Page'!$D$35/1000000*W93/'FX rate'!$C$26,"")</f>
        <v/>
      </c>
      <c r="CJ93" s="525"/>
      <c r="CK93" s="525"/>
      <c r="CL93" s="525"/>
      <c r="CM93" s="525"/>
      <c r="CN93" s="525"/>
      <c r="CO93" s="525"/>
      <c r="CP93" s="525"/>
      <c r="CQ93" s="525"/>
      <c r="CR93" s="525"/>
      <c r="CS93" s="525"/>
    </row>
    <row r="94" spans="1:97" ht="14.25" x14ac:dyDescent="0.2">
      <c r="A94" s="4"/>
      <c r="B94" s="8">
        <v>2003</v>
      </c>
      <c r="C94" s="145"/>
      <c r="D94" s="95"/>
      <c r="E94" s="94"/>
      <c r="F94" s="141"/>
      <c r="G94" s="95"/>
      <c r="H94" s="94"/>
      <c r="I94" s="141"/>
      <c r="J94" s="95"/>
      <c r="K94" s="94"/>
      <c r="L94" s="141"/>
      <c r="M94" s="95"/>
      <c r="N94" s="94"/>
      <c r="O94" s="141"/>
      <c r="P94" s="95"/>
      <c r="Q94" s="94"/>
      <c r="R94" s="141"/>
      <c r="S94" s="95"/>
      <c r="T94" s="95"/>
      <c r="U94" s="264" t="str">
        <f t="shared" ref="U94:U112" si="17">IF(COUNT(C94,F94,I94,L94,O94,R94)&lt;&gt;0,C94+F94+I94+L94+O94+R94,"")</f>
        <v/>
      </c>
      <c r="V94" s="266" t="str">
        <f t="shared" ref="V94:V112" si="18">IF(COUNT(D94,G94,J94,M94,P94,S94)&lt;&gt;0,D94+G94+J94+M94+P94+S94,"")</f>
        <v/>
      </c>
      <c r="W94" s="251" t="str">
        <f t="shared" ref="W94:W112" si="19">IF(COUNT(E94,H94,K94,N94,Q94,T94)&lt;&gt;0,E94+H94+K94+N94+Q94+T94,"")</f>
        <v/>
      </c>
      <c r="AH94" s="520">
        <v>2003</v>
      </c>
      <c r="AI94" s="600" t="str">
        <f>IF(ISNUMBER(C94),'Cover Page'!$D$35/1000000*'4 classification'!C94/'FX rate'!$C8,"")</f>
        <v/>
      </c>
      <c r="AJ94" s="793" t="str">
        <f>IF(ISNUMBER(D94),'Cover Page'!$D$35/1000000*'4 classification'!D94/'FX rate'!$C8,"")</f>
        <v/>
      </c>
      <c r="AK94" s="601" t="str">
        <f>IF(ISNUMBER(E94),'Cover Page'!$D$35/1000000*'4 classification'!E94/'FX rate'!$C8,"")</f>
        <v/>
      </c>
      <c r="AL94" s="794" t="str">
        <f>IF(ISNUMBER(F94),'Cover Page'!$D$35/1000000*'4 classification'!F94/'FX rate'!$C8,"")</f>
        <v/>
      </c>
      <c r="AM94" s="793" t="str">
        <f>IF(ISNUMBER(G94),'Cover Page'!$D$35/1000000*'4 classification'!G94/'FX rate'!$C8,"")</f>
        <v/>
      </c>
      <c r="AN94" s="601" t="str">
        <f>IF(ISNUMBER(H94),'Cover Page'!$D$35/1000000*'4 classification'!H94/'FX rate'!$C8,"")</f>
        <v/>
      </c>
      <c r="AO94" s="794" t="str">
        <f>IF(ISNUMBER(I94),'Cover Page'!$D$35/1000000*'4 classification'!I94/'FX rate'!$C8,"")</f>
        <v/>
      </c>
      <c r="AP94" s="793" t="str">
        <f>IF(ISNUMBER(J94),'Cover Page'!$D$35/1000000*'4 classification'!J94/'FX rate'!$C8,"")</f>
        <v/>
      </c>
      <c r="AQ94" s="601" t="str">
        <f>IF(ISNUMBER(K94),'Cover Page'!$D$35/1000000*'4 classification'!K94/'FX rate'!$C8,"")</f>
        <v/>
      </c>
      <c r="AR94" s="794" t="str">
        <f>IF(ISNUMBER(L94),'Cover Page'!$D$35/1000000*'4 classification'!L94/'FX rate'!$C8,"")</f>
        <v/>
      </c>
      <c r="AS94" s="793" t="str">
        <f>IF(ISNUMBER(M94),'Cover Page'!$D$35/1000000*'4 classification'!M94/'FX rate'!$C8,"")</f>
        <v/>
      </c>
      <c r="AT94" s="601" t="str">
        <f>IF(ISNUMBER(N94),'Cover Page'!$D$35/1000000*'4 classification'!N94/'FX rate'!$C8,"")</f>
        <v/>
      </c>
      <c r="AU94" s="794" t="str">
        <f>IF(ISNUMBER(O94),'Cover Page'!$D$35/1000000*'4 classification'!O94/'FX rate'!$C8,"")</f>
        <v/>
      </c>
      <c r="AV94" s="793" t="str">
        <f>IF(ISNUMBER(P94),'Cover Page'!$D$35/1000000*'4 classification'!P94/'FX rate'!$C8,"")</f>
        <v/>
      </c>
      <c r="AW94" s="601" t="str">
        <f>IF(ISNUMBER(Q94),'Cover Page'!$D$35/1000000*'4 classification'!Q94/'FX rate'!$C8,"")</f>
        <v/>
      </c>
      <c r="AX94" s="794" t="str">
        <f>IF(ISNUMBER(R94),'Cover Page'!$D$35/1000000*'4 classification'!R94/'FX rate'!$C8,"")</f>
        <v/>
      </c>
      <c r="AY94" s="793" t="str">
        <f>IF(ISNUMBER(S94),'Cover Page'!$D$35/1000000*'4 classification'!S94/'FX rate'!$C8,"")</f>
        <v/>
      </c>
      <c r="AZ94" s="800" t="str">
        <f>IF(ISNUMBER(T94),'Cover Page'!$D$35/1000000*'4 classification'!T94/'FX rate'!$C8,"")</f>
        <v/>
      </c>
      <c r="BA94" s="792" t="str">
        <f>IF(ISNUMBER(U94),'Cover Page'!$D$35/1000000*'4 classification'!U94/'FX rate'!$C8,"")</f>
        <v/>
      </c>
      <c r="BB94" s="791" t="str">
        <f>IF(ISNUMBER(V94),'Cover Page'!$D$35/1000000*'4 classification'!V94/'FX rate'!$C8,"")</f>
        <v/>
      </c>
      <c r="BC94" s="599" t="str">
        <f>IF(ISNUMBER(W94),'Cover Page'!$D$35/1000000*'4 classification'!W94/'FX rate'!$C8,"")</f>
        <v/>
      </c>
      <c r="BD94" s="456"/>
      <c r="BE94" s="456"/>
      <c r="BF94" s="456"/>
      <c r="BG94" s="456"/>
      <c r="BH94" s="456"/>
      <c r="BI94" s="456"/>
      <c r="BN94" s="589">
        <v>2003</v>
      </c>
      <c r="BO94" s="629" t="str">
        <f>IF(ISNUMBER(C94),'Cover Page'!$D$35/1000000*C94/'FX rate'!$C$26,"")</f>
        <v/>
      </c>
      <c r="BP94" s="785" t="str">
        <f>IF(ISNUMBER(D94),'Cover Page'!$D$35/1000000*D94/'FX rate'!$C$26,"")</f>
        <v/>
      </c>
      <c r="BQ94" s="632" t="str">
        <f>IF(ISNUMBER(E94),'Cover Page'!$D$35/1000000*E94/'FX rate'!$C$26,"")</f>
        <v/>
      </c>
      <c r="BR94" s="786" t="str">
        <f>IF(ISNUMBER(F94),'Cover Page'!$D$35/1000000*F94/'FX rate'!$C$26,"")</f>
        <v/>
      </c>
      <c r="BS94" s="785" t="str">
        <f>IF(ISNUMBER(G94),'Cover Page'!$D$35/1000000*G94/'FX rate'!$C$26,"")</f>
        <v/>
      </c>
      <c r="BT94" s="632" t="str">
        <f>IF(ISNUMBER(H94),'Cover Page'!$D$35/1000000*H94/'FX rate'!$C$26,"")</f>
        <v/>
      </c>
      <c r="BU94" s="786" t="str">
        <f>IF(ISNUMBER(I94),'Cover Page'!$D$35/1000000*I94/'FX rate'!$C$26,"")</f>
        <v/>
      </c>
      <c r="BV94" s="785" t="str">
        <f>IF(ISNUMBER(J94),'Cover Page'!$D$35/1000000*J94/'FX rate'!$C$26,"")</f>
        <v/>
      </c>
      <c r="BW94" s="632" t="str">
        <f>IF(ISNUMBER(K94),'Cover Page'!$D$35/1000000*K94/'FX rate'!$C$26,"")</f>
        <v/>
      </c>
      <c r="BX94" s="786" t="str">
        <f>IF(ISNUMBER(L94),'Cover Page'!$D$35/1000000*L94/'FX rate'!$C$26,"")</f>
        <v/>
      </c>
      <c r="BY94" s="785" t="str">
        <f>IF(ISNUMBER(M94),'Cover Page'!$D$35/1000000*M94/'FX rate'!$C$26,"")</f>
        <v/>
      </c>
      <c r="BZ94" s="632" t="str">
        <f>IF(ISNUMBER(N94),'Cover Page'!$D$35/1000000*N94/'FX rate'!$C$26,"")</f>
        <v/>
      </c>
      <c r="CA94" s="786" t="str">
        <f>IF(ISNUMBER(O94),'Cover Page'!$D$35/1000000*O94/'FX rate'!$C$26,"")</f>
        <v/>
      </c>
      <c r="CB94" s="785" t="str">
        <f>IF(ISNUMBER(P94),'Cover Page'!$D$35/1000000*P94/'FX rate'!$C$26,"")</f>
        <v/>
      </c>
      <c r="CC94" s="632" t="str">
        <f>IF(ISNUMBER(Q94),'Cover Page'!$D$35/1000000*Q94/'FX rate'!$C$26,"")</f>
        <v/>
      </c>
      <c r="CD94" s="786" t="str">
        <f>IF(ISNUMBER(R94),'Cover Page'!$D$35/1000000*R94/'FX rate'!$C$26,"")</f>
        <v/>
      </c>
      <c r="CE94" s="785" t="str">
        <f>IF(ISNUMBER(S94),'Cover Page'!$D$35/1000000*S94/'FX rate'!$C$26,"")</f>
        <v/>
      </c>
      <c r="CF94" s="782" t="str">
        <f>IF(ISNUMBER(T94),'Cover Page'!$D$35/1000000*T94/'FX rate'!$C$26,"")</f>
        <v/>
      </c>
      <c r="CG94" s="784" t="str">
        <f>IF(ISNUMBER(U94),'Cover Page'!$D$35/1000000*U94/'FX rate'!$C$26,"")</f>
        <v/>
      </c>
      <c r="CH94" s="783" t="str">
        <f>IF(ISNUMBER(V94),'Cover Page'!$D$35/1000000*V94/'FX rate'!$C$26,"")</f>
        <v/>
      </c>
      <c r="CI94" s="630" t="str">
        <f>IF(ISNUMBER(W94),'Cover Page'!$D$35/1000000*W94/'FX rate'!$C$26,"")</f>
        <v/>
      </c>
      <c r="CJ94" s="525"/>
      <c r="CK94" s="525"/>
      <c r="CL94" s="525"/>
      <c r="CM94" s="525"/>
      <c r="CN94" s="525"/>
      <c r="CO94" s="525"/>
      <c r="CP94" s="525"/>
      <c r="CQ94" s="525"/>
      <c r="CR94" s="525"/>
      <c r="CS94" s="525"/>
    </row>
    <row r="95" spans="1:97" ht="14.25" x14ac:dyDescent="0.2">
      <c r="A95" s="4"/>
      <c r="B95" s="8">
        <v>2004</v>
      </c>
      <c r="C95" s="145"/>
      <c r="D95" s="95"/>
      <c r="E95" s="94"/>
      <c r="F95" s="141"/>
      <c r="G95" s="95"/>
      <c r="H95" s="94"/>
      <c r="I95" s="141"/>
      <c r="J95" s="95"/>
      <c r="K95" s="94"/>
      <c r="L95" s="141"/>
      <c r="M95" s="95"/>
      <c r="N95" s="94"/>
      <c r="O95" s="141"/>
      <c r="P95" s="95"/>
      <c r="Q95" s="94"/>
      <c r="R95" s="141"/>
      <c r="S95" s="95"/>
      <c r="T95" s="95"/>
      <c r="U95" s="264" t="str">
        <f t="shared" si="17"/>
        <v/>
      </c>
      <c r="V95" s="266" t="str">
        <f t="shared" si="18"/>
        <v/>
      </c>
      <c r="W95" s="251" t="str">
        <f t="shared" si="19"/>
        <v/>
      </c>
      <c r="AH95" s="520">
        <v>2004</v>
      </c>
      <c r="AI95" s="598" t="str">
        <f>IF(ISNUMBER(C95),'Cover Page'!$D$35/1000000*'4 classification'!C95/'FX rate'!$C9,"")</f>
        <v/>
      </c>
      <c r="AJ95" s="793" t="str">
        <f>IF(ISNUMBER(D95),'Cover Page'!$D$35/1000000*'4 classification'!D95/'FX rate'!$C9,"")</f>
        <v/>
      </c>
      <c r="AK95" s="601" t="str">
        <f>IF(ISNUMBER(E95),'Cover Page'!$D$35/1000000*'4 classification'!E95/'FX rate'!$C9,"")</f>
        <v/>
      </c>
      <c r="AL95" s="794" t="str">
        <f>IF(ISNUMBER(F95),'Cover Page'!$D$35/1000000*'4 classification'!F95/'FX rate'!$C9,"")</f>
        <v/>
      </c>
      <c r="AM95" s="793" t="str">
        <f>IF(ISNUMBER(G95),'Cover Page'!$D$35/1000000*'4 classification'!G95/'FX rate'!$C9,"")</f>
        <v/>
      </c>
      <c r="AN95" s="601" t="str">
        <f>IF(ISNUMBER(H95),'Cover Page'!$D$35/1000000*'4 classification'!H95/'FX rate'!$C9,"")</f>
        <v/>
      </c>
      <c r="AO95" s="794" t="str">
        <f>IF(ISNUMBER(I95),'Cover Page'!$D$35/1000000*'4 classification'!I95/'FX rate'!$C9,"")</f>
        <v/>
      </c>
      <c r="AP95" s="793" t="str">
        <f>IF(ISNUMBER(J95),'Cover Page'!$D$35/1000000*'4 classification'!J95/'FX rate'!$C9,"")</f>
        <v/>
      </c>
      <c r="AQ95" s="601" t="str">
        <f>IF(ISNUMBER(K95),'Cover Page'!$D$35/1000000*'4 classification'!K95/'FX rate'!$C9,"")</f>
        <v/>
      </c>
      <c r="AR95" s="794" t="str">
        <f>IF(ISNUMBER(L95),'Cover Page'!$D$35/1000000*'4 classification'!L95/'FX rate'!$C9,"")</f>
        <v/>
      </c>
      <c r="AS95" s="793" t="str">
        <f>IF(ISNUMBER(M95),'Cover Page'!$D$35/1000000*'4 classification'!M95/'FX rate'!$C9,"")</f>
        <v/>
      </c>
      <c r="AT95" s="601" t="str">
        <f>IF(ISNUMBER(N95),'Cover Page'!$D$35/1000000*'4 classification'!N95/'FX rate'!$C9,"")</f>
        <v/>
      </c>
      <c r="AU95" s="794" t="str">
        <f>IF(ISNUMBER(O95),'Cover Page'!$D$35/1000000*'4 classification'!O95/'FX rate'!$C9,"")</f>
        <v/>
      </c>
      <c r="AV95" s="793" t="str">
        <f>IF(ISNUMBER(P95),'Cover Page'!$D$35/1000000*'4 classification'!P95/'FX rate'!$C9,"")</f>
        <v/>
      </c>
      <c r="AW95" s="601" t="str">
        <f>IF(ISNUMBER(Q95),'Cover Page'!$D$35/1000000*'4 classification'!Q95/'FX rate'!$C9,"")</f>
        <v/>
      </c>
      <c r="AX95" s="794" t="str">
        <f>IF(ISNUMBER(R95),'Cover Page'!$D$35/1000000*'4 classification'!R95/'FX rate'!$C9,"")</f>
        <v/>
      </c>
      <c r="AY95" s="793" t="str">
        <f>IF(ISNUMBER(S95),'Cover Page'!$D$35/1000000*'4 classification'!S95/'FX rate'!$C9,"")</f>
        <v/>
      </c>
      <c r="AZ95" s="800" t="str">
        <f>IF(ISNUMBER(T95),'Cover Page'!$D$35/1000000*'4 classification'!T95/'FX rate'!$C9,"")</f>
        <v/>
      </c>
      <c r="BA95" s="792" t="str">
        <f>IF(ISNUMBER(U95),'Cover Page'!$D$35/1000000*'4 classification'!U95/'FX rate'!$C9,"")</f>
        <v/>
      </c>
      <c r="BB95" s="791" t="str">
        <f>IF(ISNUMBER(V95),'Cover Page'!$D$35/1000000*'4 classification'!V95/'FX rate'!$C9,"")</f>
        <v/>
      </c>
      <c r="BC95" s="599" t="str">
        <f>IF(ISNUMBER(W95),'Cover Page'!$D$35/1000000*'4 classification'!W95/'FX rate'!$C9,"")</f>
        <v/>
      </c>
      <c r="BD95" s="456"/>
      <c r="BE95" s="456"/>
      <c r="BF95" s="456"/>
      <c r="BG95" s="456"/>
      <c r="BH95" s="456"/>
      <c r="BI95" s="456"/>
      <c r="BN95" s="589">
        <v>2004</v>
      </c>
      <c r="BO95" s="629" t="str">
        <f>IF(ISNUMBER(C95),'Cover Page'!$D$35/1000000*C95/'FX rate'!$C$26,"")</f>
        <v/>
      </c>
      <c r="BP95" s="785" t="str">
        <f>IF(ISNUMBER(D95),'Cover Page'!$D$35/1000000*D95/'FX rate'!$C$26,"")</f>
        <v/>
      </c>
      <c r="BQ95" s="632" t="str">
        <f>IF(ISNUMBER(E95),'Cover Page'!$D$35/1000000*E95/'FX rate'!$C$26,"")</f>
        <v/>
      </c>
      <c r="BR95" s="786" t="str">
        <f>IF(ISNUMBER(F95),'Cover Page'!$D$35/1000000*F95/'FX rate'!$C$26,"")</f>
        <v/>
      </c>
      <c r="BS95" s="785" t="str">
        <f>IF(ISNUMBER(G95),'Cover Page'!$D$35/1000000*G95/'FX rate'!$C$26,"")</f>
        <v/>
      </c>
      <c r="BT95" s="632" t="str">
        <f>IF(ISNUMBER(H95),'Cover Page'!$D$35/1000000*H95/'FX rate'!$C$26,"")</f>
        <v/>
      </c>
      <c r="BU95" s="786" t="str">
        <f>IF(ISNUMBER(I95),'Cover Page'!$D$35/1000000*I95/'FX rate'!$C$26,"")</f>
        <v/>
      </c>
      <c r="BV95" s="785" t="str">
        <f>IF(ISNUMBER(J95),'Cover Page'!$D$35/1000000*J95/'FX rate'!$C$26,"")</f>
        <v/>
      </c>
      <c r="BW95" s="632" t="str">
        <f>IF(ISNUMBER(K95),'Cover Page'!$D$35/1000000*K95/'FX rate'!$C$26,"")</f>
        <v/>
      </c>
      <c r="BX95" s="786" t="str">
        <f>IF(ISNUMBER(L95),'Cover Page'!$D$35/1000000*L95/'FX rate'!$C$26,"")</f>
        <v/>
      </c>
      <c r="BY95" s="785" t="str">
        <f>IF(ISNUMBER(M95),'Cover Page'!$D$35/1000000*M95/'FX rate'!$C$26,"")</f>
        <v/>
      </c>
      <c r="BZ95" s="632" t="str">
        <f>IF(ISNUMBER(N95),'Cover Page'!$D$35/1000000*N95/'FX rate'!$C$26,"")</f>
        <v/>
      </c>
      <c r="CA95" s="786" t="str">
        <f>IF(ISNUMBER(O95),'Cover Page'!$D$35/1000000*O95/'FX rate'!$C$26,"")</f>
        <v/>
      </c>
      <c r="CB95" s="785" t="str">
        <f>IF(ISNUMBER(P95),'Cover Page'!$D$35/1000000*P95/'FX rate'!$C$26,"")</f>
        <v/>
      </c>
      <c r="CC95" s="632" t="str">
        <f>IF(ISNUMBER(Q95),'Cover Page'!$D$35/1000000*Q95/'FX rate'!$C$26,"")</f>
        <v/>
      </c>
      <c r="CD95" s="786" t="str">
        <f>IF(ISNUMBER(R95),'Cover Page'!$D$35/1000000*R95/'FX rate'!$C$26,"")</f>
        <v/>
      </c>
      <c r="CE95" s="785" t="str">
        <f>IF(ISNUMBER(S95),'Cover Page'!$D$35/1000000*S95/'FX rate'!$C$26,"")</f>
        <v/>
      </c>
      <c r="CF95" s="782" t="str">
        <f>IF(ISNUMBER(T95),'Cover Page'!$D$35/1000000*T95/'FX rate'!$C$26,"")</f>
        <v/>
      </c>
      <c r="CG95" s="784" t="str">
        <f>IF(ISNUMBER(U95),'Cover Page'!$D$35/1000000*U95/'FX rate'!$C$26,"")</f>
        <v/>
      </c>
      <c r="CH95" s="783" t="str">
        <f>IF(ISNUMBER(V95),'Cover Page'!$D$35/1000000*V95/'FX rate'!$C$26,"")</f>
        <v/>
      </c>
      <c r="CI95" s="630" t="str">
        <f>IF(ISNUMBER(W95),'Cover Page'!$D$35/1000000*W95/'FX rate'!$C$26,"")</f>
        <v/>
      </c>
      <c r="CJ95" s="525"/>
      <c r="CK95" s="525"/>
      <c r="CL95" s="525"/>
      <c r="CM95" s="525"/>
      <c r="CN95" s="525"/>
      <c r="CO95" s="525"/>
      <c r="CP95" s="525"/>
      <c r="CQ95" s="525"/>
      <c r="CR95" s="525"/>
      <c r="CS95" s="525"/>
    </row>
    <row r="96" spans="1:97" ht="14.25" x14ac:dyDescent="0.2">
      <c r="A96" s="4"/>
      <c r="B96" s="8">
        <v>2005</v>
      </c>
      <c r="C96" s="145"/>
      <c r="D96" s="95"/>
      <c r="E96" s="94"/>
      <c r="F96" s="141"/>
      <c r="G96" s="95"/>
      <c r="H96" s="94"/>
      <c r="I96" s="141"/>
      <c r="J96" s="95"/>
      <c r="K96" s="94"/>
      <c r="L96" s="141"/>
      <c r="M96" s="95"/>
      <c r="N96" s="94"/>
      <c r="O96" s="141"/>
      <c r="P96" s="95"/>
      <c r="Q96" s="94"/>
      <c r="R96" s="141"/>
      <c r="S96" s="95"/>
      <c r="T96" s="95"/>
      <c r="U96" s="264" t="str">
        <f t="shared" si="17"/>
        <v/>
      </c>
      <c r="V96" s="266" t="str">
        <f t="shared" si="18"/>
        <v/>
      </c>
      <c r="W96" s="251" t="str">
        <f t="shared" si="19"/>
        <v/>
      </c>
      <c r="AH96" s="520">
        <v>2005</v>
      </c>
      <c r="AI96" s="598" t="str">
        <f>IF(ISNUMBER(C96),'Cover Page'!$D$35/1000000*'4 classification'!C96/'FX rate'!$C10,"")</f>
        <v/>
      </c>
      <c r="AJ96" s="793" t="str">
        <f>IF(ISNUMBER(D96),'Cover Page'!$D$35/1000000*'4 classification'!D96/'FX rate'!$C10,"")</f>
        <v/>
      </c>
      <c r="AK96" s="601" t="str">
        <f>IF(ISNUMBER(E96),'Cover Page'!$D$35/1000000*'4 classification'!E96/'FX rate'!$C10,"")</f>
        <v/>
      </c>
      <c r="AL96" s="794" t="str">
        <f>IF(ISNUMBER(F96),'Cover Page'!$D$35/1000000*'4 classification'!F96/'FX rate'!$C10,"")</f>
        <v/>
      </c>
      <c r="AM96" s="793" t="str">
        <f>IF(ISNUMBER(G96),'Cover Page'!$D$35/1000000*'4 classification'!G96/'FX rate'!$C10,"")</f>
        <v/>
      </c>
      <c r="AN96" s="601" t="str">
        <f>IF(ISNUMBER(H96),'Cover Page'!$D$35/1000000*'4 classification'!H96/'FX rate'!$C10,"")</f>
        <v/>
      </c>
      <c r="AO96" s="794" t="str">
        <f>IF(ISNUMBER(I96),'Cover Page'!$D$35/1000000*'4 classification'!I96/'FX rate'!$C10,"")</f>
        <v/>
      </c>
      <c r="AP96" s="793" t="str">
        <f>IF(ISNUMBER(J96),'Cover Page'!$D$35/1000000*'4 classification'!J96/'FX rate'!$C10,"")</f>
        <v/>
      </c>
      <c r="AQ96" s="601" t="str">
        <f>IF(ISNUMBER(K96),'Cover Page'!$D$35/1000000*'4 classification'!K96/'FX rate'!$C10,"")</f>
        <v/>
      </c>
      <c r="AR96" s="794" t="str">
        <f>IF(ISNUMBER(L96),'Cover Page'!$D$35/1000000*'4 classification'!L96/'FX rate'!$C10,"")</f>
        <v/>
      </c>
      <c r="AS96" s="793" t="str">
        <f>IF(ISNUMBER(M96),'Cover Page'!$D$35/1000000*'4 classification'!M96/'FX rate'!$C10,"")</f>
        <v/>
      </c>
      <c r="AT96" s="601" t="str">
        <f>IF(ISNUMBER(N96),'Cover Page'!$D$35/1000000*'4 classification'!N96/'FX rate'!$C10,"")</f>
        <v/>
      </c>
      <c r="AU96" s="794" t="str">
        <f>IF(ISNUMBER(O96),'Cover Page'!$D$35/1000000*'4 classification'!O96/'FX rate'!$C10,"")</f>
        <v/>
      </c>
      <c r="AV96" s="793" t="str">
        <f>IF(ISNUMBER(P96),'Cover Page'!$D$35/1000000*'4 classification'!P96/'FX rate'!$C10,"")</f>
        <v/>
      </c>
      <c r="AW96" s="601" t="str">
        <f>IF(ISNUMBER(Q96),'Cover Page'!$D$35/1000000*'4 classification'!Q96/'FX rate'!$C10,"")</f>
        <v/>
      </c>
      <c r="AX96" s="794" t="str">
        <f>IF(ISNUMBER(R96),'Cover Page'!$D$35/1000000*'4 classification'!R96/'FX rate'!$C10,"")</f>
        <v/>
      </c>
      <c r="AY96" s="793" t="str">
        <f>IF(ISNUMBER(S96),'Cover Page'!$D$35/1000000*'4 classification'!S96/'FX rate'!$C10,"")</f>
        <v/>
      </c>
      <c r="AZ96" s="800" t="str">
        <f>IF(ISNUMBER(T96),'Cover Page'!$D$35/1000000*'4 classification'!T96/'FX rate'!$C10,"")</f>
        <v/>
      </c>
      <c r="BA96" s="792" t="str">
        <f>IF(ISNUMBER(U96),'Cover Page'!$D$35/1000000*'4 classification'!U96/'FX rate'!$C10,"")</f>
        <v/>
      </c>
      <c r="BB96" s="791" t="str">
        <f>IF(ISNUMBER(V96),'Cover Page'!$D$35/1000000*'4 classification'!V96/'FX rate'!$C10,"")</f>
        <v/>
      </c>
      <c r="BC96" s="599" t="str">
        <f>IF(ISNUMBER(W96),'Cover Page'!$D$35/1000000*'4 classification'!W96/'FX rate'!$C10,"")</f>
        <v/>
      </c>
      <c r="BD96" s="456"/>
      <c r="BE96" s="456"/>
      <c r="BF96" s="456"/>
      <c r="BG96" s="456"/>
      <c r="BH96" s="456"/>
      <c r="BI96" s="456"/>
      <c r="BN96" s="589">
        <v>2005</v>
      </c>
      <c r="BO96" s="629" t="str">
        <f>IF(ISNUMBER(C96),'Cover Page'!$D$35/1000000*C96/'FX rate'!$C$26,"")</f>
        <v/>
      </c>
      <c r="BP96" s="785" t="str">
        <f>IF(ISNUMBER(D96),'Cover Page'!$D$35/1000000*D96/'FX rate'!$C$26,"")</f>
        <v/>
      </c>
      <c r="BQ96" s="632" t="str">
        <f>IF(ISNUMBER(E96),'Cover Page'!$D$35/1000000*E96/'FX rate'!$C$26,"")</f>
        <v/>
      </c>
      <c r="BR96" s="786" t="str">
        <f>IF(ISNUMBER(F96),'Cover Page'!$D$35/1000000*F96/'FX rate'!$C$26,"")</f>
        <v/>
      </c>
      <c r="BS96" s="785" t="str">
        <f>IF(ISNUMBER(G96),'Cover Page'!$D$35/1000000*G96/'FX rate'!$C$26,"")</f>
        <v/>
      </c>
      <c r="BT96" s="632" t="str">
        <f>IF(ISNUMBER(H96),'Cover Page'!$D$35/1000000*H96/'FX rate'!$C$26,"")</f>
        <v/>
      </c>
      <c r="BU96" s="786" t="str">
        <f>IF(ISNUMBER(I96),'Cover Page'!$D$35/1000000*I96/'FX rate'!$C$26,"")</f>
        <v/>
      </c>
      <c r="BV96" s="785" t="str">
        <f>IF(ISNUMBER(J96),'Cover Page'!$D$35/1000000*J96/'FX rate'!$C$26,"")</f>
        <v/>
      </c>
      <c r="BW96" s="632" t="str">
        <f>IF(ISNUMBER(K96),'Cover Page'!$D$35/1000000*K96/'FX rate'!$C$26,"")</f>
        <v/>
      </c>
      <c r="BX96" s="786" t="str">
        <f>IF(ISNUMBER(L96),'Cover Page'!$D$35/1000000*L96/'FX rate'!$C$26,"")</f>
        <v/>
      </c>
      <c r="BY96" s="785" t="str">
        <f>IF(ISNUMBER(M96),'Cover Page'!$D$35/1000000*M96/'FX rate'!$C$26,"")</f>
        <v/>
      </c>
      <c r="BZ96" s="632" t="str">
        <f>IF(ISNUMBER(N96),'Cover Page'!$D$35/1000000*N96/'FX rate'!$C$26,"")</f>
        <v/>
      </c>
      <c r="CA96" s="786" t="str">
        <f>IF(ISNUMBER(O96),'Cover Page'!$D$35/1000000*O96/'FX rate'!$C$26,"")</f>
        <v/>
      </c>
      <c r="CB96" s="785" t="str">
        <f>IF(ISNUMBER(P96),'Cover Page'!$D$35/1000000*P96/'FX rate'!$C$26,"")</f>
        <v/>
      </c>
      <c r="CC96" s="632" t="str">
        <f>IF(ISNUMBER(Q96),'Cover Page'!$D$35/1000000*Q96/'FX rate'!$C$26,"")</f>
        <v/>
      </c>
      <c r="CD96" s="786" t="str">
        <f>IF(ISNUMBER(R96),'Cover Page'!$D$35/1000000*R96/'FX rate'!$C$26,"")</f>
        <v/>
      </c>
      <c r="CE96" s="785" t="str">
        <f>IF(ISNUMBER(S96),'Cover Page'!$D$35/1000000*S96/'FX rate'!$C$26,"")</f>
        <v/>
      </c>
      <c r="CF96" s="782" t="str">
        <f>IF(ISNUMBER(T96),'Cover Page'!$D$35/1000000*T96/'FX rate'!$C$26,"")</f>
        <v/>
      </c>
      <c r="CG96" s="784" t="str">
        <f>IF(ISNUMBER(U96),'Cover Page'!$D$35/1000000*U96/'FX rate'!$C$26,"")</f>
        <v/>
      </c>
      <c r="CH96" s="783" t="str">
        <f>IF(ISNUMBER(V96),'Cover Page'!$D$35/1000000*V96/'FX rate'!$C$26,"")</f>
        <v/>
      </c>
      <c r="CI96" s="630" t="str">
        <f>IF(ISNUMBER(W96),'Cover Page'!$D$35/1000000*W96/'FX rate'!$C$26,"")</f>
        <v/>
      </c>
      <c r="CJ96" s="525"/>
      <c r="CK96" s="525"/>
      <c r="CL96" s="525"/>
      <c r="CM96" s="525"/>
      <c r="CN96" s="525"/>
      <c r="CO96" s="525"/>
      <c r="CP96" s="525"/>
      <c r="CQ96" s="525"/>
      <c r="CR96" s="525"/>
      <c r="CS96" s="525"/>
    </row>
    <row r="97" spans="1:97" ht="14.25" x14ac:dyDescent="0.2">
      <c r="A97" s="4"/>
      <c r="B97" s="8">
        <v>2006</v>
      </c>
      <c r="C97" s="145"/>
      <c r="D97" s="95"/>
      <c r="E97" s="94"/>
      <c r="F97" s="141"/>
      <c r="G97" s="95"/>
      <c r="H97" s="94"/>
      <c r="I97" s="141"/>
      <c r="J97" s="95"/>
      <c r="K97" s="94"/>
      <c r="L97" s="141"/>
      <c r="M97" s="95"/>
      <c r="N97" s="94"/>
      <c r="O97" s="141"/>
      <c r="P97" s="95"/>
      <c r="Q97" s="94"/>
      <c r="R97" s="141"/>
      <c r="S97" s="95"/>
      <c r="T97" s="95"/>
      <c r="U97" s="264" t="str">
        <f t="shared" si="17"/>
        <v/>
      </c>
      <c r="V97" s="266" t="str">
        <f t="shared" si="18"/>
        <v/>
      </c>
      <c r="W97" s="251" t="str">
        <f t="shared" si="19"/>
        <v/>
      </c>
      <c r="AH97" s="520">
        <v>2006</v>
      </c>
      <c r="AI97" s="598" t="str">
        <f>IF(ISNUMBER(C97),'Cover Page'!$D$35/1000000*'4 classification'!C97/'FX rate'!$C11,"")</f>
        <v/>
      </c>
      <c r="AJ97" s="793" t="str">
        <f>IF(ISNUMBER(D97),'Cover Page'!$D$35/1000000*'4 classification'!D97/'FX rate'!$C11,"")</f>
        <v/>
      </c>
      <c r="AK97" s="601" t="str">
        <f>IF(ISNUMBER(E97),'Cover Page'!$D$35/1000000*'4 classification'!E97/'FX rate'!$C11,"")</f>
        <v/>
      </c>
      <c r="AL97" s="794" t="str">
        <f>IF(ISNUMBER(F97),'Cover Page'!$D$35/1000000*'4 classification'!F97/'FX rate'!$C11,"")</f>
        <v/>
      </c>
      <c r="AM97" s="793" t="str">
        <f>IF(ISNUMBER(G97),'Cover Page'!$D$35/1000000*'4 classification'!G97/'FX rate'!$C11,"")</f>
        <v/>
      </c>
      <c r="AN97" s="601" t="str">
        <f>IF(ISNUMBER(H97),'Cover Page'!$D$35/1000000*'4 classification'!H97/'FX rate'!$C11,"")</f>
        <v/>
      </c>
      <c r="AO97" s="794" t="str">
        <f>IF(ISNUMBER(I97),'Cover Page'!$D$35/1000000*'4 classification'!I97/'FX rate'!$C11,"")</f>
        <v/>
      </c>
      <c r="AP97" s="793" t="str">
        <f>IF(ISNUMBER(J97),'Cover Page'!$D$35/1000000*'4 classification'!J97/'FX rate'!$C11,"")</f>
        <v/>
      </c>
      <c r="AQ97" s="601" t="str">
        <f>IF(ISNUMBER(K97),'Cover Page'!$D$35/1000000*'4 classification'!K97/'FX rate'!$C11,"")</f>
        <v/>
      </c>
      <c r="AR97" s="794" t="str">
        <f>IF(ISNUMBER(L97),'Cover Page'!$D$35/1000000*'4 classification'!L97/'FX rate'!$C11,"")</f>
        <v/>
      </c>
      <c r="AS97" s="793" t="str">
        <f>IF(ISNUMBER(M97),'Cover Page'!$D$35/1000000*'4 classification'!M97/'FX rate'!$C11,"")</f>
        <v/>
      </c>
      <c r="AT97" s="601" t="str">
        <f>IF(ISNUMBER(N97),'Cover Page'!$D$35/1000000*'4 classification'!N97/'FX rate'!$C11,"")</f>
        <v/>
      </c>
      <c r="AU97" s="794" t="str">
        <f>IF(ISNUMBER(O97),'Cover Page'!$D$35/1000000*'4 classification'!O97/'FX rate'!$C11,"")</f>
        <v/>
      </c>
      <c r="AV97" s="793" t="str">
        <f>IF(ISNUMBER(P97),'Cover Page'!$D$35/1000000*'4 classification'!P97/'FX rate'!$C11,"")</f>
        <v/>
      </c>
      <c r="AW97" s="601" t="str">
        <f>IF(ISNUMBER(Q97),'Cover Page'!$D$35/1000000*'4 classification'!Q97/'FX rate'!$C11,"")</f>
        <v/>
      </c>
      <c r="AX97" s="794" t="str">
        <f>IF(ISNUMBER(R97),'Cover Page'!$D$35/1000000*'4 classification'!R97/'FX rate'!$C11,"")</f>
        <v/>
      </c>
      <c r="AY97" s="793" t="str">
        <f>IF(ISNUMBER(S97),'Cover Page'!$D$35/1000000*'4 classification'!S97/'FX rate'!$C11,"")</f>
        <v/>
      </c>
      <c r="AZ97" s="800" t="str">
        <f>IF(ISNUMBER(T97),'Cover Page'!$D$35/1000000*'4 classification'!T97/'FX rate'!$C11,"")</f>
        <v/>
      </c>
      <c r="BA97" s="792" t="str">
        <f>IF(ISNUMBER(U97),'Cover Page'!$D$35/1000000*'4 classification'!U97/'FX rate'!$C11,"")</f>
        <v/>
      </c>
      <c r="BB97" s="791" t="str">
        <f>IF(ISNUMBER(V97),'Cover Page'!$D$35/1000000*'4 classification'!V97/'FX rate'!$C11,"")</f>
        <v/>
      </c>
      <c r="BC97" s="599" t="str">
        <f>IF(ISNUMBER(W97),'Cover Page'!$D$35/1000000*'4 classification'!W97/'FX rate'!$C11,"")</f>
        <v/>
      </c>
      <c r="BD97" s="456"/>
      <c r="BE97" s="456"/>
      <c r="BF97" s="456"/>
      <c r="BG97" s="456"/>
      <c r="BH97" s="456"/>
      <c r="BI97" s="456"/>
      <c r="BN97" s="589">
        <v>2006</v>
      </c>
      <c r="BO97" s="629" t="str">
        <f>IF(ISNUMBER(C97),'Cover Page'!$D$35/1000000*C97/'FX rate'!$C$26,"")</f>
        <v/>
      </c>
      <c r="BP97" s="785" t="str">
        <f>IF(ISNUMBER(D97),'Cover Page'!$D$35/1000000*D97/'FX rate'!$C$26,"")</f>
        <v/>
      </c>
      <c r="BQ97" s="632" t="str">
        <f>IF(ISNUMBER(E97),'Cover Page'!$D$35/1000000*E97/'FX rate'!$C$26,"")</f>
        <v/>
      </c>
      <c r="BR97" s="786" t="str">
        <f>IF(ISNUMBER(F97),'Cover Page'!$D$35/1000000*F97/'FX rate'!$C$26,"")</f>
        <v/>
      </c>
      <c r="BS97" s="785" t="str">
        <f>IF(ISNUMBER(G97),'Cover Page'!$D$35/1000000*G97/'FX rate'!$C$26,"")</f>
        <v/>
      </c>
      <c r="BT97" s="632" t="str">
        <f>IF(ISNUMBER(H97),'Cover Page'!$D$35/1000000*H97/'FX rate'!$C$26,"")</f>
        <v/>
      </c>
      <c r="BU97" s="786" t="str">
        <f>IF(ISNUMBER(I97),'Cover Page'!$D$35/1000000*I97/'FX rate'!$C$26,"")</f>
        <v/>
      </c>
      <c r="BV97" s="785" t="str">
        <f>IF(ISNUMBER(J97),'Cover Page'!$D$35/1000000*J97/'FX rate'!$C$26,"")</f>
        <v/>
      </c>
      <c r="BW97" s="632" t="str">
        <f>IF(ISNUMBER(K97),'Cover Page'!$D$35/1000000*K97/'FX rate'!$C$26,"")</f>
        <v/>
      </c>
      <c r="BX97" s="786" t="str">
        <f>IF(ISNUMBER(L97),'Cover Page'!$D$35/1000000*L97/'FX rate'!$C$26,"")</f>
        <v/>
      </c>
      <c r="BY97" s="785" t="str">
        <f>IF(ISNUMBER(M97),'Cover Page'!$D$35/1000000*M97/'FX rate'!$C$26,"")</f>
        <v/>
      </c>
      <c r="BZ97" s="632" t="str">
        <f>IF(ISNUMBER(N97),'Cover Page'!$D$35/1000000*N97/'FX rate'!$C$26,"")</f>
        <v/>
      </c>
      <c r="CA97" s="786" t="str">
        <f>IF(ISNUMBER(O97),'Cover Page'!$D$35/1000000*O97/'FX rate'!$C$26,"")</f>
        <v/>
      </c>
      <c r="CB97" s="785" t="str">
        <f>IF(ISNUMBER(P97),'Cover Page'!$D$35/1000000*P97/'FX rate'!$C$26,"")</f>
        <v/>
      </c>
      <c r="CC97" s="632" t="str">
        <f>IF(ISNUMBER(Q97),'Cover Page'!$D$35/1000000*Q97/'FX rate'!$C$26,"")</f>
        <v/>
      </c>
      <c r="CD97" s="786" t="str">
        <f>IF(ISNUMBER(R97),'Cover Page'!$D$35/1000000*R97/'FX rate'!$C$26,"")</f>
        <v/>
      </c>
      <c r="CE97" s="785" t="str">
        <f>IF(ISNUMBER(S97),'Cover Page'!$D$35/1000000*S97/'FX rate'!$C$26,"")</f>
        <v/>
      </c>
      <c r="CF97" s="782" t="str">
        <f>IF(ISNUMBER(T97),'Cover Page'!$D$35/1000000*T97/'FX rate'!$C$26,"")</f>
        <v/>
      </c>
      <c r="CG97" s="784" t="str">
        <f>IF(ISNUMBER(U97),'Cover Page'!$D$35/1000000*U97/'FX rate'!$C$26,"")</f>
        <v/>
      </c>
      <c r="CH97" s="783" t="str">
        <f>IF(ISNUMBER(V97),'Cover Page'!$D$35/1000000*V97/'FX rate'!$C$26,"")</f>
        <v/>
      </c>
      <c r="CI97" s="630" t="str">
        <f>IF(ISNUMBER(W97),'Cover Page'!$D$35/1000000*W97/'FX rate'!$C$26,"")</f>
        <v/>
      </c>
      <c r="CJ97" s="525"/>
      <c r="CK97" s="525"/>
      <c r="CL97" s="525"/>
      <c r="CM97" s="525"/>
      <c r="CN97" s="525"/>
      <c r="CO97" s="525"/>
      <c r="CP97" s="525"/>
      <c r="CQ97" s="525"/>
      <c r="CR97" s="525"/>
      <c r="CS97" s="525"/>
    </row>
    <row r="98" spans="1:97" ht="14.25" x14ac:dyDescent="0.2">
      <c r="A98" s="4"/>
      <c r="B98" s="8">
        <v>2007</v>
      </c>
      <c r="C98" s="145"/>
      <c r="D98" s="95"/>
      <c r="E98" s="94"/>
      <c r="F98" s="141"/>
      <c r="G98" s="95"/>
      <c r="H98" s="94"/>
      <c r="I98" s="141"/>
      <c r="J98" s="95"/>
      <c r="K98" s="94"/>
      <c r="L98" s="141"/>
      <c r="M98" s="95"/>
      <c r="N98" s="94"/>
      <c r="O98" s="141"/>
      <c r="P98" s="95"/>
      <c r="Q98" s="94"/>
      <c r="R98" s="141"/>
      <c r="S98" s="95"/>
      <c r="T98" s="95"/>
      <c r="U98" s="264" t="str">
        <f t="shared" si="17"/>
        <v/>
      </c>
      <c r="V98" s="266" t="str">
        <f t="shared" si="18"/>
        <v/>
      </c>
      <c r="W98" s="251" t="str">
        <f t="shared" si="19"/>
        <v/>
      </c>
      <c r="AH98" s="520">
        <v>2007</v>
      </c>
      <c r="AI98" s="598" t="str">
        <f>IF(ISNUMBER(C98),'Cover Page'!$D$35/1000000*'4 classification'!C98/'FX rate'!$C12,"")</f>
        <v/>
      </c>
      <c r="AJ98" s="793" t="str">
        <f>IF(ISNUMBER(D98),'Cover Page'!$D$35/1000000*'4 classification'!D98/'FX rate'!$C12,"")</f>
        <v/>
      </c>
      <c r="AK98" s="601" t="str">
        <f>IF(ISNUMBER(E98),'Cover Page'!$D$35/1000000*'4 classification'!E98/'FX rate'!$C12,"")</f>
        <v/>
      </c>
      <c r="AL98" s="794" t="str">
        <f>IF(ISNUMBER(F98),'Cover Page'!$D$35/1000000*'4 classification'!F98/'FX rate'!$C12,"")</f>
        <v/>
      </c>
      <c r="AM98" s="793" t="str">
        <f>IF(ISNUMBER(G98),'Cover Page'!$D$35/1000000*'4 classification'!G98/'FX rate'!$C12,"")</f>
        <v/>
      </c>
      <c r="AN98" s="601" t="str">
        <f>IF(ISNUMBER(H98),'Cover Page'!$D$35/1000000*'4 classification'!H98/'FX rate'!$C12,"")</f>
        <v/>
      </c>
      <c r="AO98" s="794" t="str">
        <f>IF(ISNUMBER(I98),'Cover Page'!$D$35/1000000*'4 classification'!I98/'FX rate'!$C12,"")</f>
        <v/>
      </c>
      <c r="AP98" s="793" t="str">
        <f>IF(ISNUMBER(J98),'Cover Page'!$D$35/1000000*'4 classification'!J98/'FX rate'!$C12,"")</f>
        <v/>
      </c>
      <c r="AQ98" s="601" t="str">
        <f>IF(ISNUMBER(K98),'Cover Page'!$D$35/1000000*'4 classification'!K98/'FX rate'!$C12,"")</f>
        <v/>
      </c>
      <c r="AR98" s="794" t="str">
        <f>IF(ISNUMBER(L98),'Cover Page'!$D$35/1000000*'4 classification'!L98/'FX rate'!$C12,"")</f>
        <v/>
      </c>
      <c r="AS98" s="793" t="str">
        <f>IF(ISNUMBER(M98),'Cover Page'!$D$35/1000000*'4 classification'!M98/'FX rate'!$C12,"")</f>
        <v/>
      </c>
      <c r="AT98" s="601" t="str">
        <f>IF(ISNUMBER(N98),'Cover Page'!$D$35/1000000*'4 classification'!N98/'FX rate'!$C12,"")</f>
        <v/>
      </c>
      <c r="AU98" s="794" t="str">
        <f>IF(ISNUMBER(O98),'Cover Page'!$D$35/1000000*'4 classification'!O98/'FX rate'!$C12,"")</f>
        <v/>
      </c>
      <c r="AV98" s="793" t="str">
        <f>IF(ISNUMBER(P98),'Cover Page'!$D$35/1000000*'4 classification'!P98/'FX rate'!$C12,"")</f>
        <v/>
      </c>
      <c r="AW98" s="601" t="str">
        <f>IF(ISNUMBER(Q98),'Cover Page'!$D$35/1000000*'4 classification'!Q98/'FX rate'!$C12,"")</f>
        <v/>
      </c>
      <c r="AX98" s="794" t="str">
        <f>IF(ISNUMBER(R98),'Cover Page'!$D$35/1000000*'4 classification'!R98/'FX rate'!$C12,"")</f>
        <v/>
      </c>
      <c r="AY98" s="793" t="str">
        <f>IF(ISNUMBER(S98),'Cover Page'!$D$35/1000000*'4 classification'!S98/'FX rate'!$C12,"")</f>
        <v/>
      </c>
      <c r="AZ98" s="800" t="str">
        <f>IF(ISNUMBER(T98),'Cover Page'!$D$35/1000000*'4 classification'!T98/'FX rate'!$C12,"")</f>
        <v/>
      </c>
      <c r="BA98" s="792" t="str">
        <f>IF(ISNUMBER(U98),'Cover Page'!$D$35/1000000*'4 classification'!U98/'FX rate'!$C12,"")</f>
        <v/>
      </c>
      <c r="BB98" s="791" t="str">
        <f>IF(ISNUMBER(V98),'Cover Page'!$D$35/1000000*'4 classification'!V98/'FX rate'!$C12,"")</f>
        <v/>
      </c>
      <c r="BC98" s="599" t="str">
        <f>IF(ISNUMBER(W98),'Cover Page'!$D$35/1000000*'4 classification'!W98/'FX rate'!$C12,"")</f>
        <v/>
      </c>
      <c r="BD98" s="456"/>
      <c r="BE98" s="456"/>
      <c r="BF98" s="456"/>
      <c r="BG98" s="456"/>
      <c r="BH98" s="456"/>
      <c r="BI98" s="456"/>
      <c r="BN98" s="589">
        <v>2007</v>
      </c>
      <c r="BO98" s="629" t="str">
        <f>IF(ISNUMBER(C98),'Cover Page'!$D$35/1000000*C98/'FX rate'!$C$26,"")</f>
        <v/>
      </c>
      <c r="BP98" s="785" t="str">
        <f>IF(ISNUMBER(D98),'Cover Page'!$D$35/1000000*D98/'FX rate'!$C$26,"")</f>
        <v/>
      </c>
      <c r="BQ98" s="632" t="str">
        <f>IF(ISNUMBER(E98),'Cover Page'!$D$35/1000000*E98/'FX rate'!$C$26,"")</f>
        <v/>
      </c>
      <c r="BR98" s="786" t="str">
        <f>IF(ISNUMBER(F98),'Cover Page'!$D$35/1000000*F98/'FX rate'!$C$26,"")</f>
        <v/>
      </c>
      <c r="BS98" s="785" t="str">
        <f>IF(ISNUMBER(G98),'Cover Page'!$D$35/1000000*G98/'FX rate'!$C$26,"")</f>
        <v/>
      </c>
      <c r="BT98" s="632" t="str">
        <f>IF(ISNUMBER(H98),'Cover Page'!$D$35/1000000*H98/'FX rate'!$C$26,"")</f>
        <v/>
      </c>
      <c r="BU98" s="786" t="str">
        <f>IF(ISNUMBER(I98),'Cover Page'!$D$35/1000000*I98/'FX rate'!$C$26,"")</f>
        <v/>
      </c>
      <c r="BV98" s="785" t="str">
        <f>IF(ISNUMBER(J98),'Cover Page'!$D$35/1000000*J98/'FX rate'!$C$26,"")</f>
        <v/>
      </c>
      <c r="BW98" s="632" t="str">
        <f>IF(ISNUMBER(K98),'Cover Page'!$D$35/1000000*K98/'FX rate'!$C$26,"")</f>
        <v/>
      </c>
      <c r="BX98" s="786" t="str">
        <f>IF(ISNUMBER(L98),'Cover Page'!$D$35/1000000*L98/'FX rate'!$C$26,"")</f>
        <v/>
      </c>
      <c r="BY98" s="785" t="str">
        <f>IF(ISNUMBER(M98),'Cover Page'!$D$35/1000000*M98/'FX rate'!$C$26,"")</f>
        <v/>
      </c>
      <c r="BZ98" s="632" t="str">
        <f>IF(ISNUMBER(N98),'Cover Page'!$D$35/1000000*N98/'FX rate'!$C$26,"")</f>
        <v/>
      </c>
      <c r="CA98" s="786" t="str">
        <f>IF(ISNUMBER(O98),'Cover Page'!$D$35/1000000*O98/'FX rate'!$C$26,"")</f>
        <v/>
      </c>
      <c r="CB98" s="785" t="str">
        <f>IF(ISNUMBER(P98),'Cover Page'!$D$35/1000000*P98/'FX rate'!$C$26,"")</f>
        <v/>
      </c>
      <c r="CC98" s="632" t="str">
        <f>IF(ISNUMBER(Q98),'Cover Page'!$D$35/1000000*Q98/'FX rate'!$C$26,"")</f>
        <v/>
      </c>
      <c r="CD98" s="786" t="str">
        <f>IF(ISNUMBER(R98),'Cover Page'!$D$35/1000000*R98/'FX rate'!$C$26,"")</f>
        <v/>
      </c>
      <c r="CE98" s="785" t="str">
        <f>IF(ISNUMBER(S98),'Cover Page'!$D$35/1000000*S98/'FX rate'!$C$26,"")</f>
        <v/>
      </c>
      <c r="CF98" s="782" t="str">
        <f>IF(ISNUMBER(T98),'Cover Page'!$D$35/1000000*T98/'FX rate'!$C$26,"")</f>
        <v/>
      </c>
      <c r="CG98" s="784" t="str">
        <f>IF(ISNUMBER(U98),'Cover Page'!$D$35/1000000*U98/'FX rate'!$C$26,"")</f>
        <v/>
      </c>
      <c r="CH98" s="783" t="str">
        <f>IF(ISNUMBER(V98),'Cover Page'!$D$35/1000000*V98/'FX rate'!$C$26,"")</f>
        <v/>
      </c>
      <c r="CI98" s="630" t="str">
        <f>IF(ISNUMBER(W98),'Cover Page'!$D$35/1000000*W98/'FX rate'!$C$26,"")</f>
        <v/>
      </c>
      <c r="CJ98" s="525"/>
      <c r="CK98" s="525"/>
      <c r="CL98" s="525"/>
      <c r="CM98" s="525"/>
      <c r="CN98" s="525"/>
      <c r="CO98" s="525"/>
      <c r="CP98" s="525"/>
      <c r="CQ98" s="525"/>
      <c r="CR98" s="525"/>
      <c r="CS98" s="525"/>
    </row>
    <row r="99" spans="1:97" ht="14.25" x14ac:dyDescent="0.2">
      <c r="A99" s="4"/>
      <c r="B99" s="8">
        <v>2008</v>
      </c>
      <c r="C99" s="145"/>
      <c r="D99" s="95"/>
      <c r="E99" s="94"/>
      <c r="F99" s="141"/>
      <c r="G99" s="95"/>
      <c r="H99" s="94"/>
      <c r="I99" s="141"/>
      <c r="J99" s="95"/>
      <c r="K99" s="94"/>
      <c r="L99" s="141"/>
      <c r="M99" s="95"/>
      <c r="N99" s="94"/>
      <c r="O99" s="141"/>
      <c r="P99" s="95"/>
      <c r="Q99" s="94"/>
      <c r="R99" s="141"/>
      <c r="S99" s="95"/>
      <c r="T99" s="95"/>
      <c r="U99" s="264" t="str">
        <f t="shared" si="17"/>
        <v/>
      </c>
      <c r="V99" s="266" t="str">
        <f t="shared" si="18"/>
        <v/>
      </c>
      <c r="W99" s="251" t="str">
        <f t="shared" si="19"/>
        <v/>
      </c>
      <c r="AH99" s="520">
        <v>2008</v>
      </c>
      <c r="AI99" s="598" t="str">
        <f>IF(ISNUMBER(C99),'Cover Page'!$D$35/1000000*'4 classification'!C99/'FX rate'!$C13,"")</f>
        <v/>
      </c>
      <c r="AJ99" s="793" t="str">
        <f>IF(ISNUMBER(D99),'Cover Page'!$D$35/1000000*'4 classification'!D99/'FX rate'!$C13,"")</f>
        <v/>
      </c>
      <c r="AK99" s="601" t="str">
        <f>IF(ISNUMBER(E99),'Cover Page'!$D$35/1000000*'4 classification'!E99/'FX rate'!$C13,"")</f>
        <v/>
      </c>
      <c r="AL99" s="794" t="str">
        <f>IF(ISNUMBER(F99),'Cover Page'!$D$35/1000000*'4 classification'!F99/'FX rate'!$C13,"")</f>
        <v/>
      </c>
      <c r="AM99" s="793" t="str">
        <f>IF(ISNUMBER(G99),'Cover Page'!$D$35/1000000*'4 classification'!G99/'FX rate'!$C13,"")</f>
        <v/>
      </c>
      <c r="AN99" s="601" t="str">
        <f>IF(ISNUMBER(H99),'Cover Page'!$D$35/1000000*'4 classification'!H99/'FX rate'!$C13,"")</f>
        <v/>
      </c>
      <c r="AO99" s="794" t="str">
        <f>IF(ISNUMBER(I99),'Cover Page'!$D$35/1000000*'4 classification'!I99/'FX rate'!$C13,"")</f>
        <v/>
      </c>
      <c r="AP99" s="793" t="str">
        <f>IF(ISNUMBER(J99),'Cover Page'!$D$35/1000000*'4 classification'!J99/'FX rate'!$C13,"")</f>
        <v/>
      </c>
      <c r="AQ99" s="601" t="str">
        <f>IF(ISNUMBER(K99),'Cover Page'!$D$35/1000000*'4 classification'!K99/'FX rate'!$C13,"")</f>
        <v/>
      </c>
      <c r="AR99" s="794" t="str">
        <f>IF(ISNUMBER(L99),'Cover Page'!$D$35/1000000*'4 classification'!L99/'FX rate'!$C13,"")</f>
        <v/>
      </c>
      <c r="AS99" s="793" t="str">
        <f>IF(ISNUMBER(M99),'Cover Page'!$D$35/1000000*'4 classification'!M99/'FX rate'!$C13,"")</f>
        <v/>
      </c>
      <c r="AT99" s="601" t="str">
        <f>IF(ISNUMBER(N99),'Cover Page'!$D$35/1000000*'4 classification'!N99/'FX rate'!$C13,"")</f>
        <v/>
      </c>
      <c r="AU99" s="794" t="str">
        <f>IF(ISNUMBER(O99),'Cover Page'!$D$35/1000000*'4 classification'!O99/'FX rate'!$C13,"")</f>
        <v/>
      </c>
      <c r="AV99" s="793" t="str">
        <f>IF(ISNUMBER(P99),'Cover Page'!$D$35/1000000*'4 classification'!P99/'FX rate'!$C13,"")</f>
        <v/>
      </c>
      <c r="AW99" s="601" t="str">
        <f>IF(ISNUMBER(Q99),'Cover Page'!$D$35/1000000*'4 classification'!Q99/'FX rate'!$C13,"")</f>
        <v/>
      </c>
      <c r="AX99" s="794" t="str">
        <f>IF(ISNUMBER(R99),'Cover Page'!$D$35/1000000*'4 classification'!R99/'FX rate'!$C13,"")</f>
        <v/>
      </c>
      <c r="AY99" s="793" t="str">
        <f>IF(ISNUMBER(S99),'Cover Page'!$D$35/1000000*'4 classification'!S99/'FX rate'!$C13,"")</f>
        <v/>
      </c>
      <c r="AZ99" s="800" t="str">
        <f>IF(ISNUMBER(T99),'Cover Page'!$D$35/1000000*'4 classification'!T99/'FX rate'!$C13,"")</f>
        <v/>
      </c>
      <c r="BA99" s="792" t="str">
        <f>IF(ISNUMBER(U99),'Cover Page'!$D$35/1000000*'4 classification'!U99/'FX rate'!$C13,"")</f>
        <v/>
      </c>
      <c r="BB99" s="791" t="str">
        <f>IF(ISNUMBER(V99),'Cover Page'!$D$35/1000000*'4 classification'!V99/'FX rate'!$C13,"")</f>
        <v/>
      </c>
      <c r="BC99" s="599" t="str">
        <f>IF(ISNUMBER(W99),'Cover Page'!$D$35/1000000*'4 classification'!W99/'FX rate'!$C13,"")</f>
        <v/>
      </c>
      <c r="BD99" s="456"/>
      <c r="BE99" s="456"/>
      <c r="BF99" s="456"/>
      <c r="BG99" s="456"/>
      <c r="BH99" s="456"/>
      <c r="BI99" s="456"/>
      <c r="BN99" s="589">
        <v>2008</v>
      </c>
      <c r="BO99" s="629" t="str">
        <f>IF(ISNUMBER(C99),'Cover Page'!$D$35/1000000*C99/'FX rate'!$C$26,"")</f>
        <v/>
      </c>
      <c r="BP99" s="785" t="str">
        <f>IF(ISNUMBER(D99),'Cover Page'!$D$35/1000000*D99/'FX rate'!$C$26,"")</f>
        <v/>
      </c>
      <c r="BQ99" s="632" t="str">
        <f>IF(ISNUMBER(E99),'Cover Page'!$D$35/1000000*E99/'FX rate'!$C$26,"")</f>
        <v/>
      </c>
      <c r="BR99" s="786" t="str">
        <f>IF(ISNUMBER(F99),'Cover Page'!$D$35/1000000*F99/'FX rate'!$C$26,"")</f>
        <v/>
      </c>
      <c r="BS99" s="785" t="str">
        <f>IF(ISNUMBER(G99),'Cover Page'!$D$35/1000000*G99/'FX rate'!$C$26,"")</f>
        <v/>
      </c>
      <c r="BT99" s="632" t="str">
        <f>IF(ISNUMBER(H99),'Cover Page'!$D$35/1000000*H99/'FX rate'!$C$26,"")</f>
        <v/>
      </c>
      <c r="BU99" s="786" t="str">
        <f>IF(ISNUMBER(I99),'Cover Page'!$D$35/1000000*I99/'FX rate'!$C$26,"")</f>
        <v/>
      </c>
      <c r="BV99" s="785" t="str">
        <f>IF(ISNUMBER(J99),'Cover Page'!$D$35/1000000*J99/'FX rate'!$C$26,"")</f>
        <v/>
      </c>
      <c r="BW99" s="632" t="str">
        <f>IF(ISNUMBER(K99),'Cover Page'!$D$35/1000000*K99/'FX rate'!$C$26,"")</f>
        <v/>
      </c>
      <c r="BX99" s="786" t="str">
        <f>IF(ISNUMBER(L99),'Cover Page'!$D$35/1000000*L99/'FX rate'!$C$26,"")</f>
        <v/>
      </c>
      <c r="BY99" s="785" t="str">
        <f>IF(ISNUMBER(M99),'Cover Page'!$D$35/1000000*M99/'FX rate'!$C$26,"")</f>
        <v/>
      </c>
      <c r="BZ99" s="632" t="str">
        <f>IF(ISNUMBER(N99),'Cover Page'!$D$35/1000000*N99/'FX rate'!$C$26,"")</f>
        <v/>
      </c>
      <c r="CA99" s="786" t="str">
        <f>IF(ISNUMBER(O99),'Cover Page'!$D$35/1000000*O99/'FX rate'!$C$26,"")</f>
        <v/>
      </c>
      <c r="CB99" s="785" t="str">
        <f>IF(ISNUMBER(P99),'Cover Page'!$D$35/1000000*P99/'FX rate'!$C$26,"")</f>
        <v/>
      </c>
      <c r="CC99" s="632" t="str">
        <f>IF(ISNUMBER(Q99),'Cover Page'!$D$35/1000000*Q99/'FX rate'!$C$26,"")</f>
        <v/>
      </c>
      <c r="CD99" s="786" t="str">
        <f>IF(ISNUMBER(R99),'Cover Page'!$D$35/1000000*R99/'FX rate'!$C$26,"")</f>
        <v/>
      </c>
      <c r="CE99" s="785" t="str">
        <f>IF(ISNUMBER(S99),'Cover Page'!$D$35/1000000*S99/'FX rate'!$C$26,"")</f>
        <v/>
      </c>
      <c r="CF99" s="782" t="str">
        <f>IF(ISNUMBER(T99),'Cover Page'!$D$35/1000000*T99/'FX rate'!$C$26,"")</f>
        <v/>
      </c>
      <c r="CG99" s="784" t="str">
        <f>IF(ISNUMBER(U99),'Cover Page'!$D$35/1000000*U99/'FX rate'!$C$26,"")</f>
        <v/>
      </c>
      <c r="CH99" s="783" t="str">
        <f>IF(ISNUMBER(V99),'Cover Page'!$D$35/1000000*V99/'FX rate'!$C$26,"")</f>
        <v/>
      </c>
      <c r="CI99" s="630" t="str">
        <f>IF(ISNUMBER(W99),'Cover Page'!$D$35/1000000*W99/'FX rate'!$C$26,"")</f>
        <v/>
      </c>
      <c r="CJ99" s="525"/>
      <c r="CK99" s="525"/>
      <c r="CL99" s="525"/>
      <c r="CM99" s="525"/>
      <c r="CN99" s="525"/>
      <c r="CO99" s="525"/>
      <c r="CP99" s="525"/>
      <c r="CQ99" s="525"/>
      <c r="CR99" s="525"/>
      <c r="CS99" s="525"/>
    </row>
    <row r="100" spans="1:97" ht="14.25" x14ac:dyDescent="0.2">
      <c r="A100" s="4"/>
      <c r="B100" s="8">
        <v>2009</v>
      </c>
      <c r="C100" s="145"/>
      <c r="D100" s="95"/>
      <c r="E100" s="94"/>
      <c r="F100" s="141"/>
      <c r="G100" s="95"/>
      <c r="H100" s="94"/>
      <c r="I100" s="141"/>
      <c r="J100" s="95"/>
      <c r="K100" s="94"/>
      <c r="L100" s="141"/>
      <c r="M100" s="95"/>
      <c r="N100" s="94"/>
      <c r="O100" s="141"/>
      <c r="P100" s="95"/>
      <c r="Q100" s="94"/>
      <c r="R100" s="141"/>
      <c r="S100" s="95"/>
      <c r="T100" s="95"/>
      <c r="U100" s="264" t="str">
        <f t="shared" si="17"/>
        <v/>
      </c>
      <c r="V100" s="266" t="str">
        <f t="shared" si="18"/>
        <v/>
      </c>
      <c r="W100" s="251" t="str">
        <f t="shared" si="19"/>
        <v/>
      </c>
      <c r="AH100" s="520">
        <v>2009</v>
      </c>
      <c r="AI100" s="598" t="str">
        <f>IF(ISNUMBER(C100),'Cover Page'!$D$35/1000000*'4 classification'!C100/'FX rate'!$C14,"")</f>
        <v/>
      </c>
      <c r="AJ100" s="793" t="str">
        <f>IF(ISNUMBER(D100),'Cover Page'!$D$35/1000000*'4 classification'!D100/'FX rate'!$C14,"")</f>
        <v/>
      </c>
      <c r="AK100" s="601" t="str">
        <f>IF(ISNUMBER(E100),'Cover Page'!$D$35/1000000*'4 classification'!E100/'FX rate'!$C14,"")</f>
        <v/>
      </c>
      <c r="AL100" s="794" t="str">
        <f>IF(ISNUMBER(F100),'Cover Page'!$D$35/1000000*'4 classification'!F100/'FX rate'!$C14,"")</f>
        <v/>
      </c>
      <c r="AM100" s="793" t="str">
        <f>IF(ISNUMBER(G100),'Cover Page'!$D$35/1000000*'4 classification'!G100/'FX rate'!$C14,"")</f>
        <v/>
      </c>
      <c r="AN100" s="601" t="str">
        <f>IF(ISNUMBER(H100),'Cover Page'!$D$35/1000000*'4 classification'!H100/'FX rate'!$C14,"")</f>
        <v/>
      </c>
      <c r="AO100" s="794" t="str">
        <f>IF(ISNUMBER(I100),'Cover Page'!$D$35/1000000*'4 classification'!I100/'FX rate'!$C14,"")</f>
        <v/>
      </c>
      <c r="AP100" s="793" t="str">
        <f>IF(ISNUMBER(J100),'Cover Page'!$D$35/1000000*'4 classification'!J100/'FX rate'!$C14,"")</f>
        <v/>
      </c>
      <c r="AQ100" s="601" t="str">
        <f>IF(ISNUMBER(K100),'Cover Page'!$D$35/1000000*'4 classification'!K100/'FX rate'!$C14,"")</f>
        <v/>
      </c>
      <c r="AR100" s="794" t="str">
        <f>IF(ISNUMBER(L100),'Cover Page'!$D$35/1000000*'4 classification'!L100/'FX rate'!$C14,"")</f>
        <v/>
      </c>
      <c r="AS100" s="793" t="str">
        <f>IF(ISNUMBER(M100),'Cover Page'!$D$35/1000000*'4 classification'!M100/'FX rate'!$C14,"")</f>
        <v/>
      </c>
      <c r="AT100" s="601" t="str">
        <f>IF(ISNUMBER(N100),'Cover Page'!$D$35/1000000*'4 classification'!N100/'FX rate'!$C14,"")</f>
        <v/>
      </c>
      <c r="AU100" s="794" t="str">
        <f>IF(ISNUMBER(O100),'Cover Page'!$D$35/1000000*'4 classification'!O100/'FX rate'!$C14,"")</f>
        <v/>
      </c>
      <c r="AV100" s="793" t="str">
        <f>IF(ISNUMBER(P100),'Cover Page'!$D$35/1000000*'4 classification'!P100/'FX rate'!$C14,"")</f>
        <v/>
      </c>
      <c r="AW100" s="601" t="str">
        <f>IF(ISNUMBER(Q100),'Cover Page'!$D$35/1000000*'4 classification'!Q100/'FX rate'!$C14,"")</f>
        <v/>
      </c>
      <c r="AX100" s="794" t="str">
        <f>IF(ISNUMBER(R100),'Cover Page'!$D$35/1000000*'4 classification'!R100/'FX rate'!$C14,"")</f>
        <v/>
      </c>
      <c r="AY100" s="793" t="str">
        <f>IF(ISNUMBER(S100),'Cover Page'!$D$35/1000000*'4 classification'!S100/'FX rate'!$C14,"")</f>
        <v/>
      </c>
      <c r="AZ100" s="800" t="str">
        <f>IF(ISNUMBER(T100),'Cover Page'!$D$35/1000000*'4 classification'!T100/'FX rate'!$C14,"")</f>
        <v/>
      </c>
      <c r="BA100" s="792" t="str">
        <f>IF(ISNUMBER(U100),'Cover Page'!$D$35/1000000*'4 classification'!U100/'FX rate'!$C14,"")</f>
        <v/>
      </c>
      <c r="BB100" s="791" t="str">
        <f>IF(ISNUMBER(V100),'Cover Page'!$D$35/1000000*'4 classification'!V100/'FX rate'!$C14,"")</f>
        <v/>
      </c>
      <c r="BC100" s="599" t="str">
        <f>IF(ISNUMBER(W100),'Cover Page'!$D$35/1000000*'4 classification'!W100/'FX rate'!$C14,"")</f>
        <v/>
      </c>
      <c r="BD100" s="456"/>
      <c r="BE100" s="456"/>
      <c r="BF100" s="456"/>
      <c r="BG100" s="456"/>
      <c r="BH100" s="456"/>
      <c r="BI100" s="456"/>
      <c r="BN100" s="589">
        <v>2009</v>
      </c>
      <c r="BO100" s="629" t="str">
        <f>IF(ISNUMBER(C100),'Cover Page'!$D$35/1000000*C100/'FX rate'!$C$26,"")</f>
        <v/>
      </c>
      <c r="BP100" s="785" t="str">
        <f>IF(ISNUMBER(D100),'Cover Page'!$D$35/1000000*D100/'FX rate'!$C$26,"")</f>
        <v/>
      </c>
      <c r="BQ100" s="632" t="str">
        <f>IF(ISNUMBER(E100),'Cover Page'!$D$35/1000000*E100/'FX rate'!$C$26,"")</f>
        <v/>
      </c>
      <c r="BR100" s="786" t="str">
        <f>IF(ISNUMBER(F100),'Cover Page'!$D$35/1000000*F100/'FX rate'!$C$26,"")</f>
        <v/>
      </c>
      <c r="BS100" s="785" t="str">
        <f>IF(ISNUMBER(G100),'Cover Page'!$D$35/1000000*G100/'FX rate'!$C$26,"")</f>
        <v/>
      </c>
      <c r="BT100" s="632" t="str">
        <f>IF(ISNUMBER(H100),'Cover Page'!$D$35/1000000*H100/'FX rate'!$C$26,"")</f>
        <v/>
      </c>
      <c r="BU100" s="786" t="str">
        <f>IF(ISNUMBER(I100),'Cover Page'!$D$35/1000000*I100/'FX rate'!$C$26,"")</f>
        <v/>
      </c>
      <c r="BV100" s="785" t="str">
        <f>IF(ISNUMBER(J100),'Cover Page'!$D$35/1000000*J100/'FX rate'!$C$26,"")</f>
        <v/>
      </c>
      <c r="BW100" s="632" t="str">
        <f>IF(ISNUMBER(K100),'Cover Page'!$D$35/1000000*K100/'FX rate'!$C$26,"")</f>
        <v/>
      </c>
      <c r="BX100" s="786" t="str">
        <f>IF(ISNUMBER(L100),'Cover Page'!$D$35/1000000*L100/'FX rate'!$C$26,"")</f>
        <v/>
      </c>
      <c r="BY100" s="785" t="str">
        <f>IF(ISNUMBER(M100),'Cover Page'!$D$35/1000000*M100/'FX rate'!$C$26,"")</f>
        <v/>
      </c>
      <c r="BZ100" s="632" t="str">
        <f>IF(ISNUMBER(N100),'Cover Page'!$D$35/1000000*N100/'FX rate'!$C$26,"")</f>
        <v/>
      </c>
      <c r="CA100" s="786" t="str">
        <f>IF(ISNUMBER(O100),'Cover Page'!$D$35/1000000*O100/'FX rate'!$C$26,"")</f>
        <v/>
      </c>
      <c r="CB100" s="785" t="str">
        <f>IF(ISNUMBER(P100),'Cover Page'!$D$35/1000000*P100/'FX rate'!$C$26,"")</f>
        <v/>
      </c>
      <c r="CC100" s="632" t="str">
        <f>IF(ISNUMBER(Q100),'Cover Page'!$D$35/1000000*Q100/'FX rate'!$C$26,"")</f>
        <v/>
      </c>
      <c r="CD100" s="786" t="str">
        <f>IF(ISNUMBER(R100),'Cover Page'!$D$35/1000000*R100/'FX rate'!$C$26,"")</f>
        <v/>
      </c>
      <c r="CE100" s="785" t="str">
        <f>IF(ISNUMBER(S100),'Cover Page'!$D$35/1000000*S100/'FX rate'!$C$26,"")</f>
        <v/>
      </c>
      <c r="CF100" s="782" t="str">
        <f>IF(ISNUMBER(T100),'Cover Page'!$D$35/1000000*T100/'FX rate'!$C$26,"")</f>
        <v/>
      </c>
      <c r="CG100" s="784" t="str">
        <f>IF(ISNUMBER(U100),'Cover Page'!$D$35/1000000*U100/'FX rate'!$C$26,"")</f>
        <v/>
      </c>
      <c r="CH100" s="783" t="str">
        <f>IF(ISNUMBER(V100),'Cover Page'!$D$35/1000000*V100/'FX rate'!$C$26,"")</f>
        <v/>
      </c>
      <c r="CI100" s="630" t="str">
        <f>IF(ISNUMBER(W100),'Cover Page'!$D$35/1000000*W100/'FX rate'!$C$26,"")</f>
        <v/>
      </c>
      <c r="CJ100" s="525"/>
      <c r="CK100" s="525"/>
      <c r="CL100" s="525"/>
      <c r="CM100" s="525"/>
      <c r="CN100" s="525"/>
      <c r="CO100" s="525"/>
      <c r="CP100" s="525"/>
      <c r="CQ100" s="525"/>
      <c r="CR100" s="525"/>
      <c r="CS100" s="525"/>
    </row>
    <row r="101" spans="1:97" ht="14.25" x14ac:dyDescent="0.2">
      <c r="A101" s="4"/>
      <c r="B101" s="8">
        <v>2010</v>
      </c>
      <c r="C101" s="145"/>
      <c r="D101" s="95"/>
      <c r="E101" s="94"/>
      <c r="F101" s="141"/>
      <c r="G101" s="95"/>
      <c r="H101" s="94"/>
      <c r="I101" s="141"/>
      <c r="J101" s="95"/>
      <c r="K101" s="94"/>
      <c r="L101" s="141"/>
      <c r="M101" s="95"/>
      <c r="N101" s="94"/>
      <c r="O101" s="141"/>
      <c r="P101" s="95"/>
      <c r="Q101" s="94"/>
      <c r="R101" s="141"/>
      <c r="S101" s="95"/>
      <c r="T101" s="95"/>
      <c r="U101" s="264" t="str">
        <f t="shared" si="17"/>
        <v/>
      </c>
      <c r="V101" s="266" t="str">
        <f t="shared" si="18"/>
        <v/>
      </c>
      <c r="W101" s="251" t="str">
        <f t="shared" si="19"/>
        <v/>
      </c>
      <c r="AH101" s="520">
        <v>2010</v>
      </c>
      <c r="AI101" s="598" t="str">
        <f>IF(ISNUMBER(C101),'Cover Page'!$D$35/1000000*'4 classification'!C101/'FX rate'!$C15,"")</f>
        <v/>
      </c>
      <c r="AJ101" s="793" t="str">
        <f>IF(ISNUMBER(D101),'Cover Page'!$D$35/1000000*'4 classification'!D101/'FX rate'!$C15,"")</f>
        <v/>
      </c>
      <c r="AK101" s="601" t="str">
        <f>IF(ISNUMBER(E101),'Cover Page'!$D$35/1000000*'4 classification'!E101/'FX rate'!$C15,"")</f>
        <v/>
      </c>
      <c r="AL101" s="794" t="str">
        <f>IF(ISNUMBER(F101),'Cover Page'!$D$35/1000000*'4 classification'!F101/'FX rate'!$C15,"")</f>
        <v/>
      </c>
      <c r="AM101" s="793" t="str">
        <f>IF(ISNUMBER(G101),'Cover Page'!$D$35/1000000*'4 classification'!G101/'FX rate'!$C15,"")</f>
        <v/>
      </c>
      <c r="AN101" s="601" t="str">
        <f>IF(ISNUMBER(H101),'Cover Page'!$D$35/1000000*'4 classification'!H101/'FX rate'!$C15,"")</f>
        <v/>
      </c>
      <c r="AO101" s="794" t="str">
        <f>IF(ISNUMBER(I101),'Cover Page'!$D$35/1000000*'4 classification'!I101/'FX rate'!$C15,"")</f>
        <v/>
      </c>
      <c r="AP101" s="793" t="str">
        <f>IF(ISNUMBER(J101),'Cover Page'!$D$35/1000000*'4 classification'!J101/'FX rate'!$C15,"")</f>
        <v/>
      </c>
      <c r="AQ101" s="601" t="str">
        <f>IF(ISNUMBER(K101),'Cover Page'!$D$35/1000000*'4 classification'!K101/'FX rate'!$C15,"")</f>
        <v/>
      </c>
      <c r="AR101" s="794" t="str">
        <f>IF(ISNUMBER(L101),'Cover Page'!$D$35/1000000*'4 classification'!L101/'FX rate'!$C15,"")</f>
        <v/>
      </c>
      <c r="AS101" s="793" t="str">
        <f>IF(ISNUMBER(M101),'Cover Page'!$D$35/1000000*'4 classification'!M101/'FX rate'!$C15,"")</f>
        <v/>
      </c>
      <c r="AT101" s="601" t="str">
        <f>IF(ISNUMBER(N101),'Cover Page'!$D$35/1000000*'4 classification'!N101/'FX rate'!$C15,"")</f>
        <v/>
      </c>
      <c r="AU101" s="794" t="str">
        <f>IF(ISNUMBER(O101),'Cover Page'!$D$35/1000000*'4 classification'!O101/'FX rate'!$C15,"")</f>
        <v/>
      </c>
      <c r="AV101" s="793" t="str">
        <f>IF(ISNUMBER(P101),'Cover Page'!$D$35/1000000*'4 classification'!P101/'FX rate'!$C15,"")</f>
        <v/>
      </c>
      <c r="AW101" s="601" t="str">
        <f>IF(ISNUMBER(Q101),'Cover Page'!$D$35/1000000*'4 classification'!Q101/'FX rate'!$C15,"")</f>
        <v/>
      </c>
      <c r="AX101" s="794" t="str">
        <f>IF(ISNUMBER(R101),'Cover Page'!$D$35/1000000*'4 classification'!R101/'FX rate'!$C15,"")</f>
        <v/>
      </c>
      <c r="AY101" s="793" t="str">
        <f>IF(ISNUMBER(S101),'Cover Page'!$D$35/1000000*'4 classification'!S101/'FX rate'!$C15,"")</f>
        <v/>
      </c>
      <c r="AZ101" s="800" t="str">
        <f>IF(ISNUMBER(T101),'Cover Page'!$D$35/1000000*'4 classification'!T101/'FX rate'!$C15,"")</f>
        <v/>
      </c>
      <c r="BA101" s="792" t="str">
        <f>IF(ISNUMBER(U101),'Cover Page'!$D$35/1000000*'4 classification'!U101/'FX rate'!$C15,"")</f>
        <v/>
      </c>
      <c r="BB101" s="791" t="str">
        <f>IF(ISNUMBER(V101),'Cover Page'!$D$35/1000000*'4 classification'!V101/'FX rate'!$C15,"")</f>
        <v/>
      </c>
      <c r="BC101" s="599" t="str">
        <f>IF(ISNUMBER(W101),'Cover Page'!$D$35/1000000*'4 classification'!W101/'FX rate'!$C15,"")</f>
        <v/>
      </c>
      <c r="BD101" s="456"/>
      <c r="BE101" s="456"/>
      <c r="BF101" s="456"/>
      <c r="BG101" s="456"/>
      <c r="BH101" s="456"/>
      <c r="BI101" s="456"/>
      <c r="BN101" s="589">
        <v>2010</v>
      </c>
      <c r="BO101" s="629" t="str">
        <f>IF(ISNUMBER(C101),'Cover Page'!$D$35/1000000*C101/'FX rate'!$C$26,"")</f>
        <v/>
      </c>
      <c r="BP101" s="785" t="str">
        <f>IF(ISNUMBER(D101),'Cover Page'!$D$35/1000000*D101/'FX rate'!$C$26,"")</f>
        <v/>
      </c>
      <c r="BQ101" s="632" t="str">
        <f>IF(ISNUMBER(E101),'Cover Page'!$D$35/1000000*E101/'FX rate'!$C$26,"")</f>
        <v/>
      </c>
      <c r="BR101" s="786" t="str">
        <f>IF(ISNUMBER(F101),'Cover Page'!$D$35/1000000*F101/'FX rate'!$C$26,"")</f>
        <v/>
      </c>
      <c r="BS101" s="785" t="str">
        <f>IF(ISNUMBER(G101),'Cover Page'!$D$35/1000000*G101/'FX rate'!$C$26,"")</f>
        <v/>
      </c>
      <c r="BT101" s="632" t="str">
        <f>IF(ISNUMBER(H101),'Cover Page'!$D$35/1000000*H101/'FX rate'!$C$26,"")</f>
        <v/>
      </c>
      <c r="BU101" s="786" t="str">
        <f>IF(ISNUMBER(I101),'Cover Page'!$D$35/1000000*I101/'FX rate'!$C$26,"")</f>
        <v/>
      </c>
      <c r="BV101" s="785" t="str">
        <f>IF(ISNUMBER(J101),'Cover Page'!$D$35/1000000*J101/'FX rate'!$C$26,"")</f>
        <v/>
      </c>
      <c r="BW101" s="632" t="str">
        <f>IF(ISNUMBER(K101),'Cover Page'!$D$35/1000000*K101/'FX rate'!$C$26,"")</f>
        <v/>
      </c>
      <c r="BX101" s="786" t="str">
        <f>IF(ISNUMBER(L101),'Cover Page'!$D$35/1000000*L101/'FX rate'!$C$26,"")</f>
        <v/>
      </c>
      <c r="BY101" s="785" t="str">
        <f>IF(ISNUMBER(M101),'Cover Page'!$D$35/1000000*M101/'FX rate'!$C$26,"")</f>
        <v/>
      </c>
      <c r="BZ101" s="632" t="str">
        <f>IF(ISNUMBER(N101),'Cover Page'!$D$35/1000000*N101/'FX rate'!$C$26,"")</f>
        <v/>
      </c>
      <c r="CA101" s="786" t="str">
        <f>IF(ISNUMBER(O101),'Cover Page'!$D$35/1000000*O101/'FX rate'!$C$26,"")</f>
        <v/>
      </c>
      <c r="CB101" s="785" t="str">
        <f>IF(ISNUMBER(P101),'Cover Page'!$D$35/1000000*P101/'FX rate'!$C$26,"")</f>
        <v/>
      </c>
      <c r="CC101" s="632" t="str">
        <f>IF(ISNUMBER(Q101),'Cover Page'!$D$35/1000000*Q101/'FX rate'!$C$26,"")</f>
        <v/>
      </c>
      <c r="CD101" s="786" t="str">
        <f>IF(ISNUMBER(R101),'Cover Page'!$D$35/1000000*R101/'FX rate'!$C$26,"")</f>
        <v/>
      </c>
      <c r="CE101" s="785" t="str">
        <f>IF(ISNUMBER(S101),'Cover Page'!$D$35/1000000*S101/'FX rate'!$C$26,"")</f>
        <v/>
      </c>
      <c r="CF101" s="782" t="str">
        <f>IF(ISNUMBER(T101),'Cover Page'!$D$35/1000000*T101/'FX rate'!$C$26,"")</f>
        <v/>
      </c>
      <c r="CG101" s="784" t="str">
        <f>IF(ISNUMBER(U101),'Cover Page'!$D$35/1000000*U101/'FX rate'!$C$26,"")</f>
        <v/>
      </c>
      <c r="CH101" s="783" t="str">
        <f>IF(ISNUMBER(V101),'Cover Page'!$D$35/1000000*V101/'FX rate'!$C$26,"")</f>
        <v/>
      </c>
      <c r="CI101" s="630" t="str">
        <f>IF(ISNUMBER(W101),'Cover Page'!$D$35/1000000*W101/'FX rate'!$C$26,"")</f>
        <v/>
      </c>
      <c r="CJ101" s="525"/>
      <c r="CK101" s="525"/>
      <c r="CL101" s="525"/>
      <c r="CM101" s="525"/>
      <c r="CN101" s="525"/>
      <c r="CO101" s="525"/>
      <c r="CP101" s="525"/>
      <c r="CQ101" s="525"/>
      <c r="CR101" s="525"/>
      <c r="CS101" s="525"/>
    </row>
    <row r="102" spans="1:97" ht="14.25" x14ac:dyDescent="0.2">
      <c r="A102" s="4"/>
      <c r="B102" s="8">
        <v>2011</v>
      </c>
      <c r="C102" s="145"/>
      <c r="D102" s="95"/>
      <c r="E102" s="94"/>
      <c r="F102" s="141"/>
      <c r="G102" s="95"/>
      <c r="H102" s="94"/>
      <c r="I102" s="141"/>
      <c r="J102" s="95"/>
      <c r="K102" s="94"/>
      <c r="L102" s="141"/>
      <c r="M102" s="95"/>
      <c r="N102" s="94"/>
      <c r="O102" s="141"/>
      <c r="P102" s="95"/>
      <c r="Q102" s="94"/>
      <c r="R102" s="141"/>
      <c r="S102" s="95"/>
      <c r="T102" s="95"/>
      <c r="U102" s="264" t="str">
        <f t="shared" si="17"/>
        <v/>
      </c>
      <c r="V102" s="266" t="str">
        <f t="shared" si="18"/>
        <v/>
      </c>
      <c r="W102" s="251" t="str">
        <f t="shared" si="19"/>
        <v/>
      </c>
      <c r="AH102" s="520">
        <v>2011</v>
      </c>
      <c r="AI102" s="598" t="str">
        <f>IF(ISNUMBER(C102),'Cover Page'!$D$35/1000000*'4 classification'!C102/'FX rate'!$C16,"")</f>
        <v/>
      </c>
      <c r="AJ102" s="793" t="str">
        <f>IF(ISNUMBER(D102),'Cover Page'!$D$35/1000000*'4 classification'!D102/'FX rate'!$C16,"")</f>
        <v/>
      </c>
      <c r="AK102" s="601" t="str">
        <f>IF(ISNUMBER(E102),'Cover Page'!$D$35/1000000*'4 classification'!E102/'FX rate'!$C16,"")</f>
        <v/>
      </c>
      <c r="AL102" s="794" t="str">
        <f>IF(ISNUMBER(F102),'Cover Page'!$D$35/1000000*'4 classification'!F102/'FX rate'!$C16,"")</f>
        <v/>
      </c>
      <c r="AM102" s="793" t="str">
        <f>IF(ISNUMBER(G102),'Cover Page'!$D$35/1000000*'4 classification'!G102/'FX rate'!$C16,"")</f>
        <v/>
      </c>
      <c r="AN102" s="601" t="str">
        <f>IF(ISNUMBER(H102),'Cover Page'!$D$35/1000000*'4 classification'!H102/'FX rate'!$C16,"")</f>
        <v/>
      </c>
      <c r="AO102" s="794" t="str">
        <f>IF(ISNUMBER(I102),'Cover Page'!$D$35/1000000*'4 classification'!I102/'FX rate'!$C16,"")</f>
        <v/>
      </c>
      <c r="AP102" s="793" t="str">
        <f>IF(ISNUMBER(J102),'Cover Page'!$D$35/1000000*'4 classification'!J102/'FX rate'!$C16,"")</f>
        <v/>
      </c>
      <c r="AQ102" s="601" t="str">
        <f>IF(ISNUMBER(K102),'Cover Page'!$D$35/1000000*'4 classification'!K102/'FX rate'!$C16,"")</f>
        <v/>
      </c>
      <c r="AR102" s="794" t="str">
        <f>IF(ISNUMBER(L102),'Cover Page'!$D$35/1000000*'4 classification'!L102/'FX rate'!$C16,"")</f>
        <v/>
      </c>
      <c r="AS102" s="793" t="str">
        <f>IF(ISNUMBER(M102),'Cover Page'!$D$35/1000000*'4 classification'!M102/'FX rate'!$C16,"")</f>
        <v/>
      </c>
      <c r="AT102" s="601" t="str">
        <f>IF(ISNUMBER(N102),'Cover Page'!$D$35/1000000*'4 classification'!N102/'FX rate'!$C16,"")</f>
        <v/>
      </c>
      <c r="AU102" s="794" t="str">
        <f>IF(ISNUMBER(O102),'Cover Page'!$D$35/1000000*'4 classification'!O102/'FX rate'!$C16,"")</f>
        <v/>
      </c>
      <c r="AV102" s="793" t="str">
        <f>IF(ISNUMBER(P102),'Cover Page'!$D$35/1000000*'4 classification'!P102/'FX rate'!$C16,"")</f>
        <v/>
      </c>
      <c r="AW102" s="601" t="str">
        <f>IF(ISNUMBER(Q102),'Cover Page'!$D$35/1000000*'4 classification'!Q102/'FX rate'!$C16,"")</f>
        <v/>
      </c>
      <c r="AX102" s="794" t="str">
        <f>IF(ISNUMBER(R102),'Cover Page'!$D$35/1000000*'4 classification'!R102/'FX rate'!$C16,"")</f>
        <v/>
      </c>
      <c r="AY102" s="793" t="str">
        <f>IF(ISNUMBER(S102),'Cover Page'!$D$35/1000000*'4 classification'!S102/'FX rate'!$C16,"")</f>
        <v/>
      </c>
      <c r="AZ102" s="800" t="str">
        <f>IF(ISNUMBER(T102),'Cover Page'!$D$35/1000000*'4 classification'!T102/'FX rate'!$C16,"")</f>
        <v/>
      </c>
      <c r="BA102" s="792" t="str">
        <f>IF(ISNUMBER(U102),'Cover Page'!$D$35/1000000*'4 classification'!U102/'FX rate'!$C16,"")</f>
        <v/>
      </c>
      <c r="BB102" s="791" t="str">
        <f>IF(ISNUMBER(V102),'Cover Page'!$D$35/1000000*'4 classification'!V102/'FX rate'!$C16,"")</f>
        <v/>
      </c>
      <c r="BC102" s="599" t="str">
        <f>IF(ISNUMBER(W102),'Cover Page'!$D$35/1000000*'4 classification'!W102/'FX rate'!$C16,"")</f>
        <v/>
      </c>
      <c r="BD102" s="456"/>
      <c r="BE102" s="456"/>
      <c r="BF102" s="456"/>
      <c r="BG102" s="456"/>
      <c r="BH102" s="456"/>
      <c r="BI102" s="456"/>
      <c r="BN102" s="589">
        <v>2011</v>
      </c>
      <c r="BO102" s="629" t="str">
        <f>IF(ISNUMBER(C102),'Cover Page'!$D$35/1000000*C102/'FX rate'!$C$26,"")</f>
        <v/>
      </c>
      <c r="BP102" s="785" t="str">
        <f>IF(ISNUMBER(D102),'Cover Page'!$D$35/1000000*D102/'FX rate'!$C$26,"")</f>
        <v/>
      </c>
      <c r="BQ102" s="632" t="str">
        <f>IF(ISNUMBER(E102),'Cover Page'!$D$35/1000000*E102/'FX rate'!$C$26,"")</f>
        <v/>
      </c>
      <c r="BR102" s="786" t="str">
        <f>IF(ISNUMBER(F102),'Cover Page'!$D$35/1000000*F102/'FX rate'!$C$26,"")</f>
        <v/>
      </c>
      <c r="BS102" s="785" t="str">
        <f>IF(ISNUMBER(G102),'Cover Page'!$D$35/1000000*G102/'FX rate'!$C$26,"")</f>
        <v/>
      </c>
      <c r="BT102" s="632" t="str">
        <f>IF(ISNUMBER(H102),'Cover Page'!$D$35/1000000*H102/'FX rate'!$C$26,"")</f>
        <v/>
      </c>
      <c r="BU102" s="786" t="str">
        <f>IF(ISNUMBER(I102),'Cover Page'!$D$35/1000000*I102/'FX rate'!$C$26,"")</f>
        <v/>
      </c>
      <c r="BV102" s="785" t="str">
        <f>IF(ISNUMBER(J102),'Cover Page'!$D$35/1000000*J102/'FX rate'!$C$26,"")</f>
        <v/>
      </c>
      <c r="BW102" s="632" t="str">
        <f>IF(ISNUMBER(K102),'Cover Page'!$D$35/1000000*K102/'FX rate'!$C$26,"")</f>
        <v/>
      </c>
      <c r="BX102" s="786" t="str">
        <f>IF(ISNUMBER(L102),'Cover Page'!$D$35/1000000*L102/'FX rate'!$C$26,"")</f>
        <v/>
      </c>
      <c r="BY102" s="785" t="str">
        <f>IF(ISNUMBER(M102),'Cover Page'!$D$35/1000000*M102/'FX rate'!$C$26,"")</f>
        <v/>
      </c>
      <c r="BZ102" s="632" t="str">
        <f>IF(ISNUMBER(N102),'Cover Page'!$D$35/1000000*N102/'FX rate'!$C$26,"")</f>
        <v/>
      </c>
      <c r="CA102" s="786" t="str">
        <f>IF(ISNUMBER(O102),'Cover Page'!$D$35/1000000*O102/'FX rate'!$C$26,"")</f>
        <v/>
      </c>
      <c r="CB102" s="785" t="str">
        <f>IF(ISNUMBER(P102),'Cover Page'!$D$35/1000000*P102/'FX rate'!$C$26,"")</f>
        <v/>
      </c>
      <c r="CC102" s="632" t="str">
        <f>IF(ISNUMBER(Q102),'Cover Page'!$D$35/1000000*Q102/'FX rate'!$C$26,"")</f>
        <v/>
      </c>
      <c r="CD102" s="786" t="str">
        <f>IF(ISNUMBER(R102),'Cover Page'!$D$35/1000000*R102/'FX rate'!$C$26,"")</f>
        <v/>
      </c>
      <c r="CE102" s="785" t="str">
        <f>IF(ISNUMBER(S102),'Cover Page'!$D$35/1000000*S102/'FX rate'!$C$26,"")</f>
        <v/>
      </c>
      <c r="CF102" s="782" t="str">
        <f>IF(ISNUMBER(T102),'Cover Page'!$D$35/1000000*T102/'FX rate'!$C$26,"")</f>
        <v/>
      </c>
      <c r="CG102" s="784" t="str">
        <f>IF(ISNUMBER(U102),'Cover Page'!$D$35/1000000*U102/'FX rate'!$C$26,"")</f>
        <v/>
      </c>
      <c r="CH102" s="783" t="str">
        <f>IF(ISNUMBER(V102),'Cover Page'!$D$35/1000000*V102/'FX rate'!$C$26,"")</f>
        <v/>
      </c>
      <c r="CI102" s="630" t="str">
        <f>IF(ISNUMBER(W102),'Cover Page'!$D$35/1000000*W102/'FX rate'!$C$26,"")</f>
        <v/>
      </c>
      <c r="CJ102" s="525"/>
      <c r="CK102" s="525"/>
      <c r="CL102" s="525"/>
      <c r="CM102" s="525"/>
      <c r="CN102" s="525"/>
      <c r="CO102" s="525"/>
      <c r="CP102" s="525"/>
      <c r="CQ102" s="525"/>
      <c r="CR102" s="525"/>
      <c r="CS102" s="525"/>
    </row>
    <row r="103" spans="1:97" ht="14.25" x14ac:dyDescent="0.2">
      <c r="A103" s="4"/>
      <c r="B103" s="8">
        <v>2012</v>
      </c>
      <c r="C103" s="145"/>
      <c r="D103" s="95"/>
      <c r="E103" s="94"/>
      <c r="F103" s="141"/>
      <c r="G103" s="95"/>
      <c r="H103" s="94"/>
      <c r="I103" s="141"/>
      <c r="J103" s="95"/>
      <c r="K103" s="94"/>
      <c r="L103" s="141"/>
      <c r="M103" s="95"/>
      <c r="N103" s="94"/>
      <c r="O103" s="141"/>
      <c r="P103" s="95"/>
      <c r="Q103" s="94"/>
      <c r="R103" s="141"/>
      <c r="S103" s="95"/>
      <c r="T103" s="95"/>
      <c r="U103" s="264" t="str">
        <f t="shared" si="17"/>
        <v/>
      </c>
      <c r="V103" s="266" t="str">
        <f t="shared" si="18"/>
        <v/>
      </c>
      <c r="W103" s="251" t="str">
        <f t="shared" si="19"/>
        <v/>
      </c>
      <c r="AH103" s="520">
        <v>2012</v>
      </c>
      <c r="AI103" s="598" t="str">
        <f>IF(ISNUMBER(C103),'Cover Page'!$D$35/1000000*'4 classification'!C103/'FX rate'!$C17,"")</f>
        <v/>
      </c>
      <c r="AJ103" s="793" t="str">
        <f>IF(ISNUMBER(D103),'Cover Page'!$D$35/1000000*'4 classification'!D103/'FX rate'!$C17,"")</f>
        <v/>
      </c>
      <c r="AK103" s="601" t="str">
        <f>IF(ISNUMBER(E103),'Cover Page'!$D$35/1000000*'4 classification'!E103/'FX rate'!$C17,"")</f>
        <v/>
      </c>
      <c r="AL103" s="794" t="str">
        <f>IF(ISNUMBER(F103),'Cover Page'!$D$35/1000000*'4 classification'!F103/'FX rate'!$C17,"")</f>
        <v/>
      </c>
      <c r="AM103" s="793" t="str">
        <f>IF(ISNUMBER(G103),'Cover Page'!$D$35/1000000*'4 classification'!G103/'FX rate'!$C17,"")</f>
        <v/>
      </c>
      <c r="AN103" s="601" t="str">
        <f>IF(ISNUMBER(H103),'Cover Page'!$D$35/1000000*'4 classification'!H103/'FX rate'!$C17,"")</f>
        <v/>
      </c>
      <c r="AO103" s="794" t="str">
        <f>IF(ISNUMBER(I103),'Cover Page'!$D$35/1000000*'4 classification'!I103/'FX rate'!$C17,"")</f>
        <v/>
      </c>
      <c r="AP103" s="793" t="str">
        <f>IF(ISNUMBER(J103),'Cover Page'!$D$35/1000000*'4 classification'!J103/'FX rate'!$C17,"")</f>
        <v/>
      </c>
      <c r="AQ103" s="601" t="str">
        <f>IF(ISNUMBER(K103),'Cover Page'!$D$35/1000000*'4 classification'!K103/'FX rate'!$C17,"")</f>
        <v/>
      </c>
      <c r="AR103" s="794" t="str">
        <f>IF(ISNUMBER(L103),'Cover Page'!$D$35/1000000*'4 classification'!L103/'FX rate'!$C17,"")</f>
        <v/>
      </c>
      <c r="AS103" s="793" t="str">
        <f>IF(ISNUMBER(M103),'Cover Page'!$D$35/1000000*'4 classification'!M103/'FX rate'!$C17,"")</f>
        <v/>
      </c>
      <c r="AT103" s="601" t="str">
        <f>IF(ISNUMBER(N103),'Cover Page'!$D$35/1000000*'4 classification'!N103/'FX rate'!$C17,"")</f>
        <v/>
      </c>
      <c r="AU103" s="794" t="str">
        <f>IF(ISNUMBER(O103),'Cover Page'!$D$35/1000000*'4 classification'!O103/'FX rate'!$C17,"")</f>
        <v/>
      </c>
      <c r="AV103" s="793" t="str">
        <f>IF(ISNUMBER(P103),'Cover Page'!$D$35/1000000*'4 classification'!P103/'FX rate'!$C17,"")</f>
        <v/>
      </c>
      <c r="AW103" s="601" t="str">
        <f>IF(ISNUMBER(Q103),'Cover Page'!$D$35/1000000*'4 classification'!Q103/'FX rate'!$C17,"")</f>
        <v/>
      </c>
      <c r="AX103" s="794" t="str">
        <f>IF(ISNUMBER(R103),'Cover Page'!$D$35/1000000*'4 classification'!R103/'FX rate'!$C17,"")</f>
        <v/>
      </c>
      <c r="AY103" s="793" t="str">
        <f>IF(ISNUMBER(S103),'Cover Page'!$D$35/1000000*'4 classification'!S103/'FX rate'!$C17,"")</f>
        <v/>
      </c>
      <c r="AZ103" s="800" t="str">
        <f>IF(ISNUMBER(T103),'Cover Page'!$D$35/1000000*'4 classification'!T103/'FX rate'!$C17,"")</f>
        <v/>
      </c>
      <c r="BA103" s="792" t="str">
        <f>IF(ISNUMBER(U103),'Cover Page'!$D$35/1000000*'4 classification'!U103/'FX rate'!$C17,"")</f>
        <v/>
      </c>
      <c r="BB103" s="791" t="str">
        <f>IF(ISNUMBER(V103),'Cover Page'!$D$35/1000000*'4 classification'!V103/'FX rate'!$C17,"")</f>
        <v/>
      </c>
      <c r="BC103" s="599" t="str">
        <f>IF(ISNUMBER(W103),'Cover Page'!$D$35/1000000*'4 classification'!W103/'FX rate'!$C17,"")</f>
        <v/>
      </c>
      <c r="BD103" s="456"/>
      <c r="BE103" s="456"/>
      <c r="BF103" s="456"/>
      <c r="BG103" s="456"/>
      <c r="BH103" s="456"/>
      <c r="BI103" s="456"/>
      <c r="BN103" s="589">
        <v>2012</v>
      </c>
      <c r="BO103" s="629" t="str">
        <f>IF(ISNUMBER(C103),'Cover Page'!$D$35/1000000*C103/'FX rate'!$C$26,"")</f>
        <v/>
      </c>
      <c r="BP103" s="785" t="str">
        <f>IF(ISNUMBER(D103),'Cover Page'!$D$35/1000000*D103/'FX rate'!$C$26,"")</f>
        <v/>
      </c>
      <c r="BQ103" s="632" t="str">
        <f>IF(ISNUMBER(E103),'Cover Page'!$D$35/1000000*E103/'FX rate'!$C$26,"")</f>
        <v/>
      </c>
      <c r="BR103" s="786" t="str">
        <f>IF(ISNUMBER(F103),'Cover Page'!$D$35/1000000*F103/'FX rate'!$C$26,"")</f>
        <v/>
      </c>
      <c r="BS103" s="785" t="str">
        <f>IF(ISNUMBER(G103),'Cover Page'!$D$35/1000000*G103/'FX rate'!$C$26,"")</f>
        <v/>
      </c>
      <c r="BT103" s="632" t="str">
        <f>IF(ISNUMBER(H103),'Cover Page'!$D$35/1000000*H103/'FX rate'!$C$26,"")</f>
        <v/>
      </c>
      <c r="BU103" s="786" t="str">
        <f>IF(ISNUMBER(I103),'Cover Page'!$D$35/1000000*I103/'FX rate'!$C$26,"")</f>
        <v/>
      </c>
      <c r="BV103" s="785" t="str">
        <f>IF(ISNUMBER(J103),'Cover Page'!$D$35/1000000*J103/'FX rate'!$C$26,"")</f>
        <v/>
      </c>
      <c r="BW103" s="632" t="str">
        <f>IF(ISNUMBER(K103),'Cover Page'!$D$35/1000000*K103/'FX rate'!$C$26,"")</f>
        <v/>
      </c>
      <c r="BX103" s="786" t="str">
        <f>IF(ISNUMBER(L103),'Cover Page'!$D$35/1000000*L103/'FX rate'!$C$26,"")</f>
        <v/>
      </c>
      <c r="BY103" s="785" t="str">
        <f>IF(ISNUMBER(M103),'Cover Page'!$D$35/1000000*M103/'FX rate'!$C$26,"")</f>
        <v/>
      </c>
      <c r="BZ103" s="632" t="str">
        <f>IF(ISNUMBER(N103),'Cover Page'!$D$35/1000000*N103/'FX rate'!$C$26,"")</f>
        <v/>
      </c>
      <c r="CA103" s="786" t="str">
        <f>IF(ISNUMBER(O103),'Cover Page'!$D$35/1000000*O103/'FX rate'!$C$26,"")</f>
        <v/>
      </c>
      <c r="CB103" s="785" t="str">
        <f>IF(ISNUMBER(P103),'Cover Page'!$D$35/1000000*P103/'FX rate'!$C$26,"")</f>
        <v/>
      </c>
      <c r="CC103" s="632" t="str">
        <f>IF(ISNUMBER(Q103),'Cover Page'!$D$35/1000000*Q103/'FX rate'!$C$26,"")</f>
        <v/>
      </c>
      <c r="CD103" s="786" t="str">
        <f>IF(ISNUMBER(R103),'Cover Page'!$D$35/1000000*R103/'FX rate'!$C$26,"")</f>
        <v/>
      </c>
      <c r="CE103" s="785" t="str">
        <f>IF(ISNUMBER(S103),'Cover Page'!$D$35/1000000*S103/'FX rate'!$C$26,"")</f>
        <v/>
      </c>
      <c r="CF103" s="782" t="str">
        <f>IF(ISNUMBER(T103),'Cover Page'!$D$35/1000000*T103/'FX rate'!$C$26,"")</f>
        <v/>
      </c>
      <c r="CG103" s="784" t="str">
        <f>IF(ISNUMBER(U103),'Cover Page'!$D$35/1000000*U103/'FX rate'!$C$26,"")</f>
        <v/>
      </c>
      <c r="CH103" s="783" t="str">
        <f>IF(ISNUMBER(V103),'Cover Page'!$D$35/1000000*V103/'FX rate'!$C$26,"")</f>
        <v/>
      </c>
      <c r="CI103" s="630" t="str">
        <f>IF(ISNUMBER(W103),'Cover Page'!$D$35/1000000*W103/'FX rate'!$C$26,"")</f>
        <v/>
      </c>
      <c r="CJ103" s="525"/>
      <c r="CK103" s="525"/>
      <c r="CL103" s="525"/>
      <c r="CM103" s="525"/>
      <c r="CN103" s="525"/>
      <c r="CO103" s="525"/>
      <c r="CP103" s="525"/>
      <c r="CQ103" s="525"/>
      <c r="CR103" s="525"/>
      <c r="CS103" s="525"/>
    </row>
    <row r="104" spans="1:97" ht="14.25" x14ac:dyDescent="0.2">
      <c r="A104" s="4"/>
      <c r="B104" s="8">
        <v>2013</v>
      </c>
      <c r="C104" s="145"/>
      <c r="D104" s="95"/>
      <c r="E104" s="94"/>
      <c r="F104" s="141"/>
      <c r="G104" s="95"/>
      <c r="H104" s="94"/>
      <c r="I104" s="141"/>
      <c r="J104" s="95"/>
      <c r="K104" s="94"/>
      <c r="L104" s="141"/>
      <c r="M104" s="95"/>
      <c r="N104" s="94"/>
      <c r="O104" s="141"/>
      <c r="P104" s="95"/>
      <c r="Q104" s="94"/>
      <c r="R104" s="141"/>
      <c r="S104" s="95"/>
      <c r="T104" s="95"/>
      <c r="U104" s="264" t="str">
        <f t="shared" si="17"/>
        <v/>
      </c>
      <c r="V104" s="266" t="str">
        <f t="shared" si="18"/>
        <v/>
      </c>
      <c r="W104" s="251" t="str">
        <f t="shared" si="19"/>
        <v/>
      </c>
      <c r="AH104" s="520">
        <v>2013</v>
      </c>
      <c r="AI104" s="598" t="str">
        <f>IF(ISNUMBER(C104),'Cover Page'!$D$35/1000000*'4 classification'!C104/'FX rate'!$C18,"")</f>
        <v/>
      </c>
      <c r="AJ104" s="793" t="str">
        <f>IF(ISNUMBER(D104),'Cover Page'!$D$35/1000000*'4 classification'!D104/'FX rate'!$C18,"")</f>
        <v/>
      </c>
      <c r="AK104" s="601" t="str">
        <f>IF(ISNUMBER(E104),'Cover Page'!$D$35/1000000*'4 classification'!E104/'FX rate'!$C18,"")</f>
        <v/>
      </c>
      <c r="AL104" s="794" t="str">
        <f>IF(ISNUMBER(F104),'Cover Page'!$D$35/1000000*'4 classification'!F104/'FX rate'!$C18,"")</f>
        <v/>
      </c>
      <c r="AM104" s="793" t="str">
        <f>IF(ISNUMBER(G104),'Cover Page'!$D$35/1000000*'4 classification'!G104/'FX rate'!$C18,"")</f>
        <v/>
      </c>
      <c r="AN104" s="601" t="str">
        <f>IF(ISNUMBER(H104),'Cover Page'!$D$35/1000000*'4 classification'!H104/'FX rate'!$C18,"")</f>
        <v/>
      </c>
      <c r="AO104" s="794" t="str">
        <f>IF(ISNUMBER(I104),'Cover Page'!$D$35/1000000*'4 classification'!I104/'FX rate'!$C18,"")</f>
        <v/>
      </c>
      <c r="AP104" s="793" t="str">
        <f>IF(ISNUMBER(J104),'Cover Page'!$D$35/1000000*'4 classification'!J104/'FX rate'!$C18,"")</f>
        <v/>
      </c>
      <c r="AQ104" s="601" t="str">
        <f>IF(ISNUMBER(K104),'Cover Page'!$D$35/1000000*'4 classification'!K104/'FX rate'!$C18,"")</f>
        <v/>
      </c>
      <c r="AR104" s="794" t="str">
        <f>IF(ISNUMBER(L104),'Cover Page'!$D$35/1000000*'4 classification'!L104/'FX rate'!$C18,"")</f>
        <v/>
      </c>
      <c r="AS104" s="793" t="str">
        <f>IF(ISNUMBER(M104),'Cover Page'!$D$35/1000000*'4 classification'!M104/'FX rate'!$C18,"")</f>
        <v/>
      </c>
      <c r="AT104" s="601" t="str">
        <f>IF(ISNUMBER(N104),'Cover Page'!$D$35/1000000*'4 classification'!N104/'FX rate'!$C18,"")</f>
        <v/>
      </c>
      <c r="AU104" s="794" t="str">
        <f>IF(ISNUMBER(O104),'Cover Page'!$D$35/1000000*'4 classification'!O104/'FX rate'!$C18,"")</f>
        <v/>
      </c>
      <c r="AV104" s="793" t="str">
        <f>IF(ISNUMBER(P104),'Cover Page'!$D$35/1000000*'4 classification'!P104/'FX rate'!$C18,"")</f>
        <v/>
      </c>
      <c r="AW104" s="601" t="str">
        <f>IF(ISNUMBER(Q104),'Cover Page'!$D$35/1000000*'4 classification'!Q104/'FX rate'!$C18,"")</f>
        <v/>
      </c>
      <c r="AX104" s="794" t="str">
        <f>IF(ISNUMBER(R104),'Cover Page'!$D$35/1000000*'4 classification'!R104/'FX rate'!$C18,"")</f>
        <v/>
      </c>
      <c r="AY104" s="793" t="str">
        <f>IF(ISNUMBER(S104),'Cover Page'!$D$35/1000000*'4 classification'!S104/'FX rate'!$C18,"")</f>
        <v/>
      </c>
      <c r="AZ104" s="800" t="str">
        <f>IF(ISNUMBER(T104),'Cover Page'!$D$35/1000000*'4 classification'!T104/'FX rate'!$C18,"")</f>
        <v/>
      </c>
      <c r="BA104" s="792" t="str">
        <f>IF(ISNUMBER(U104),'Cover Page'!$D$35/1000000*'4 classification'!U104/'FX rate'!$C18,"")</f>
        <v/>
      </c>
      <c r="BB104" s="791" t="str">
        <f>IF(ISNUMBER(V104),'Cover Page'!$D$35/1000000*'4 classification'!V104/'FX rate'!$C18,"")</f>
        <v/>
      </c>
      <c r="BC104" s="599" t="str">
        <f>IF(ISNUMBER(W104),'Cover Page'!$D$35/1000000*'4 classification'!W104/'FX rate'!$C18,"")</f>
        <v/>
      </c>
      <c r="BD104" s="456"/>
      <c r="BE104" s="456"/>
      <c r="BF104" s="456"/>
      <c r="BG104" s="456"/>
      <c r="BH104" s="456"/>
      <c r="BI104" s="456"/>
      <c r="BN104" s="589">
        <v>2013</v>
      </c>
      <c r="BO104" s="629" t="str">
        <f>IF(ISNUMBER(C104),'Cover Page'!$D$35/1000000*C104/'FX rate'!$C$26,"")</f>
        <v/>
      </c>
      <c r="BP104" s="785" t="str">
        <f>IF(ISNUMBER(D104),'Cover Page'!$D$35/1000000*D104/'FX rate'!$C$26,"")</f>
        <v/>
      </c>
      <c r="BQ104" s="632" t="str">
        <f>IF(ISNUMBER(E104),'Cover Page'!$D$35/1000000*E104/'FX rate'!$C$26,"")</f>
        <v/>
      </c>
      <c r="BR104" s="786" t="str">
        <f>IF(ISNUMBER(F104),'Cover Page'!$D$35/1000000*F104/'FX rate'!$C$26,"")</f>
        <v/>
      </c>
      <c r="BS104" s="785" t="str">
        <f>IF(ISNUMBER(G104),'Cover Page'!$D$35/1000000*G104/'FX rate'!$C$26,"")</f>
        <v/>
      </c>
      <c r="BT104" s="632" t="str">
        <f>IF(ISNUMBER(H104),'Cover Page'!$D$35/1000000*H104/'FX rate'!$C$26,"")</f>
        <v/>
      </c>
      <c r="BU104" s="786" t="str">
        <f>IF(ISNUMBER(I104),'Cover Page'!$D$35/1000000*I104/'FX rate'!$C$26,"")</f>
        <v/>
      </c>
      <c r="BV104" s="785" t="str">
        <f>IF(ISNUMBER(J104),'Cover Page'!$D$35/1000000*J104/'FX rate'!$C$26,"")</f>
        <v/>
      </c>
      <c r="BW104" s="632" t="str">
        <f>IF(ISNUMBER(K104),'Cover Page'!$D$35/1000000*K104/'FX rate'!$C$26,"")</f>
        <v/>
      </c>
      <c r="BX104" s="786" t="str">
        <f>IF(ISNUMBER(L104),'Cover Page'!$D$35/1000000*L104/'FX rate'!$C$26,"")</f>
        <v/>
      </c>
      <c r="BY104" s="785" t="str">
        <f>IF(ISNUMBER(M104),'Cover Page'!$D$35/1000000*M104/'FX rate'!$C$26,"")</f>
        <v/>
      </c>
      <c r="BZ104" s="632" t="str">
        <f>IF(ISNUMBER(N104),'Cover Page'!$D$35/1000000*N104/'FX rate'!$C$26,"")</f>
        <v/>
      </c>
      <c r="CA104" s="786" t="str">
        <f>IF(ISNUMBER(O104),'Cover Page'!$D$35/1000000*O104/'FX rate'!$C$26,"")</f>
        <v/>
      </c>
      <c r="CB104" s="785" t="str">
        <f>IF(ISNUMBER(P104),'Cover Page'!$D$35/1000000*P104/'FX rate'!$C$26,"")</f>
        <v/>
      </c>
      <c r="CC104" s="632" t="str">
        <f>IF(ISNUMBER(Q104),'Cover Page'!$D$35/1000000*Q104/'FX rate'!$C$26,"")</f>
        <v/>
      </c>
      <c r="CD104" s="786" t="str">
        <f>IF(ISNUMBER(R104),'Cover Page'!$D$35/1000000*R104/'FX rate'!$C$26,"")</f>
        <v/>
      </c>
      <c r="CE104" s="785" t="str">
        <f>IF(ISNUMBER(S104),'Cover Page'!$D$35/1000000*S104/'FX rate'!$C$26,"")</f>
        <v/>
      </c>
      <c r="CF104" s="782" t="str">
        <f>IF(ISNUMBER(T104),'Cover Page'!$D$35/1000000*T104/'FX rate'!$C$26,"")</f>
        <v/>
      </c>
      <c r="CG104" s="784" t="str">
        <f>IF(ISNUMBER(U104),'Cover Page'!$D$35/1000000*U104/'FX rate'!$C$26,"")</f>
        <v/>
      </c>
      <c r="CH104" s="783" t="str">
        <f>IF(ISNUMBER(V104),'Cover Page'!$D$35/1000000*V104/'FX rate'!$C$26,"")</f>
        <v/>
      </c>
      <c r="CI104" s="630" t="str">
        <f>IF(ISNUMBER(W104),'Cover Page'!$D$35/1000000*W104/'FX rate'!$C$26,"")</f>
        <v/>
      </c>
      <c r="CJ104" s="525"/>
      <c r="CK104" s="525"/>
      <c r="CL104" s="525"/>
      <c r="CM104" s="525"/>
      <c r="CN104" s="525"/>
      <c r="CO104" s="525"/>
      <c r="CP104" s="525"/>
      <c r="CQ104" s="525"/>
      <c r="CR104" s="525"/>
      <c r="CS104" s="525"/>
    </row>
    <row r="105" spans="1:97" ht="14.25" x14ac:dyDescent="0.2">
      <c r="A105" s="4"/>
      <c r="B105" s="26">
        <v>2014</v>
      </c>
      <c r="C105" s="148"/>
      <c r="D105" s="97"/>
      <c r="E105" s="96"/>
      <c r="F105" s="142"/>
      <c r="G105" s="97"/>
      <c r="H105" s="96"/>
      <c r="I105" s="142"/>
      <c r="J105" s="97"/>
      <c r="K105" s="96"/>
      <c r="L105" s="142"/>
      <c r="M105" s="97"/>
      <c r="N105" s="96"/>
      <c r="O105" s="142"/>
      <c r="P105" s="97"/>
      <c r="Q105" s="96"/>
      <c r="R105" s="142"/>
      <c r="S105" s="97"/>
      <c r="T105" s="97"/>
      <c r="U105" s="264" t="str">
        <f t="shared" si="17"/>
        <v/>
      </c>
      <c r="V105" s="266" t="str">
        <f t="shared" si="18"/>
        <v/>
      </c>
      <c r="W105" s="251" t="str">
        <f t="shared" si="19"/>
        <v/>
      </c>
      <c r="AH105" s="520">
        <v>2014</v>
      </c>
      <c r="AI105" s="598" t="str">
        <f>IF(ISNUMBER(C105),'Cover Page'!$D$35/1000000*'4 classification'!C105/'FX rate'!$C19,"")</f>
        <v/>
      </c>
      <c r="AJ105" s="793" t="str">
        <f>IF(ISNUMBER(D105),'Cover Page'!$D$35/1000000*'4 classification'!D105/'FX rate'!$C19,"")</f>
        <v/>
      </c>
      <c r="AK105" s="601" t="str">
        <f>IF(ISNUMBER(E105),'Cover Page'!$D$35/1000000*'4 classification'!E105/'FX rate'!$C19,"")</f>
        <v/>
      </c>
      <c r="AL105" s="794" t="str">
        <f>IF(ISNUMBER(F105),'Cover Page'!$D$35/1000000*'4 classification'!F105/'FX rate'!$C19,"")</f>
        <v/>
      </c>
      <c r="AM105" s="793" t="str">
        <f>IF(ISNUMBER(G105),'Cover Page'!$D$35/1000000*'4 classification'!G105/'FX rate'!$C19,"")</f>
        <v/>
      </c>
      <c r="AN105" s="601" t="str">
        <f>IF(ISNUMBER(H105),'Cover Page'!$D$35/1000000*'4 classification'!H105/'FX rate'!$C19,"")</f>
        <v/>
      </c>
      <c r="AO105" s="794" t="str">
        <f>IF(ISNUMBER(I105),'Cover Page'!$D$35/1000000*'4 classification'!I105/'FX rate'!$C19,"")</f>
        <v/>
      </c>
      <c r="AP105" s="793" t="str">
        <f>IF(ISNUMBER(J105),'Cover Page'!$D$35/1000000*'4 classification'!J105/'FX rate'!$C19,"")</f>
        <v/>
      </c>
      <c r="AQ105" s="601" t="str">
        <f>IF(ISNUMBER(K105),'Cover Page'!$D$35/1000000*'4 classification'!K105/'FX rate'!$C19,"")</f>
        <v/>
      </c>
      <c r="AR105" s="794" t="str">
        <f>IF(ISNUMBER(L105),'Cover Page'!$D$35/1000000*'4 classification'!L105/'FX rate'!$C19,"")</f>
        <v/>
      </c>
      <c r="AS105" s="793" t="str">
        <f>IF(ISNUMBER(M105),'Cover Page'!$D$35/1000000*'4 classification'!M105/'FX rate'!$C19,"")</f>
        <v/>
      </c>
      <c r="AT105" s="601" t="str">
        <f>IF(ISNUMBER(N105),'Cover Page'!$D$35/1000000*'4 classification'!N105/'FX rate'!$C19,"")</f>
        <v/>
      </c>
      <c r="AU105" s="794" t="str">
        <f>IF(ISNUMBER(O105),'Cover Page'!$D$35/1000000*'4 classification'!O105/'FX rate'!$C19,"")</f>
        <v/>
      </c>
      <c r="AV105" s="793" t="str">
        <f>IF(ISNUMBER(P105),'Cover Page'!$D$35/1000000*'4 classification'!P105/'FX rate'!$C19,"")</f>
        <v/>
      </c>
      <c r="AW105" s="601" t="str">
        <f>IF(ISNUMBER(Q105),'Cover Page'!$D$35/1000000*'4 classification'!Q105/'FX rate'!$C19,"")</f>
        <v/>
      </c>
      <c r="AX105" s="794" t="str">
        <f>IF(ISNUMBER(R105),'Cover Page'!$D$35/1000000*'4 classification'!R105/'FX rate'!$C19,"")</f>
        <v/>
      </c>
      <c r="AY105" s="793" t="str">
        <f>IF(ISNUMBER(S105),'Cover Page'!$D$35/1000000*'4 classification'!S105/'FX rate'!$C19,"")</f>
        <v/>
      </c>
      <c r="AZ105" s="800" t="str">
        <f>IF(ISNUMBER(T105),'Cover Page'!$D$35/1000000*'4 classification'!T105/'FX rate'!$C19,"")</f>
        <v/>
      </c>
      <c r="BA105" s="792" t="str">
        <f>IF(ISNUMBER(U105),'Cover Page'!$D$35/1000000*'4 classification'!U105/'FX rate'!$C19,"")</f>
        <v/>
      </c>
      <c r="BB105" s="791" t="str">
        <f>IF(ISNUMBER(V105),'Cover Page'!$D$35/1000000*'4 classification'!V105/'FX rate'!$C19,"")</f>
        <v/>
      </c>
      <c r="BC105" s="599" t="str">
        <f>IF(ISNUMBER(W105),'Cover Page'!$D$35/1000000*'4 classification'!W105/'FX rate'!$C19,"")</f>
        <v/>
      </c>
      <c r="BD105" s="456"/>
      <c r="BE105" s="456"/>
      <c r="BF105" s="456"/>
      <c r="BG105" s="456"/>
      <c r="BH105" s="456"/>
      <c r="BI105" s="456"/>
      <c r="BN105" s="589">
        <v>2014</v>
      </c>
      <c r="BO105" s="629" t="str">
        <f>IF(ISNUMBER(C105),'Cover Page'!$D$35/1000000*C105/'FX rate'!$C$26,"")</f>
        <v/>
      </c>
      <c r="BP105" s="785" t="str">
        <f>IF(ISNUMBER(D105),'Cover Page'!$D$35/1000000*D105/'FX rate'!$C$26,"")</f>
        <v/>
      </c>
      <c r="BQ105" s="632" t="str">
        <f>IF(ISNUMBER(E105),'Cover Page'!$D$35/1000000*E105/'FX rate'!$C$26,"")</f>
        <v/>
      </c>
      <c r="BR105" s="786" t="str">
        <f>IF(ISNUMBER(F105),'Cover Page'!$D$35/1000000*F105/'FX rate'!$C$26,"")</f>
        <v/>
      </c>
      <c r="BS105" s="785" t="str">
        <f>IF(ISNUMBER(G105),'Cover Page'!$D$35/1000000*G105/'FX rate'!$C$26,"")</f>
        <v/>
      </c>
      <c r="BT105" s="632" t="str">
        <f>IF(ISNUMBER(H105),'Cover Page'!$D$35/1000000*H105/'FX rate'!$C$26,"")</f>
        <v/>
      </c>
      <c r="BU105" s="786" t="str">
        <f>IF(ISNUMBER(I105),'Cover Page'!$D$35/1000000*I105/'FX rate'!$C$26,"")</f>
        <v/>
      </c>
      <c r="BV105" s="785" t="str">
        <f>IF(ISNUMBER(J105),'Cover Page'!$D$35/1000000*J105/'FX rate'!$C$26,"")</f>
        <v/>
      </c>
      <c r="BW105" s="632" t="str">
        <f>IF(ISNUMBER(K105),'Cover Page'!$D$35/1000000*K105/'FX rate'!$C$26,"")</f>
        <v/>
      </c>
      <c r="BX105" s="786" t="str">
        <f>IF(ISNUMBER(L105),'Cover Page'!$D$35/1000000*L105/'FX rate'!$C$26,"")</f>
        <v/>
      </c>
      <c r="BY105" s="785" t="str">
        <f>IF(ISNUMBER(M105),'Cover Page'!$D$35/1000000*M105/'FX rate'!$C$26,"")</f>
        <v/>
      </c>
      <c r="BZ105" s="632" t="str">
        <f>IF(ISNUMBER(N105),'Cover Page'!$D$35/1000000*N105/'FX rate'!$C$26,"")</f>
        <v/>
      </c>
      <c r="CA105" s="786" t="str">
        <f>IF(ISNUMBER(O105),'Cover Page'!$D$35/1000000*O105/'FX rate'!$C$26,"")</f>
        <v/>
      </c>
      <c r="CB105" s="785" t="str">
        <f>IF(ISNUMBER(P105),'Cover Page'!$D$35/1000000*P105/'FX rate'!$C$26,"")</f>
        <v/>
      </c>
      <c r="CC105" s="632" t="str">
        <f>IF(ISNUMBER(Q105),'Cover Page'!$D$35/1000000*Q105/'FX rate'!$C$26,"")</f>
        <v/>
      </c>
      <c r="CD105" s="786" t="str">
        <f>IF(ISNUMBER(R105),'Cover Page'!$D$35/1000000*R105/'FX rate'!$C$26,"")</f>
        <v/>
      </c>
      <c r="CE105" s="785" t="str">
        <f>IF(ISNUMBER(S105),'Cover Page'!$D$35/1000000*S105/'FX rate'!$C$26,"")</f>
        <v/>
      </c>
      <c r="CF105" s="782" t="str">
        <f>IF(ISNUMBER(T105),'Cover Page'!$D$35/1000000*T105/'FX rate'!$C$26,"")</f>
        <v/>
      </c>
      <c r="CG105" s="784" t="str">
        <f>IF(ISNUMBER(U105),'Cover Page'!$D$35/1000000*U105/'FX rate'!$C$26,"")</f>
        <v/>
      </c>
      <c r="CH105" s="783" t="str">
        <f>IF(ISNUMBER(V105),'Cover Page'!$D$35/1000000*V105/'FX rate'!$C$26,"")</f>
        <v/>
      </c>
      <c r="CI105" s="630" t="str">
        <f>IF(ISNUMBER(W105),'Cover Page'!$D$35/1000000*W105/'FX rate'!$C$26,"")</f>
        <v/>
      </c>
      <c r="CJ105" s="525"/>
      <c r="CK105" s="525"/>
      <c r="CL105" s="525"/>
      <c r="CM105" s="525"/>
      <c r="CN105" s="525"/>
      <c r="CO105" s="525"/>
      <c r="CP105" s="525"/>
      <c r="CQ105" s="525"/>
      <c r="CR105" s="525"/>
      <c r="CS105" s="525"/>
    </row>
    <row r="106" spans="1:97" ht="14.25" x14ac:dyDescent="0.2">
      <c r="A106" s="4"/>
      <c r="B106" s="8">
        <v>2015</v>
      </c>
      <c r="C106" s="145"/>
      <c r="D106" s="95"/>
      <c r="E106" s="94"/>
      <c r="F106" s="141"/>
      <c r="G106" s="95"/>
      <c r="H106" s="94"/>
      <c r="I106" s="141"/>
      <c r="J106" s="95"/>
      <c r="K106" s="94"/>
      <c r="L106" s="141"/>
      <c r="M106" s="95"/>
      <c r="N106" s="94"/>
      <c r="O106" s="141"/>
      <c r="P106" s="95"/>
      <c r="Q106" s="94"/>
      <c r="R106" s="141"/>
      <c r="S106" s="95"/>
      <c r="T106" s="95"/>
      <c r="U106" s="264" t="str">
        <f t="shared" si="17"/>
        <v/>
      </c>
      <c r="V106" s="266" t="str">
        <f t="shared" si="18"/>
        <v/>
      </c>
      <c r="W106" s="251" t="str">
        <f t="shared" si="19"/>
        <v/>
      </c>
      <c r="AH106" s="520">
        <v>2015</v>
      </c>
      <c r="AI106" s="598" t="str">
        <f>IF(ISNUMBER(C106),'Cover Page'!$D$35/1000000*'4 classification'!C106/'FX rate'!$C20,"")</f>
        <v/>
      </c>
      <c r="AJ106" s="793" t="str">
        <f>IF(ISNUMBER(D106),'Cover Page'!$D$35/1000000*'4 classification'!D106/'FX rate'!$C20,"")</f>
        <v/>
      </c>
      <c r="AK106" s="601" t="str">
        <f>IF(ISNUMBER(E106),'Cover Page'!$D$35/1000000*'4 classification'!E106/'FX rate'!$C20,"")</f>
        <v/>
      </c>
      <c r="AL106" s="794" t="str">
        <f>IF(ISNUMBER(F106),'Cover Page'!$D$35/1000000*'4 classification'!F106/'FX rate'!$C20,"")</f>
        <v/>
      </c>
      <c r="AM106" s="793" t="str">
        <f>IF(ISNUMBER(G106),'Cover Page'!$D$35/1000000*'4 classification'!G106/'FX rate'!$C20,"")</f>
        <v/>
      </c>
      <c r="AN106" s="601" t="str">
        <f>IF(ISNUMBER(H106),'Cover Page'!$D$35/1000000*'4 classification'!H106/'FX rate'!$C20,"")</f>
        <v/>
      </c>
      <c r="AO106" s="794" t="str">
        <f>IF(ISNUMBER(I106),'Cover Page'!$D$35/1000000*'4 classification'!I106/'FX rate'!$C20,"")</f>
        <v/>
      </c>
      <c r="AP106" s="793" t="str">
        <f>IF(ISNUMBER(J106),'Cover Page'!$D$35/1000000*'4 classification'!J106/'FX rate'!$C20,"")</f>
        <v/>
      </c>
      <c r="AQ106" s="601" t="str">
        <f>IF(ISNUMBER(K106),'Cover Page'!$D$35/1000000*'4 classification'!K106/'FX rate'!$C20,"")</f>
        <v/>
      </c>
      <c r="AR106" s="794" t="str">
        <f>IF(ISNUMBER(L106),'Cover Page'!$D$35/1000000*'4 classification'!L106/'FX rate'!$C20,"")</f>
        <v/>
      </c>
      <c r="AS106" s="793" t="str">
        <f>IF(ISNUMBER(M106),'Cover Page'!$D$35/1000000*'4 classification'!M106/'FX rate'!$C20,"")</f>
        <v/>
      </c>
      <c r="AT106" s="601" t="str">
        <f>IF(ISNUMBER(N106),'Cover Page'!$D$35/1000000*'4 classification'!N106/'FX rate'!$C20,"")</f>
        <v/>
      </c>
      <c r="AU106" s="794" t="str">
        <f>IF(ISNUMBER(O106),'Cover Page'!$D$35/1000000*'4 classification'!O106/'FX rate'!$C20,"")</f>
        <v/>
      </c>
      <c r="AV106" s="793" t="str">
        <f>IF(ISNUMBER(P106),'Cover Page'!$D$35/1000000*'4 classification'!P106/'FX rate'!$C20,"")</f>
        <v/>
      </c>
      <c r="AW106" s="601" t="str">
        <f>IF(ISNUMBER(Q106),'Cover Page'!$D$35/1000000*'4 classification'!Q106/'FX rate'!$C20,"")</f>
        <v/>
      </c>
      <c r="AX106" s="794" t="str">
        <f>IF(ISNUMBER(R106),'Cover Page'!$D$35/1000000*'4 classification'!R106/'FX rate'!$C20,"")</f>
        <v/>
      </c>
      <c r="AY106" s="793" t="str">
        <f>IF(ISNUMBER(S106),'Cover Page'!$D$35/1000000*'4 classification'!S106/'FX rate'!$C20,"")</f>
        <v/>
      </c>
      <c r="AZ106" s="800" t="str">
        <f>IF(ISNUMBER(T106),'Cover Page'!$D$35/1000000*'4 classification'!T106/'FX rate'!$C20,"")</f>
        <v/>
      </c>
      <c r="BA106" s="792" t="str">
        <f>IF(ISNUMBER(U106),'Cover Page'!$D$35/1000000*'4 classification'!U106/'FX rate'!$C20,"")</f>
        <v/>
      </c>
      <c r="BB106" s="791" t="str">
        <f>IF(ISNUMBER(V106),'Cover Page'!$D$35/1000000*'4 classification'!V106/'FX rate'!$C20,"")</f>
        <v/>
      </c>
      <c r="BC106" s="599" t="str">
        <f>IF(ISNUMBER(W106),'Cover Page'!$D$35/1000000*'4 classification'!W106/'FX rate'!$C20,"")</f>
        <v/>
      </c>
      <c r="BD106" s="456"/>
      <c r="BE106" s="456"/>
      <c r="BF106" s="456"/>
      <c r="BG106" s="456"/>
      <c r="BH106" s="456"/>
      <c r="BI106" s="456"/>
      <c r="BN106" s="589">
        <v>2015</v>
      </c>
      <c r="BO106" s="629" t="str">
        <f>IF(ISNUMBER(C106),'Cover Page'!$D$35/1000000*C106/'FX rate'!$C$26,"")</f>
        <v/>
      </c>
      <c r="BP106" s="785" t="str">
        <f>IF(ISNUMBER(D106),'Cover Page'!$D$35/1000000*D106/'FX rate'!$C$26,"")</f>
        <v/>
      </c>
      <c r="BQ106" s="632" t="str">
        <f>IF(ISNUMBER(E106),'Cover Page'!$D$35/1000000*E106/'FX rate'!$C$26,"")</f>
        <v/>
      </c>
      <c r="BR106" s="786" t="str">
        <f>IF(ISNUMBER(F106),'Cover Page'!$D$35/1000000*F106/'FX rate'!$C$26,"")</f>
        <v/>
      </c>
      <c r="BS106" s="785" t="str">
        <f>IF(ISNUMBER(G106),'Cover Page'!$D$35/1000000*G106/'FX rate'!$C$26,"")</f>
        <v/>
      </c>
      <c r="BT106" s="632" t="str">
        <f>IF(ISNUMBER(H106),'Cover Page'!$D$35/1000000*H106/'FX rate'!$C$26,"")</f>
        <v/>
      </c>
      <c r="BU106" s="786" t="str">
        <f>IF(ISNUMBER(I106),'Cover Page'!$D$35/1000000*I106/'FX rate'!$C$26,"")</f>
        <v/>
      </c>
      <c r="BV106" s="785" t="str">
        <f>IF(ISNUMBER(J106),'Cover Page'!$D$35/1000000*J106/'FX rate'!$C$26,"")</f>
        <v/>
      </c>
      <c r="BW106" s="632" t="str">
        <f>IF(ISNUMBER(K106),'Cover Page'!$D$35/1000000*K106/'FX rate'!$C$26,"")</f>
        <v/>
      </c>
      <c r="BX106" s="786" t="str">
        <f>IF(ISNUMBER(L106),'Cover Page'!$D$35/1000000*L106/'FX rate'!$C$26,"")</f>
        <v/>
      </c>
      <c r="BY106" s="785" t="str">
        <f>IF(ISNUMBER(M106),'Cover Page'!$D$35/1000000*M106/'FX rate'!$C$26,"")</f>
        <v/>
      </c>
      <c r="BZ106" s="632" t="str">
        <f>IF(ISNUMBER(N106),'Cover Page'!$D$35/1000000*N106/'FX rate'!$C$26,"")</f>
        <v/>
      </c>
      <c r="CA106" s="786" t="str">
        <f>IF(ISNUMBER(O106),'Cover Page'!$D$35/1000000*O106/'FX rate'!$C$26,"")</f>
        <v/>
      </c>
      <c r="CB106" s="785" t="str">
        <f>IF(ISNUMBER(P106),'Cover Page'!$D$35/1000000*P106/'FX rate'!$C$26,"")</f>
        <v/>
      </c>
      <c r="CC106" s="632" t="str">
        <f>IF(ISNUMBER(Q106),'Cover Page'!$D$35/1000000*Q106/'FX rate'!$C$26,"")</f>
        <v/>
      </c>
      <c r="CD106" s="786" t="str">
        <f>IF(ISNUMBER(R106),'Cover Page'!$D$35/1000000*R106/'FX rate'!$C$26,"")</f>
        <v/>
      </c>
      <c r="CE106" s="785" t="str">
        <f>IF(ISNUMBER(S106),'Cover Page'!$D$35/1000000*S106/'FX rate'!$C$26,"")</f>
        <v/>
      </c>
      <c r="CF106" s="782" t="str">
        <f>IF(ISNUMBER(T106),'Cover Page'!$D$35/1000000*T106/'FX rate'!$C$26,"")</f>
        <v/>
      </c>
      <c r="CG106" s="784" t="str">
        <f>IF(ISNUMBER(U106),'Cover Page'!$D$35/1000000*U106/'FX rate'!$C$26,"")</f>
        <v/>
      </c>
      <c r="CH106" s="783" t="str">
        <f>IF(ISNUMBER(V106),'Cover Page'!$D$35/1000000*V106/'FX rate'!$C$26,"")</f>
        <v/>
      </c>
      <c r="CI106" s="630" t="str">
        <f>IF(ISNUMBER(W106),'Cover Page'!$D$35/1000000*W106/'FX rate'!$C$26,"")</f>
        <v/>
      </c>
      <c r="CJ106" s="525"/>
      <c r="CK106" s="525"/>
      <c r="CL106" s="525"/>
      <c r="CM106" s="525"/>
      <c r="CN106" s="525"/>
      <c r="CO106" s="525"/>
      <c r="CP106" s="525"/>
      <c r="CQ106" s="525"/>
      <c r="CR106" s="525"/>
      <c r="CS106" s="525"/>
    </row>
    <row r="107" spans="1:97" ht="14.25" x14ac:dyDescent="0.2">
      <c r="A107" s="4"/>
      <c r="B107" s="8">
        <v>2016</v>
      </c>
      <c r="C107" s="145"/>
      <c r="D107" s="95"/>
      <c r="E107" s="94"/>
      <c r="F107" s="141"/>
      <c r="G107" s="95"/>
      <c r="H107" s="94"/>
      <c r="I107" s="141"/>
      <c r="J107" s="95"/>
      <c r="K107" s="94"/>
      <c r="L107" s="141"/>
      <c r="M107" s="95"/>
      <c r="N107" s="94"/>
      <c r="O107" s="141"/>
      <c r="P107" s="95"/>
      <c r="Q107" s="94"/>
      <c r="R107" s="141"/>
      <c r="S107" s="95"/>
      <c r="T107" s="95"/>
      <c r="U107" s="264" t="str">
        <f t="shared" si="17"/>
        <v/>
      </c>
      <c r="V107" s="266" t="str">
        <f t="shared" si="18"/>
        <v/>
      </c>
      <c r="W107" s="251" t="str">
        <f t="shared" si="19"/>
        <v/>
      </c>
      <c r="AH107" s="523">
        <v>2016</v>
      </c>
      <c r="AI107" s="598" t="str">
        <f>IF(ISNUMBER(C107),'Cover Page'!$D$35/1000000*'4 classification'!C107/'FX rate'!$C21,"")</f>
        <v/>
      </c>
      <c r="AJ107" s="793" t="str">
        <f>IF(ISNUMBER(D107),'Cover Page'!$D$35/1000000*'4 classification'!D107/'FX rate'!$C21,"")</f>
        <v/>
      </c>
      <c r="AK107" s="601" t="str">
        <f>IF(ISNUMBER(E107),'Cover Page'!$D$35/1000000*'4 classification'!E107/'FX rate'!$C21,"")</f>
        <v/>
      </c>
      <c r="AL107" s="794" t="str">
        <f>IF(ISNUMBER(F107),'Cover Page'!$D$35/1000000*'4 classification'!F107/'FX rate'!$C21,"")</f>
        <v/>
      </c>
      <c r="AM107" s="793" t="str">
        <f>IF(ISNUMBER(G107),'Cover Page'!$D$35/1000000*'4 classification'!G107/'FX rate'!$C21,"")</f>
        <v/>
      </c>
      <c r="AN107" s="601" t="str">
        <f>IF(ISNUMBER(H107),'Cover Page'!$D$35/1000000*'4 classification'!H107/'FX rate'!$C21,"")</f>
        <v/>
      </c>
      <c r="AO107" s="794" t="str">
        <f>IF(ISNUMBER(I107),'Cover Page'!$D$35/1000000*'4 classification'!I107/'FX rate'!$C21,"")</f>
        <v/>
      </c>
      <c r="AP107" s="793" t="str">
        <f>IF(ISNUMBER(J107),'Cover Page'!$D$35/1000000*'4 classification'!J107/'FX rate'!$C21,"")</f>
        <v/>
      </c>
      <c r="AQ107" s="601" t="str">
        <f>IF(ISNUMBER(K107),'Cover Page'!$D$35/1000000*'4 classification'!K107/'FX rate'!$C21,"")</f>
        <v/>
      </c>
      <c r="AR107" s="794" t="str">
        <f>IF(ISNUMBER(L107),'Cover Page'!$D$35/1000000*'4 classification'!L107/'FX rate'!$C21,"")</f>
        <v/>
      </c>
      <c r="AS107" s="793" t="str">
        <f>IF(ISNUMBER(M107),'Cover Page'!$D$35/1000000*'4 classification'!M107/'FX rate'!$C21,"")</f>
        <v/>
      </c>
      <c r="AT107" s="601" t="str">
        <f>IF(ISNUMBER(N107),'Cover Page'!$D$35/1000000*'4 classification'!N107/'FX rate'!$C21,"")</f>
        <v/>
      </c>
      <c r="AU107" s="794" t="str">
        <f>IF(ISNUMBER(O107),'Cover Page'!$D$35/1000000*'4 classification'!O107/'FX rate'!$C21,"")</f>
        <v/>
      </c>
      <c r="AV107" s="793" t="str">
        <f>IF(ISNUMBER(P107),'Cover Page'!$D$35/1000000*'4 classification'!P107/'FX rate'!$C21,"")</f>
        <v/>
      </c>
      <c r="AW107" s="601" t="str">
        <f>IF(ISNUMBER(Q107),'Cover Page'!$D$35/1000000*'4 classification'!Q107/'FX rate'!$C21,"")</f>
        <v/>
      </c>
      <c r="AX107" s="794" t="str">
        <f>IF(ISNUMBER(R107),'Cover Page'!$D$35/1000000*'4 classification'!R107/'FX rate'!$C21,"")</f>
        <v/>
      </c>
      <c r="AY107" s="793" t="str">
        <f>IF(ISNUMBER(S107),'Cover Page'!$D$35/1000000*'4 classification'!S107/'FX rate'!$C21,"")</f>
        <v/>
      </c>
      <c r="AZ107" s="800" t="str">
        <f>IF(ISNUMBER(T107),'Cover Page'!$D$35/1000000*'4 classification'!T107/'FX rate'!$C21,"")</f>
        <v/>
      </c>
      <c r="BA107" s="792" t="str">
        <f>IF(ISNUMBER(U107),'Cover Page'!$D$35/1000000*'4 classification'!U107/'FX rate'!$C21,"")</f>
        <v/>
      </c>
      <c r="BB107" s="791" t="str">
        <f>IF(ISNUMBER(V107),'Cover Page'!$D$35/1000000*'4 classification'!V107/'FX rate'!$C21,"")</f>
        <v/>
      </c>
      <c r="BC107" s="599" t="str">
        <f>IF(ISNUMBER(W107),'Cover Page'!$D$35/1000000*'4 classification'!W107/'FX rate'!$C21,"")</f>
        <v/>
      </c>
      <c r="BD107" s="456"/>
      <c r="BE107" s="456"/>
      <c r="BF107" s="456"/>
      <c r="BG107" s="456"/>
      <c r="BH107" s="456"/>
      <c r="BI107" s="456"/>
      <c r="BN107" s="592">
        <v>2016</v>
      </c>
      <c r="BO107" s="629" t="str">
        <f>IF(ISNUMBER(C107),'Cover Page'!$D$35/1000000*C107/'FX rate'!$C$26,"")</f>
        <v/>
      </c>
      <c r="BP107" s="785" t="str">
        <f>IF(ISNUMBER(D107),'Cover Page'!$D$35/1000000*D107/'FX rate'!$C$26,"")</f>
        <v/>
      </c>
      <c r="BQ107" s="632" t="str">
        <f>IF(ISNUMBER(E107),'Cover Page'!$D$35/1000000*E107/'FX rate'!$C$26,"")</f>
        <v/>
      </c>
      <c r="BR107" s="786" t="str">
        <f>IF(ISNUMBER(F107),'Cover Page'!$D$35/1000000*F107/'FX rate'!$C$26,"")</f>
        <v/>
      </c>
      <c r="BS107" s="785" t="str">
        <f>IF(ISNUMBER(G107),'Cover Page'!$D$35/1000000*G107/'FX rate'!$C$26,"")</f>
        <v/>
      </c>
      <c r="BT107" s="632" t="str">
        <f>IF(ISNUMBER(H107),'Cover Page'!$D$35/1000000*H107/'FX rate'!$C$26,"")</f>
        <v/>
      </c>
      <c r="BU107" s="786" t="str">
        <f>IF(ISNUMBER(I107),'Cover Page'!$D$35/1000000*I107/'FX rate'!$C$26,"")</f>
        <v/>
      </c>
      <c r="BV107" s="785" t="str">
        <f>IF(ISNUMBER(J107),'Cover Page'!$D$35/1000000*J107/'FX rate'!$C$26,"")</f>
        <v/>
      </c>
      <c r="BW107" s="632" t="str">
        <f>IF(ISNUMBER(K107),'Cover Page'!$D$35/1000000*K107/'FX rate'!$C$26,"")</f>
        <v/>
      </c>
      <c r="BX107" s="786" t="str">
        <f>IF(ISNUMBER(L107),'Cover Page'!$D$35/1000000*L107/'FX rate'!$C$26,"")</f>
        <v/>
      </c>
      <c r="BY107" s="785" t="str">
        <f>IF(ISNUMBER(M107),'Cover Page'!$D$35/1000000*M107/'FX rate'!$C$26,"")</f>
        <v/>
      </c>
      <c r="BZ107" s="632" t="str">
        <f>IF(ISNUMBER(N107),'Cover Page'!$D$35/1000000*N107/'FX rate'!$C$26,"")</f>
        <v/>
      </c>
      <c r="CA107" s="786" t="str">
        <f>IF(ISNUMBER(O107),'Cover Page'!$D$35/1000000*O107/'FX rate'!$C$26,"")</f>
        <v/>
      </c>
      <c r="CB107" s="785" t="str">
        <f>IF(ISNUMBER(P107),'Cover Page'!$D$35/1000000*P107/'FX rate'!$C$26,"")</f>
        <v/>
      </c>
      <c r="CC107" s="632" t="str">
        <f>IF(ISNUMBER(Q107),'Cover Page'!$D$35/1000000*Q107/'FX rate'!$C$26,"")</f>
        <v/>
      </c>
      <c r="CD107" s="786" t="str">
        <f>IF(ISNUMBER(R107),'Cover Page'!$D$35/1000000*R107/'FX rate'!$C$26,"")</f>
        <v/>
      </c>
      <c r="CE107" s="785" t="str">
        <f>IF(ISNUMBER(S107),'Cover Page'!$D$35/1000000*S107/'FX rate'!$C$26,"")</f>
        <v/>
      </c>
      <c r="CF107" s="782" t="str">
        <f>IF(ISNUMBER(T107),'Cover Page'!$D$35/1000000*T107/'FX rate'!$C$26,"")</f>
        <v/>
      </c>
      <c r="CG107" s="784" t="str">
        <f>IF(ISNUMBER(U107),'Cover Page'!$D$35/1000000*U107/'FX rate'!$C$26,"")</f>
        <v/>
      </c>
      <c r="CH107" s="783" t="str">
        <f>IF(ISNUMBER(V107),'Cover Page'!$D$35/1000000*V107/'FX rate'!$C$26,"")</f>
        <v/>
      </c>
      <c r="CI107" s="630" t="str">
        <f>IF(ISNUMBER(W107),'Cover Page'!$D$35/1000000*W107/'FX rate'!$C$26,"")</f>
        <v/>
      </c>
      <c r="CJ107" s="525"/>
      <c r="CK107" s="525"/>
      <c r="CL107" s="525"/>
      <c r="CM107" s="525"/>
      <c r="CN107" s="525"/>
      <c r="CO107" s="525"/>
      <c r="CP107" s="525"/>
      <c r="CQ107" s="525"/>
      <c r="CR107" s="525"/>
      <c r="CS107" s="525"/>
    </row>
    <row r="108" spans="1:97" ht="14.25" x14ac:dyDescent="0.2">
      <c r="A108" s="4"/>
      <c r="B108" s="26">
        <v>2017</v>
      </c>
      <c r="C108" s="145"/>
      <c r="D108" s="95"/>
      <c r="E108" s="94"/>
      <c r="F108" s="141"/>
      <c r="G108" s="95"/>
      <c r="H108" s="94"/>
      <c r="I108" s="141"/>
      <c r="J108" s="95"/>
      <c r="K108" s="94"/>
      <c r="L108" s="141"/>
      <c r="M108" s="95"/>
      <c r="N108" s="94"/>
      <c r="O108" s="141"/>
      <c r="P108" s="95"/>
      <c r="Q108" s="94"/>
      <c r="R108" s="141"/>
      <c r="S108" s="95"/>
      <c r="T108" s="95"/>
      <c r="U108" s="264" t="str">
        <f t="shared" si="17"/>
        <v/>
      </c>
      <c r="V108" s="266" t="str">
        <f t="shared" si="18"/>
        <v/>
      </c>
      <c r="W108" s="251" t="str">
        <f t="shared" si="19"/>
        <v/>
      </c>
      <c r="AH108" s="520">
        <v>2017</v>
      </c>
      <c r="AI108" s="598" t="str">
        <f>IF(ISNUMBER(C108),'Cover Page'!$D$35/1000000*'4 classification'!C108/'FX rate'!$C22,"")</f>
        <v/>
      </c>
      <c r="AJ108" s="793" t="str">
        <f>IF(ISNUMBER(D108),'Cover Page'!$D$35/1000000*'4 classification'!D108/'FX rate'!$C22,"")</f>
        <v/>
      </c>
      <c r="AK108" s="601" t="str">
        <f>IF(ISNUMBER(E108),'Cover Page'!$D$35/1000000*'4 classification'!E108/'FX rate'!$C22,"")</f>
        <v/>
      </c>
      <c r="AL108" s="794" t="str">
        <f>IF(ISNUMBER(F108),'Cover Page'!$D$35/1000000*'4 classification'!F108/'FX rate'!$C22,"")</f>
        <v/>
      </c>
      <c r="AM108" s="793" t="str">
        <f>IF(ISNUMBER(G108),'Cover Page'!$D$35/1000000*'4 classification'!G108/'FX rate'!$C22,"")</f>
        <v/>
      </c>
      <c r="AN108" s="601" t="str">
        <f>IF(ISNUMBER(H108),'Cover Page'!$D$35/1000000*'4 classification'!H108/'FX rate'!$C22,"")</f>
        <v/>
      </c>
      <c r="AO108" s="794" t="str">
        <f>IF(ISNUMBER(I108),'Cover Page'!$D$35/1000000*'4 classification'!I108/'FX rate'!$C22,"")</f>
        <v/>
      </c>
      <c r="AP108" s="793" t="str">
        <f>IF(ISNUMBER(J108),'Cover Page'!$D$35/1000000*'4 classification'!J108/'FX rate'!$C22,"")</f>
        <v/>
      </c>
      <c r="AQ108" s="601" t="str">
        <f>IF(ISNUMBER(K108),'Cover Page'!$D$35/1000000*'4 classification'!K108/'FX rate'!$C22,"")</f>
        <v/>
      </c>
      <c r="AR108" s="794" t="str">
        <f>IF(ISNUMBER(L108),'Cover Page'!$D$35/1000000*'4 classification'!L108/'FX rate'!$C22,"")</f>
        <v/>
      </c>
      <c r="AS108" s="793" t="str">
        <f>IF(ISNUMBER(M108),'Cover Page'!$D$35/1000000*'4 classification'!M108/'FX rate'!$C22,"")</f>
        <v/>
      </c>
      <c r="AT108" s="601" t="str">
        <f>IF(ISNUMBER(N108),'Cover Page'!$D$35/1000000*'4 classification'!N108/'FX rate'!$C22,"")</f>
        <v/>
      </c>
      <c r="AU108" s="794" t="str">
        <f>IF(ISNUMBER(O108),'Cover Page'!$D$35/1000000*'4 classification'!O108/'FX rate'!$C22,"")</f>
        <v/>
      </c>
      <c r="AV108" s="793" t="str">
        <f>IF(ISNUMBER(P108),'Cover Page'!$D$35/1000000*'4 classification'!P108/'FX rate'!$C22,"")</f>
        <v/>
      </c>
      <c r="AW108" s="601" t="str">
        <f>IF(ISNUMBER(Q108),'Cover Page'!$D$35/1000000*'4 classification'!Q108/'FX rate'!$C22,"")</f>
        <v/>
      </c>
      <c r="AX108" s="794" t="str">
        <f>IF(ISNUMBER(R108),'Cover Page'!$D$35/1000000*'4 classification'!R108/'FX rate'!$C22,"")</f>
        <v/>
      </c>
      <c r="AY108" s="793" t="str">
        <f>IF(ISNUMBER(S108),'Cover Page'!$D$35/1000000*'4 classification'!S108/'FX rate'!$C22,"")</f>
        <v/>
      </c>
      <c r="AZ108" s="800" t="str">
        <f>IF(ISNUMBER(T108),'Cover Page'!$D$35/1000000*'4 classification'!T108/'FX rate'!$C22,"")</f>
        <v/>
      </c>
      <c r="BA108" s="792" t="str">
        <f>IF(ISNUMBER(U108),'Cover Page'!$D$35/1000000*'4 classification'!U108/'FX rate'!$C22,"")</f>
        <v/>
      </c>
      <c r="BB108" s="791" t="str">
        <f>IF(ISNUMBER(V108),'Cover Page'!$D$35/1000000*'4 classification'!V108/'FX rate'!$C22,"")</f>
        <v/>
      </c>
      <c r="BC108" s="599" t="str">
        <f>IF(ISNUMBER(W108),'Cover Page'!$D$35/1000000*'4 classification'!W108/'FX rate'!$C22,"")</f>
        <v/>
      </c>
      <c r="BD108" s="456"/>
      <c r="BE108" s="456"/>
      <c r="BF108" s="456"/>
      <c r="BG108" s="456"/>
      <c r="BH108" s="456"/>
      <c r="BI108" s="456"/>
      <c r="BN108" s="589">
        <v>2017</v>
      </c>
      <c r="BO108" s="629" t="str">
        <f>IF(ISNUMBER(C108),'Cover Page'!$D$35/1000000*C108/'FX rate'!$C$26,"")</f>
        <v/>
      </c>
      <c r="BP108" s="785" t="str">
        <f>IF(ISNUMBER(D108),'Cover Page'!$D$35/1000000*D108/'FX rate'!$C$26,"")</f>
        <v/>
      </c>
      <c r="BQ108" s="632" t="str">
        <f>IF(ISNUMBER(E108),'Cover Page'!$D$35/1000000*E108/'FX rate'!$C$26,"")</f>
        <v/>
      </c>
      <c r="BR108" s="786" t="str">
        <f>IF(ISNUMBER(F108),'Cover Page'!$D$35/1000000*F108/'FX rate'!$C$26,"")</f>
        <v/>
      </c>
      <c r="BS108" s="785" t="str">
        <f>IF(ISNUMBER(G108),'Cover Page'!$D$35/1000000*G108/'FX rate'!$C$26,"")</f>
        <v/>
      </c>
      <c r="BT108" s="632" t="str">
        <f>IF(ISNUMBER(H108),'Cover Page'!$D$35/1000000*H108/'FX rate'!$C$26,"")</f>
        <v/>
      </c>
      <c r="BU108" s="786" t="str">
        <f>IF(ISNUMBER(I108),'Cover Page'!$D$35/1000000*I108/'FX rate'!$C$26,"")</f>
        <v/>
      </c>
      <c r="BV108" s="785" t="str">
        <f>IF(ISNUMBER(J108),'Cover Page'!$D$35/1000000*J108/'FX rate'!$C$26,"")</f>
        <v/>
      </c>
      <c r="BW108" s="632" t="str">
        <f>IF(ISNUMBER(K108),'Cover Page'!$D$35/1000000*K108/'FX rate'!$C$26,"")</f>
        <v/>
      </c>
      <c r="BX108" s="786" t="str">
        <f>IF(ISNUMBER(L108),'Cover Page'!$D$35/1000000*L108/'FX rate'!$C$26,"")</f>
        <v/>
      </c>
      <c r="BY108" s="785" t="str">
        <f>IF(ISNUMBER(M108),'Cover Page'!$D$35/1000000*M108/'FX rate'!$C$26,"")</f>
        <v/>
      </c>
      <c r="BZ108" s="632" t="str">
        <f>IF(ISNUMBER(N108),'Cover Page'!$D$35/1000000*N108/'FX rate'!$C$26,"")</f>
        <v/>
      </c>
      <c r="CA108" s="786" t="str">
        <f>IF(ISNUMBER(O108),'Cover Page'!$D$35/1000000*O108/'FX rate'!$C$26,"")</f>
        <v/>
      </c>
      <c r="CB108" s="785" t="str">
        <f>IF(ISNUMBER(P108),'Cover Page'!$D$35/1000000*P108/'FX rate'!$C$26,"")</f>
        <v/>
      </c>
      <c r="CC108" s="632" t="str">
        <f>IF(ISNUMBER(Q108),'Cover Page'!$D$35/1000000*Q108/'FX rate'!$C$26,"")</f>
        <v/>
      </c>
      <c r="CD108" s="786" t="str">
        <f>IF(ISNUMBER(R108),'Cover Page'!$D$35/1000000*R108/'FX rate'!$C$26,"")</f>
        <v/>
      </c>
      <c r="CE108" s="785" t="str">
        <f>IF(ISNUMBER(S108),'Cover Page'!$D$35/1000000*S108/'FX rate'!$C$26,"")</f>
        <v/>
      </c>
      <c r="CF108" s="782" t="str">
        <f>IF(ISNUMBER(T108),'Cover Page'!$D$35/1000000*T108/'FX rate'!$C$26,"")</f>
        <v/>
      </c>
      <c r="CG108" s="784" t="str">
        <f>IF(ISNUMBER(U108),'Cover Page'!$D$35/1000000*U108/'FX rate'!$C$26,"")</f>
        <v/>
      </c>
      <c r="CH108" s="783" t="str">
        <f>IF(ISNUMBER(V108),'Cover Page'!$D$35/1000000*V108/'FX rate'!$C$26,"")</f>
        <v/>
      </c>
      <c r="CI108" s="630" t="str">
        <f>IF(ISNUMBER(W108),'Cover Page'!$D$35/1000000*W108/'FX rate'!$C$26,"")</f>
        <v/>
      </c>
      <c r="CJ108" s="525"/>
      <c r="CK108" s="525"/>
      <c r="CL108" s="525"/>
      <c r="CM108" s="525"/>
      <c r="CN108" s="525"/>
      <c r="CO108" s="525"/>
      <c r="CP108" s="525"/>
      <c r="CQ108" s="525"/>
      <c r="CR108" s="525"/>
      <c r="CS108" s="525"/>
    </row>
    <row r="109" spans="1:97" ht="14.25" x14ac:dyDescent="0.2">
      <c r="A109" s="4"/>
      <c r="B109" s="8">
        <v>2018</v>
      </c>
      <c r="C109" s="145"/>
      <c r="D109" s="95"/>
      <c r="E109" s="94"/>
      <c r="F109" s="141"/>
      <c r="G109" s="95"/>
      <c r="H109" s="94"/>
      <c r="I109" s="141"/>
      <c r="J109" s="95"/>
      <c r="K109" s="94"/>
      <c r="L109" s="141"/>
      <c r="M109" s="95"/>
      <c r="N109" s="94"/>
      <c r="O109" s="141"/>
      <c r="P109" s="95"/>
      <c r="Q109" s="94"/>
      <c r="R109" s="141"/>
      <c r="S109" s="95"/>
      <c r="T109" s="95"/>
      <c r="U109" s="264" t="str">
        <f t="shared" si="17"/>
        <v/>
      </c>
      <c r="V109" s="266" t="str">
        <f t="shared" si="18"/>
        <v/>
      </c>
      <c r="W109" s="251" t="str">
        <f t="shared" si="19"/>
        <v/>
      </c>
      <c r="AH109" s="523">
        <v>2018</v>
      </c>
      <c r="AI109" s="598" t="str">
        <f>IF(ISNUMBER(C109),'Cover Page'!$D$35/1000000*'4 classification'!C109/'FX rate'!$C23,"")</f>
        <v/>
      </c>
      <c r="AJ109" s="793" t="str">
        <f>IF(ISNUMBER(D109),'Cover Page'!$D$35/1000000*'4 classification'!D109/'FX rate'!$C23,"")</f>
        <v/>
      </c>
      <c r="AK109" s="601" t="str">
        <f>IF(ISNUMBER(E109),'Cover Page'!$D$35/1000000*'4 classification'!E109/'FX rate'!$C23,"")</f>
        <v/>
      </c>
      <c r="AL109" s="794" t="str">
        <f>IF(ISNUMBER(F109),'Cover Page'!$D$35/1000000*'4 classification'!F109/'FX rate'!$C23,"")</f>
        <v/>
      </c>
      <c r="AM109" s="793" t="str">
        <f>IF(ISNUMBER(G109),'Cover Page'!$D$35/1000000*'4 classification'!G109/'FX rate'!$C23,"")</f>
        <v/>
      </c>
      <c r="AN109" s="601" t="str">
        <f>IF(ISNUMBER(H109),'Cover Page'!$D$35/1000000*'4 classification'!H109/'FX rate'!$C23,"")</f>
        <v/>
      </c>
      <c r="AO109" s="794" t="str">
        <f>IF(ISNUMBER(I109),'Cover Page'!$D$35/1000000*'4 classification'!I109/'FX rate'!$C23,"")</f>
        <v/>
      </c>
      <c r="AP109" s="793" t="str">
        <f>IF(ISNUMBER(J109),'Cover Page'!$D$35/1000000*'4 classification'!J109/'FX rate'!$C23,"")</f>
        <v/>
      </c>
      <c r="AQ109" s="601" t="str">
        <f>IF(ISNUMBER(K109),'Cover Page'!$D$35/1000000*'4 classification'!K109/'FX rate'!$C23,"")</f>
        <v/>
      </c>
      <c r="AR109" s="794" t="str">
        <f>IF(ISNUMBER(L109),'Cover Page'!$D$35/1000000*'4 classification'!L109/'FX rate'!$C23,"")</f>
        <v/>
      </c>
      <c r="AS109" s="793" t="str">
        <f>IF(ISNUMBER(M109),'Cover Page'!$D$35/1000000*'4 classification'!M109/'FX rate'!$C23,"")</f>
        <v/>
      </c>
      <c r="AT109" s="601" t="str">
        <f>IF(ISNUMBER(N109),'Cover Page'!$D$35/1000000*'4 classification'!N109/'FX rate'!$C23,"")</f>
        <v/>
      </c>
      <c r="AU109" s="794" t="str">
        <f>IF(ISNUMBER(O109),'Cover Page'!$D$35/1000000*'4 classification'!O109/'FX rate'!$C23,"")</f>
        <v/>
      </c>
      <c r="AV109" s="793" t="str">
        <f>IF(ISNUMBER(P109),'Cover Page'!$D$35/1000000*'4 classification'!P109/'FX rate'!$C23,"")</f>
        <v/>
      </c>
      <c r="AW109" s="601" t="str">
        <f>IF(ISNUMBER(Q109),'Cover Page'!$D$35/1000000*'4 classification'!Q109/'FX rate'!$C23,"")</f>
        <v/>
      </c>
      <c r="AX109" s="794" t="str">
        <f>IF(ISNUMBER(R109),'Cover Page'!$D$35/1000000*'4 classification'!R109/'FX rate'!$C23,"")</f>
        <v/>
      </c>
      <c r="AY109" s="793" t="str">
        <f>IF(ISNUMBER(S109),'Cover Page'!$D$35/1000000*'4 classification'!S109/'FX rate'!$C23,"")</f>
        <v/>
      </c>
      <c r="AZ109" s="800" t="str">
        <f>IF(ISNUMBER(T109),'Cover Page'!$D$35/1000000*'4 classification'!T109/'FX rate'!$C23,"")</f>
        <v/>
      </c>
      <c r="BA109" s="792" t="str">
        <f>IF(ISNUMBER(U109),'Cover Page'!$D$35/1000000*'4 classification'!U109/'FX rate'!$C23,"")</f>
        <v/>
      </c>
      <c r="BB109" s="791" t="str">
        <f>IF(ISNUMBER(V109),'Cover Page'!$D$35/1000000*'4 classification'!V109/'FX rate'!$C23,"")</f>
        <v/>
      </c>
      <c r="BC109" s="599" t="str">
        <f>IF(ISNUMBER(W109),'Cover Page'!$D$35/1000000*'4 classification'!W109/'FX rate'!$C23,"")</f>
        <v/>
      </c>
      <c r="BD109" s="456"/>
      <c r="BE109" s="456"/>
      <c r="BF109" s="456"/>
      <c r="BG109" s="456"/>
      <c r="BH109" s="456"/>
      <c r="BI109" s="456"/>
      <c r="BN109" s="592">
        <v>2018</v>
      </c>
      <c r="BO109" s="629" t="str">
        <f>IF(ISNUMBER(C109),'Cover Page'!$D$35/1000000*C109/'FX rate'!$C$26,"")</f>
        <v/>
      </c>
      <c r="BP109" s="785" t="str">
        <f>IF(ISNUMBER(D109),'Cover Page'!$D$35/1000000*D109/'FX rate'!$C$26,"")</f>
        <v/>
      </c>
      <c r="BQ109" s="632" t="str">
        <f>IF(ISNUMBER(E109),'Cover Page'!$D$35/1000000*E109/'FX rate'!$C$26,"")</f>
        <v/>
      </c>
      <c r="BR109" s="786" t="str">
        <f>IF(ISNUMBER(F109),'Cover Page'!$D$35/1000000*F109/'FX rate'!$C$26,"")</f>
        <v/>
      </c>
      <c r="BS109" s="785" t="str">
        <f>IF(ISNUMBER(G109),'Cover Page'!$D$35/1000000*G109/'FX rate'!$C$26,"")</f>
        <v/>
      </c>
      <c r="BT109" s="632" t="str">
        <f>IF(ISNUMBER(H109),'Cover Page'!$D$35/1000000*H109/'FX rate'!$C$26,"")</f>
        <v/>
      </c>
      <c r="BU109" s="786" t="str">
        <f>IF(ISNUMBER(I109),'Cover Page'!$D$35/1000000*I109/'FX rate'!$C$26,"")</f>
        <v/>
      </c>
      <c r="BV109" s="785" t="str">
        <f>IF(ISNUMBER(J109),'Cover Page'!$D$35/1000000*J109/'FX rate'!$C$26,"")</f>
        <v/>
      </c>
      <c r="BW109" s="632" t="str">
        <f>IF(ISNUMBER(K109),'Cover Page'!$D$35/1000000*K109/'FX rate'!$C$26,"")</f>
        <v/>
      </c>
      <c r="BX109" s="786" t="str">
        <f>IF(ISNUMBER(L109),'Cover Page'!$D$35/1000000*L109/'FX rate'!$C$26,"")</f>
        <v/>
      </c>
      <c r="BY109" s="785" t="str">
        <f>IF(ISNUMBER(M109),'Cover Page'!$D$35/1000000*M109/'FX rate'!$C$26,"")</f>
        <v/>
      </c>
      <c r="BZ109" s="632" t="str">
        <f>IF(ISNUMBER(N109),'Cover Page'!$D$35/1000000*N109/'FX rate'!$C$26,"")</f>
        <v/>
      </c>
      <c r="CA109" s="786" t="str">
        <f>IF(ISNUMBER(O109),'Cover Page'!$D$35/1000000*O109/'FX rate'!$C$26,"")</f>
        <v/>
      </c>
      <c r="CB109" s="785" t="str">
        <f>IF(ISNUMBER(P109),'Cover Page'!$D$35/1000000*P109/'FX rate'!$C$26,"")</f>
        <v/>
      </c>
      <c r="CC109" s="632" t="str">
        <f>IF(ISNUMBER(Q109),'Cover Page'!$D$35/1000000*Q109/'FX rate'!$C$26,"")</f>
        <v/>
      </c>
      <c r="CD109" s="786" t="str">
        <f>IF(ISNUMBER(R109),'Cover Page'!$D$35/1000000*R109/'FX rate'!$C$26,"")</f>
        <v/>
      </c>
      <c r="CE109" s="785" t="str">
        <f>IF(ISNUMBER(S109),'Cover Page'!$D$35/1000000*S109/'FX rate'!$C$26,"")</f>
        <v/>
      </c>
      <c r="CF109" s="782" t="str">
        <f>IF(ISNUMBER(T109),'Cover Page'!$D$35/1000000*T109/'FX rate'!$C$26,"")</f>
        <v/>
      </c>
      <c r="CG109" s="784" t="str">
        <f>IF(ISNUMBER(U109),'Cover Page'!$D$35/1000000*U109/'FX rate'!$C$26,"")</f>
        <v/>
      </c>
      <c r="CH109" s="783" t="str">
        <f>IF(ISNUMBER(V109),'Cover Page'!$D$35/1000000*V109/'FX rate'!$C$26,"")</f>
        <v/>
      </c>
      <c r="CI109" s="630" t="str">
        <f>IF(ISNUMBER(W109),'Cover Page'!$D$35/1000000*W109/'FX rate'!$C$26,"")</f>
        <v/>
      </c>
      <c r="CJ109" s="525"/>
      <c r="CK109" s="525"/>
      <c r="CL109" s="525"/>
      <c r="CM109" s="525"/>
      <c r="CN109" s="525"/>
      <c r="CO109" s="525"/>
      <c r="CP109" s="525"/>
      <c r="CQ109" s="525"/>
      <c r="CR109" s="525"/>
      <c r="CS109" s="525"/>
    </row>
    <row r="110" spans="1:97" ht="14.25" x14ac:dyDescent="0.2">
      <c r="A110" s="4"/>
      <c r="B110" s="8">
        <v>2019</v>
      </c>
      <c r="C110" s="145"/>
      <c r="D110" s="95"/>
      <c r="E110" s="94"/>
      <c r="F110" s="141"/>
      <c r="G110" s="95"/>
      <c r="H110" s="94"/>
      <c r="I110" s="141"/>
      <c r="J110" s="95"/>
      <c r="K110" s="94"/>
      <c r="L110" s="141"/>
      <c r="M110" s="95"/>
      <c r="N110" s="94"/>
      <c r="O110" s="141"/>
      <c r="P110" s="95"/>
      <c r="Q110" s="94"/>
      <c r="R110" s="141"/>
      <c r="S110" s="95"/>
      <c r="T110" s="95"/>
      <c r="U110" s="264" t="str">
        <f t="shared" si="17"/>
        <v/>
      </c>
      <c r="V110" s="266" t="str">
        <f t="shared" si="18"/>
        <v/>
      </c>
      <c r="W110" s="251" t="str">
        <f t="shared" si="19"/>
        <v/>
      </c>
      <c r="AH110" s="523">
        <v>2019</v>
      </c>
      <c r="AI110" s="598" t="str">
        <f>IF(ISNUMBER(C110),'Cover Page'!$D$35/1000000*'4 classification'!C110/'FX rate'!$C24,"")</f>
        <v/>
      </c>
      <c r="AJ110" s="793" t="str">
        <f>IF(ISNUMBER(D110),'Cover Page'!$D$35/1000000*'4 classification'!D110/'FX rate'!$C24,"")</f>
        <v/>
      </c>
      <c r="AK110" s="601" t="str">
        <f>IF(ISNUMBER(E110),'Cover Page'!$D$35/1000000*'4 classification'!E110/'FX rate'!$C24,"")</f>
        <v/>
      </c>
      <c r="AL110" s="794" t="str">
        <f>IF(ISNUMBER(F110),'Cover Page'!$D$35/1000000*'4 classification'!F110/'FX rate'!$C24,"")</f>
        <v/>
      </c>
      <c r="AM110" s="793" t="str">
        <f>IF(ISNUMBER(G110),'Cover Page'!$D$35/1000000*'4 classification'!G110/'FX rate'!$C24,"")</f>
        <v/>
      </c>
      <c r="AN110" s="601" t="str">
        <f>IF(ISNUMBER(H110),'Cover Page'!$D$35/1000000*'4 classification'!H110/'FX rate'!$C24,"")</f>
        <v/>
      </c>
      <c r="AO110" s="794" t="str">
        <f>IF(ISNUMBER(I110),'Cover Page'!$D$35/1000000*'4 classification'!I110/'FX rate'!$C24,"")</f>
        <v/>
      </c>
      <c r="AP110" s="793" t="str">
        <f>IF(ISNUMBER(J110),'Cover Page'!$D$35/1000000*'4 classification'!J110/'FX rate'!$C24,"")</f>
        <v/>
      </c>
      <c r="AQ110" s="601" t="str">
        <f>IF(ISNUMBER(K110),'Cover Page'!$D$35/1000000*'4 classification'!K110/'FX rate'!$C24,"")</f>
        <v/>
      </c>
      <c r="AR110" s="794" t="str">
        <f>IF(ISNUMBER(L110),'Cover Page'!$D$35/1000000*'4 classification'!L110/'FX rate'!$C24,"")</f>
        <v/>
      </c>
      <c r="AS110" s="793" t="str">
        <f>IF(ISNUMBER(M110),'Cover Page'!$D$35/1000000*'4 classification'!M110/'FX rate'!$C24,"")</f>
        <v/>
      </c>
      <c r="AT110" s="601" t="str">
        <f>IF(ISNUMBER(N110),'Cover Page'!$D$35/1000000*'4 classification'!N110/'FX rate'!$C24,"")</f>
        <v/>
      </c>
      <c r="AU110" s="794" t="str">
        <f>IF(ISNUMBER(O110),'Cover Page'!$D$35/1000000*'4 classification'!O110/'FX rate'!$C24,"")</f>
        <v/>
      </c>
      <c r="AV110" s="793" t="str">
        <f>IF(ISNUMBER(P110),'Cover Page'!$D$35/1000000*'4 classification'!P110/'FX rate'!$C24,"")</f>
        <v/>
      </c>
      <c r="AW110" s="601" t="str">
        <f>IF(ISNUMBER(Q110),'Cover Page'!$D$35/1000000*'4 classification'!Q110/'FX rate'!$C24,"")</f>
        <v/>
      </c>
      <c r="AX110" s="794" t="str">
        <f>IF(ISNUMBER(R110),'Cover Page'!$D$35/1000000*'4 classification'!R110/'FX rate'!$C24,"")</f>
        <v/>
      </c>
      <c r="AY110" s="793" t="str">
        <f>IF(ISNUMBER(S110),'Cover Page'!$D$35/1000000*'4 classification'!S110/'FX rate'!$C24,"")</f>
        <v/>
      </c>
      <c r="AZ110" s="800" t="str">
        <f>IF(ISNUMBER(T110),'Cover Page'!$D$35/1000000*'4 classification'!T110/'FX rate'!$C24,"")</f>
        <v/>
      </c>
      <c r="BA110" s="792" t="str">
        <f>IF(ISNUMBER(U110),'Cover Page'!$D$35/1000000*'4 classification'!U110/'FX rate'!$C24,"")</f>
        <v/>
      </c>
      <c r="BB110" s="791" t="str">
        <f>IF(ISNUMBER(V110),'Cover Page'!$D$35/1000000*'4 classification'!V110/'FX rate'!$C24,"")</f>
        <v/>
      </c>
      <c r="BC110" s="599" t="str">
        <f>IF(ISNUMBER(W110),'Cover Page'!$D$35/1000000*'4 classification'!W110/'FX rate'!$C24,"")</f>
        <v/>
      </c>
      <c r="BD110" s="456"/>
      <c r="BE110" s="456"/>
      <c r="BF110" s="456"/>
      <c r="BG110" s="456"/>
      <c r="BH110" s="456"/>
      <c r="BI110" s="456"/>
      <c r="BN110" s="592">
        <v>2019</v>
      </c>
      <c r="BO110" s="629" t="str">
        <f>IF(ISNUMBER(C110),'Cover Page'!$D$35/1000000*C110/'FX rate'!$C$26,"")</f>
        <v/>
      </c>
      <c r="BP110" s="785" t="str">
        <f>IF(ISNUMBER(D110),'Cover Page'!$D$35/1000000*D110/'FX rate'!$C$26,"")</f>
        <v/>
      </c>
      <c r="BQ110" s="632" t="str">
        <f>IF(ISNUMBER(E110),'Cover Page'!$D$35/1000000*E110/'FX rate'!$C$26,"")</f>
        <v/>
      </c>
      <c r="BR110" s="786" t="str">
        <f>IF(ISNUMBER(F110),'Cover Page'!$D$35/1000000*F110/'FX rate'!$C$26,"")</f>
        <v/>
      </c>
      <c r="BS110" s="785" t="str">
        <f>IF(ISNUMBER(G110),'Cover Page'!$D$35/1000000*G110/'FX rate'!$C$26,"")</f>
        <v/>
      </c>
      <c r="BT110" s="632" t="str">
        <f>IF(ISNUMBER(H110),'Cover Page'!$D$35/1000000*H110/'FX rate'!$C$26,"")</f>
        <v/>
      </c>
      <c r="BU110" s="786" t="str">
        <f>IF(ISNUMBER(I110),'Cover Page'!$D$35/1000000*I110/'FX rate'!$C$26,"")</f>
        <v/>
      </c>
      <c r="BV110" s="785" t="str">
        <f>IF(ISNUMBER(J110),'Cover Page'!$D$35/1000000*J110/'FX rate'!$C$26,"")</f>
        <v/>
      </c>
      <c r="BW110" s="632" t="str">
        <f>IF(ISNUMBER(K110),'Cover Page'!$D$35/1000000*K110/'FX rate'!$C$26,"")</f>
        <v/>
      </c>
      <c r="BX110" s="786" t="str">
        <f>IF(ISNUMBER(L110),'Cover Page'!$D$35/1000000*L110/'FX rate'!$C$26,"")</f>
        <v/>
      </c>
      <c r="BY110" s="785" t="str">
        <f>IF(ISNUMBER(M110),'Cover Page'!$D$35/1000000*M110/'FX rate'!$C$26,"")</f>
        <v/>
      </c>
      <c r="BZ110" s="632" t="str">
        <f>IF(ISNUMBER(N110),'Cover Page'!$D$35/1000000*N110/'FX rate'!$C$26,"")</f>
        <v/>
      </c>
      <c r="CA110" s="786" t="str">
        <f>IF(ISNUMBER(O110),'Cover Page'!$D$35/1000000*O110/'FX rate'!$C$26,"")</f>
        <v/>
      </c>
      <c r="CB110" s="785" t="str">
        <f>IF(ISNUMBER(P110),'Cover Page'!$D$35/1000000*P110/'FX rate'!$C$26,"")</f>
        <v/>
      </c>
      <c r="CC110" s="632" t="str">
        <f>IF(ISNUMBER(Q110),'Cover Page'!$D$35/1000000*Q110/'FX rate'!$C$26,"")</f>
        <v/>
      </c>
      <c r="CD110" s="786" t="str">
        <f>IF(ISNUMBER(R110),'Cover Page'!$D$35/1000000*R110/'FX rate'!$C$26,"")</f>
        <v/>
      </c>
      <c r="CE110" s="785" t="str">
        <f>IF(ISNUMBER(S110),'Cover Page'!$D$35/1000000*S110/'FX rate'!$C$26,"")</f>
        <v/>
      </c>
      <c r="CF110" s="782" t="str">
        <f>IF(ISNUMBER(T110),'Cover Page'!$D$35/1000000*T110/'FX rate'!$C$26,"")</f>
        <v/>
      </c>
      <c r="CG110" s="784" t="str">
        <f>IF(ISNUMBER(U110),'Cover Page'!$D$35/1000000*U110/'FX rate'!$C$26,"")</f>
        <v/>
      </c>
      <c r="CH110" s="783" t="str">
        <f>IF(ISNUMBER(V110),'Cover Page'!$D$35/1000000*V110/'FX rate'!$C$26,"")</f>
        <v/>
      </c>
      <c r="CI110" s="630" t="str">
        <f>IF(ISNUMBER(W110),'Cover Page'!$D$35/1000000*W110/'FX rate'!$C$26,"")</f>
        <v/>
      </c>
      <c r="CJ110" s="525"/>
      <c r="CK110" s="525"/>
      <c r="CL110" s="525"/>
      <c r="CM110" s="525"/>
      <c r="CN110" s="525"/>
      <c r="CO110" s="525"/>
      <c r="CP110" s="525"/>
      <c r="CQ110" s="525"/>
      <c r="CR110" s="525"/>
      <c r="CS110" s="525"/>
    </row>
    <row r="111" spans="1:97" ht="14.25" x14ac:dyDescent="0.2">
      <c r="A111" s="4"/>
      <c r="B111" s="8">
        <v>2020</v>
      </c>
      <c r="C111" s="145"/>
      <c r="D111" s="95"/>
      <c r="E111" s="94"/>
      <c r="F111" s="141"/>
      <c r="G111" s="95"/>
      <c r="H111" s="94"/>
      <c r="I111" s="141"/>
      <c r="J111" s="95"/>
      <c r="K111" s="94"/>
      <c r="L111" s="141"/>
      <c r="M111" s="95"/>
      <c r="N111" s="94"/>
      <c r="O111" s="141"/>
      <c r="P111" s="95"/>
      <c r="Q111" s="94"/>
      <c r="R111" s="141"/>
      <c r="S111" s="95"/>
      <c r="T111" s="95"/>
      <c r="U111" s="264" t="str">
        <f t="shared" si="17"/>
        <v/>
      </c>
      <c r="V111" s="266" t="str">
        <f t="shared" si="18"/>
        <v/>
      </c>
      <c r="W111" s="251" t="str">
        <f t="shared" si="19"/>
        <v/>
      </c>
      <c r="AH111" s="523">
        <v>2020</v>
      </c>
      <c r="AI111" s="598" t="str">
        <f>IF(ISNUMBER(C111),'Cover Page'!$D$35/1000000*'4 classification'!C111/'FX rate'!$C25,"")</f>
        <v/>
      </c>
      <c r="AJ111" s="793" t="str">
        <f>IF(ISNUMBER(D111),'Cover Page'!$D$35/1000000*'4 classification'!D111/'FX rate'!$C25,"")</f>
        <v/>
      </c>
      <c r="AK111" s="601" t="str">
        <f>IF(ISNUMBER(E111),'Cover Page'!$D$35/1000000*'4 classification'!E111/'FX rate'!$C25,"")</f>
        <v/>
      </c>
      <c r="AL111" s="794" t="str">
        <f>IF(ISNUMBER(F111),'Cover Page'!$D$35/1000000*'4 classification'!F111/'FX rate'!$C25,"")</f>
        <v/>
      </c>
      <c r="AM111" s="793" t="str">
        <f>IF(ISNUMBER(G111),'Cover Page'!$D$35/1000000*'4 classification'!G111/'FX rate'!$C25,"")</f>
        <v/>
      </c>
      <c r="AN111" s="601" t="str">
        <f>IF(ISNUMBER(H111),'Cover Page'!$D$35/1000000*'4 classification'!H111/'FX rate'!$C25,"")</f>
        <v/>
      </c>
      <c r="AO111" s="794" t="str">
        <f>IF(ISNUMBER(I111),'Cover Page'!$D$35/1000000*'4 classification'!I111/'FX rate'!$C25,"")</f>
        <v/>
      </c>
      <c r="AP111" s="793" t="str">
        <f>IF(ISNUMBER(J111),'Cover Page'!$D$35/1000000*'4 classification'!J111/'FX rate'!$C25,"")</f>
        <v/>
      </c>
      <c r="AQ111" s="601" t="str">
        <f>IF(ISNUMBER(K111),'Cover Page'!$D$35/1000000*'4 classification'!K111/'FX rate'!$C25,"")</f>
        <v/>
      </c>
      <c r="AR111" s="794" t="str">
        <f>IF(ISNUMBER(L111),'Cover Page'!$D$35/1000000*'4 classification'!L111/'FX rate'!$C25,"")</f>
        <v/>
      </c>
      <c r="AS111" s="793" t="str">
        <f>IF(ISNUMBER(M111),'Cover Page'!$D$35/1000000*'4 classification'!M111/'FX rate'!$C25,"")</f>
        <v/>
      </c>
      <c r="AT111" s="601" t="str">
        <f>IF(ISNUMBER(N111),'Cover Page'!$D$35/1000000*'4 classification'!N111/'FX rate'!$C25,"")</f>
        <v/>
      </c>
      <c r="AU111" s="794" t="str">
        <f>IF(ISNUMBER(O111),'Cover Page'!$D$35/1000000*'4 classification'!O111/'FX rate'!$C25,"")</f>
        <v/>
      </c>
      <c r="AV111" s="793" t="str">
        <f>IF(ISNUMBER(P111),'Cover Page'!$D$35/1000000*'4 classification'!P111/'FX rate'!$C25,"")</f>
        <v/>
      </c>
      <c r="AW111" s="601" t="str">
        <f>IF(ISNUMBER(Q111),'Cover Page'!$D$35/1000000*'4 classification'!Q111/'FX rate'!$C25,"")</f>
        <v/>
      </c>
      <c r="AX111" s="794" t="str">
        <f>IF(ISNUMBER(R111),'Cover Page'!$D$35/1000000*'4 classification'!R111/'FX rate'!$C25,"")</f>
        <v/>
      </c>
      <c r="AY111" s="793" t="str">
        <f>IF(ISNUMBER(S111),'Cover Page'!$D$35/1000000*'4 classification'!S111/'FX rate'!$C25,"")</f>
        <v/>
      </c>
      <c r="AZ111" s="800" t="str">
        <f>IF(ISNUMBER(T111),'Cover Page'!$D$35/1000000*'4 classification'!T111/'FX rate'!$C25,"")</f>
        <v/>
      </c>
      <c r="BA111" s="792" t="str">
        <f>IF(ISNUMBER(U111),'Cover Page'!$D$35/1000000*'4 classification'!U111/'FX rate'!$C25,"")</f>
        <v/>
      </c>
      <c r="BB111" s="791" t="str">
        <f>IF(ISNUMBER(V111),'Cover Page'!$D$35/1000000*'4 classification'!V111/'FX rate'!$C25,"")</f>
        <v/>
      </c>
      <c r="BC111" s="599" t="str">
        <f>IF(ISNUMBER(W111),'Cover Page'!$D$35/1000000*'4 classification'!W111/'FX rate'!$C25,"")</f>
        <v/>
      </c>
      <c r="BD111" s="456"/>
      <c r="BE111" s="456"/>
      <c r="BF111" s="456"/>
      <c r="BG111" s="456"/>
      <c r="BH111" s="456"/>
      <c r="BI111" s="456"/>
      <c r="BN111" s="592">
        <v>2020</v>
      </c>
      <c r="BO111" s="629" t="str">
        <f>IF(ISNUMBER(C111),'Cover Page'!$D$35/1000000*C111/'FX rate'!$C$26,"")</f>
        <v/>
      </c>
      <c r="BP111" s="785" t="str">
        <f>IF(ISNUMBER(D111),'Cover Page'!$D$35/1000000*D111/'FX rate'!$C$26,"")</f>
        <v/>
      </c>
      <c r="BQ111" s="632" t="str">
        <f>IF(ISNUMBER(E111),'Cover Page'!$D$35/1000000*E111/'FX rate'!$C$26,"")</f>
        <v/>
      </c>
      <c r="BR111" s="786" t="str">
        <f>IF(ISNUMBER(F111),'Cover Page'!$D$35/1000000*F111/'FX rate'!$C$26,"")</f>
        <v/>
      </c>
      <c r="BS111" s="785" t="str">
        <f>IF(ISNUMBER(G111),'Cover Page'!$D$35/1000000*G111/'FX rate'!$C$26,"")</f>
        <v/>
      </c>
      <c r="BT111" s="632" t="str">
        <f>IF(ISNUMBER(H111),'Cover Page'!$D$35/1000000*H111/'FX rate'!$C$26,"")</f>
        <v/>
      </c>
      <c r="BU111" s="786" t="str">
        <f>IF(ISNUMBER(I111),'Cover Page'!$D$35/1000000*I111/'FX rate'!$C$26,"")</f>
        <v/>
      </c>
      <c r="BV111" s="785" t="str">
        <f>IF(ISNUMBER(J111),'Cover Page'!$D$35/1000000*J111/'FX rate'!$C$26,"")</f>
        <v/>
      </c>
      <c r="BW111" s="632" t="str">
        <f>IF(ISNUMBER(K111),'Cover Page'!$D$35/1000000*K111/'FX rate'!$C$26,"")</f>
        <v/>
      </c>
      <c r="BX111" s="786" t="str">
        <f>IF(ISNUMBER(L111),'Cover Page'!$D$35/1000000*L111/'FX rate'!$C$26,"")</f>
        <v/>
      </c>
      <c r="BY111" s="785" t="str">
        <f>IF(ISNUMBER(M111),'Cover Page'!$D$35/1000000*M111/'FX rate'!$C$26,"")</f>
        <v/>
      </c>
      <c r="BZ111" s="632" t="str">
        <f>IF(ISNUMBER(N111),'Cover Page'!$D$35/1000000*N111/'FX rate'!$C$26,"")</f>
        <v/>
      </c>
      <c r="CA111" s="786" t="str">
        <f>IF(ISNUMBER(O111),'Cover Page'!$D$35/1000000*O111/'FX rate'!$C$26,"")</f>
        <v/>
      </c>
      <c r="CB111" s="785" t="str">
        <f>IF(ISNUMBER(P111),'Cover Page'!$D$35/1000000*P111/'FX rate'!$C$26,"")</f>
        <v/>
      </c>
      <c r="CC111" s="632" t="str">
        <f>IF(ISNUMBER(Q111),'Cover Page'!$D$35/1000000*Q111/'FX rate'!$C$26,"")</f>
        <v/>
      </c>
      <c r="CD111" s="786" t="str">
        <f>IF(ISNUMBER(R111),'Cover Page'!$D$35/1000000*R111/'FX rate'!$C$26,"")</f>
        <v/>
      </c>
      <c r="CE111" s="785" t="str">
        <f>IF(ISNUMBER(S111),'Cover Page'!$D$35/1000000*S111/'FX rate'!$C$26,"")</f>
        <v/>
      </c>
      <c r="CF111" s="782" t="str">
        <f>IF(ISNUMBER(T111),'Cover Page'!$D$35/1000000*T111/'FX rate'!$C$26,"")</f>
        <v/>
      </c>
      <c r="CG111" s="784" t="str">
        <f>IF(ISNUMBER(U111),'Cover Page'!$D$35/1000000*U111/'FX rate'!$C$26,"")</f>
        <v/>
      </c>
      <c r="CH111" s="783" t="str">
        <f>IF(ISNUMBER(V111),'Cover Page'!$D$35/1000000*V111/'FX rate'!$C$26,"")</f>
        <v/>
      </c>
      <c r="CI111" s="630" t="str">
        <f>IF(ISNUMBER(W111),'Cover Page'!$D$35/1000000*W111/'FX rate'!$C$26,"")</f>
        <v/>
      </c>
      <c r="CJ111" s="525"/>
      <c r="CK111" s="525"/>
      <c r="CL111" s="525"/>
      <c r="CM111" s="525"/>
      <c r="CN111" s="525"/>
      <c r="CO111" s="525"/>
      <c r="CP111" s="525"/>
      <c r="CQ111" s="525"/>
      <c r="CR111" s="525"/>
      <c r="CS111" s="525"/>
    </row>
    <row r="112" spans="1:97" ht="14.25" x14ac:dyDescent="0.2">
      <c r="A112" s="4"/>
      <c r="B112" s="120">
        <v>2021</v>
      </c>
      <c r="C112" s="407"/>
      <c r="D112" s="408"/>
      <c r="E112" s="336"/>
      <c r="F112" s="409"/>
      <c r="G112" s="408"/>
      <c r="H112" s="336"/>
      <c r="I112" s="409"/>
      <c r="J112" s="408"/>
      <c r="K112" s="336"/>
      <c r="L112" s="409"/>
      <c r="M112" s="408"/>
      <c r="N112" s="336"/>
      <c r="O112" s="409"/>
      <c r="P112" s="408"/>
      <c r="Q112" s="336"/>
      <c r="R112" s="409"/>
      <c r="S112" s="408"/>
      <c r="T112" s="408"/>
      <c r="U112" s="264" t="str">
        <f t="shared" si="17"/>
        <v/>
      </c>
      <c r="V112" s="266" t="str">
        <f t="shared" si="18"/>
        <v/>
      </c>
      <c r="W112" s="251" t="str">
        <f t="shared" si="19"/>
        <v/>
      </c>
      <c r="AH112" s="523">
        <v>2021</v>
      </c>
      <c r="AI112" s="1868"/>
      <c r="AJ112" s="795"/>
      <c r="AK112" s="657"/>
      <c r="AL112" s="796"/>
      <c r="AM112" s="795"/>
      <c r="AN112" s="657"/>
      <c r="AO112" s="796"/>
      <c r="AP112" s="795"/>
      <c r="AQ112" s="657"/>
      <c r="AR112" s="796"/>
      <c r="AS112" s="795"/>
      <c r="AT112" s="657"/>
      <c r="AU112" s="796"/>
      <c r="AV112" s="795"/>
      <c r="AW112" s="657"/>
      <c r="AX112" s="796"/>
      <c r="AY112" s="795"/>
      <c r="AZ112" s="1815"/>
      <c r="BA112" s="1779"/>
      <c r="BB112" s="1807"/>
      <c r="BC112" s="1778"/>
      <c r="BD112" s="456"/>
      <c r="BE112" s="456"/>
      <c r="BF112" s="456"/>
      <c r="BG112" s="456"/>
      <c r="BH112" s="456"/>
      <c r="BI112" s="456"/>
      <c r="BN112" s="592">
        <v>2021</v>
      </c>
      <c r="BO112" s="1869"/>
      <c r="BP112" s="787"/>
      <c r="BQ112" s="643"/>
      <c r="BR112" s="788"/>
      <c r="BS112" s="787"/>
      <c r="BT112" s="643"/>
      <c r="BU112" s="788"/>
      <c r="BV112" s="787"/>
      <c r="BW112" s="643"/>
      <c r="BX112" s="788"/>
      <c r="BY112" s="787"/>
      <c r="BZ112" s="643"/>
      <c r="CA112" s="788"/>
      <c r="CB112" s="787"/>
      <c r="CC112" s="643"/>
      <c r="CD112" s="788"/>
      <c r="CE112" s="787"/>
      <c r="CF112" s="820"/>
      <c r="CG112" s="1812"/>
      <c r="CH112" s="1813"/>
      <c r="CI112" s="1780"/>
      <c r="CJ112" s="525"/>
      <c r="CK112" s="525"/>
      <c r="CL112" s="525"/>
      <c r="CM112" s="525"/>
      <c r="CN112" s="525"/>
      <c r="CO112" s="525"/>
      <c r="CP112" s="525"/>
      <c r="CQ112" s="525"/>
      <c r="CR112" s="525"/>
      <c r="CS112" s="525"/>
    </row>
    <row r="113" spans="1:97" ht="14.25" x14ac:dyDescent="0.2">
      <c r="A113" s="4"/>
      <c r="B113" s="8">
        <v>2022</v>
      </c>
      <c r="C113" s="145"/>
      <c r="D113" s="95"/>
      <c r="E113" s="94"/>
      <c r="F113" s="141"/>
      <c r="G113" s="95"/>
      <c r="H113" s="94"/>
      <c r="I113" s="141"/>
      <c r="J113" s="95"/>
      <c r="K113" s="94"/>
      <c r="L113" s="141"/>
      <c r="M113" s="95"/>
      <c r="N113" s="94"/>
      <c r="O113" s="141"/>
      <c r="P113" s="95"/>
      <c r="Q113" s="94"/>
      <c r="R113" s="141"/>
      <c r="S113" s="95"/>
      <c r="T113" s="95"/>
      <c r="U113" s="1866" t="str">
        <f t="shared" ref="U113" si="20">IF(COUNT(C113,F113,I113,L113,O113,R113)&lt;&gt;0,C113+F113+I113+L113+O113+R113,"")</f>
        <v/>
      </c>
      <c r="V113" s="1867" t="str">
        <f t="shared" ref="V113" si="21">IF(COUNT(D113,G113,J113,M113,P113,S113)&lt;&gt;0,D113+G113+J113+M113+P113+S113,"")</f>
        <v/>
      </c>
      <c r="W113" s="128" t="str">
        <f t="shared" ref="W113" si="22">IF(COUNT(E113,H113,K113,N113,Q113,T113)&lt;&gt;0,E113+H113+K113+N113+Q113+T113,"")</f>
        <v/>
      </c>
      <c r="AH113" s="1710">
        <v>2022</v>
      </c>
      <c r="AI113" s="1684" t="str">
        <f>IF(ISNUMBER(C112),'Cover Page'!$D$35/1000000*'4 classification'!C112/'FX rate'!$C26,"")</f>
        <v/>
      </c>
      <c r="AJ113" s="1685" t="str">
        <f>IF(ISNUMBER(D112),'Cover Page'!$D$35/1000000*'4 classification'!D112/'FX rate'!$C26,"")</f>
        <v/>
      </c>
      <c r="AK113" s="1673" t="str">
        <f>IF(ISNUMBER(E112),'Cover Page'!$D$35/1000000*'4 classification'!E112/'FX rate'!$C26,"")</f>
        <v/>
      </c>
      <c r="AL113" s="1674" t="str">
        <f>IF(ISNUMBER(F112),'Cover Page'!$D$35/1000000*'4 classification'!F112/'FX rate'!$C26,"")</f>
        <v/>
      </c>
      <c r="AM113" s="1685" t="str">
        <f>IF(ISNUMBER(G112),'Cover Page'!$D$35/1000000*'4 classification'!G112/'FX rate'!$C26,"")</f>
        <v/>
      </c>
      <c r="AN113" s="1673" t="str">
        <f>IF(ISNUMBER(H112),'Cover Page'!$D$35/1000000*'4 classification'!H112/'FX rate'!$C26,"")</f>
        <v/>
      </c>
      <c r="AO113" s="1674" t="str">
        <f>IF(ISNUMBER(I112),'Cover Page'!$D$35/1000000*'4 classification'!I112/'FX rate'!$C26,"")</f>
        <v/>
      </c>
      <c r="AP113" s="1685" t="str">
        <f>IF(ISNUMBER(J112),'Cover Page'!$D$35/1000000*'4 classification'!J112/'FX rate'!$C26,"")</f>
        <v/>
      </c>
      <c r="AQ113" s="1673" t="str">
        <f>IF(ISNUMBER(K112),'Cover Page'!$D$35/1000000*'4 classification'!K112/'FX rate'!$C26,"")</f>
        <v/>
      </c>
      <c r="AR113" s="1674" t="str">
        <f>IF(ISNUMBER(L112),'Cover Page'!$D$35/1000000*'4 classification'!L112/'FX rate'!$C26,"")</f>
        <v/>
      </c>
      <c r="AS113" s="1685" t="str">
        <f>IF(ISNUMBER(M112),'Cover Page'!$D$35/1000000*'4 classification'!M112/'FX rate'!$C26,"")</f>
        <v/>
      </c>
      <c r="AT113" s="1673" t="str">
        <f>IF(ISNUMBER(N112),'Cover Page'!$D$35/1000000*'4 classification'!N112/'FX rate'!$C26,"")</f>
        <v/>
      </c>
      <c r="AU113" s="1674" t="str">
        <f>IF(ISNUMBER(O112),'Cover Page'!$D$35/1000000*'4 classification'!O112/'FX rate'!$C26,"")</f>
        <v/>
      </c>
      <c r="AV113" s="1685" t="str">
        <f>IF(ISNUMBER(P112),'Cover Page'!$D$35/1000000*'4 classification'!P112/'FX rate'!$C26,"")</f>
        <v/>
      </c>
      <c r="AW113" s="1673" t="str">
        <f>IF(ISNUMBER(Q112),'Cover Page'!$D$35/1000000*'4 classification'!Q112/'FX rate'!$C26,"")</f>
        <v/>
      </c>
      <c r="AX113" s="1674" t="str">
        <f>IF(ISNUMBER(R112),'Cover Page'!$D$35/1000000*'4 classification'!R112/'FX rate'!$C26,"")</f>
        <v/>
      </c>
      <c r="AY113" s="1685" t="str">
        <f>IF(ISNUMBER(S112),'Cover Page'!$D$35/1000000*'4 classification'!S112/'FX rate'!$C26,"")</f>
        <v/>
      </c>
      <c r="AZ113" s="1686" t="str">
        <f>IF(ISNUMBER(T112),'Cover Page'!$D$35/1000000*'4 classification'!T112/'FX rate'!$C26,"")</f>
        <v/>
      </c>
      <c r="BA113" s="1674" t="str">
        <f>IF(ISNUMBER(U112),'Cover Page'!$D$35/1000000*'4 classification'!U112/'FX rate'!$C26,"")</f>
        <v/>
      </c>
      <c r="BB113" s="1685" t="str">
        <f>IF(ISNUMBER(V112),'Cover Page'!$D$35/1000000*'4 classification'!V112/'FX rate'!$C26,"")</f>
        <v/>
      </c>
      <c r="BC113" s="1673" t="str">
        <f>IF(ISNUMBER(W112),'Cover Page'!$D$35/1000000*'4 classification'!W112/'FX rate'!$C26,"")</f>
        <v/>
      </c>
      <c r="BD113" s="456"/>
      <c r="BE113" s="456"/>
      <c r="BF113" s="456"/>
      <c r="BG113" s="456"/>
      <c r="BH113" s="456"/>
      <c r="BI113" s="456"/>
      <c r="BN113" s="1706">
        <v>2022</v>
      </c>
      <c r="BO113" s="1681" t="str">
        <f>IF(ISNUMBER(C112),'Cover Page'!$D$35/1000000*C112/'FX rate'!$C$26,"")</f>
        <v/>
      </c>
      <c r="BP113" s="1682" t="str">
        <f>IF(ISNUMBER(D112),'Cover Page'!$D$35/1000000*D112/'FX rate'!$C$26,"")</f>
        <v/>
      </c>
      <c r="BQ113" s="1676" t="str">
        <f>IF(ISNUMBER(E112),'Cover Page'!$D$35/1000000*E112/'FX rate'!$C$26,"")</f>
        <v/>
      </c>
      <c r="BR113" s="1683" t="str">
        <f>IF(ISNUMBER(F112),'Cover Page'!$D$35/1000000*F112/'FX rate'!$C$26,"")</f>
        <v/>
      </c>
      <c r="BS113" s="1682" t="str">
        <f>IF(ISNUMBER(G112),'Cover Page'!$D$35/1000000*G112/'FX rate'!$C$26,"")</f>
        <v/>
      </c>
      <c r="BT113" s="1676" t="str">
        <f>IF(ISNUMBER(H112),'Cover Page'!$D$35/1000000*H112/'FX rate'!$C$26,"")</f>
        <v/>
      </c>
      <c r="BU113" s="1683" t="str">
        <f>IF(ISNUMBER(I112),'Cover Page'!$D$35/1000000*I112/'FX rate'!$C$26,"")</f>
        <v/>
      </c>
      <c r="BV113" s="1682" t="str">
        <f>IF(ISNUMBER(J112),'Cover Page'!$D$35/1000000*J112/'FX rate'!$C$26,"")</f>
        <v/>
      </c>
      <c r="BW113" s="1676" t="str">
        <f>IF(ISNUMBER(K112),'Cover Page'!$D$35/1000000*K112/'FX rate'!$C$26,"")</f>
        <v/>
      </c>
      <c r="BX113" s="1683" t="str">
        <f>IF(ISNUMBER(L112),'Cover Page'!$D$35/1000000*L112/'FX rate'!$C$26,"")</f>
        <v/>
      </c>
      <c r="BY113" s="1682" t="str">
        <f>IF(ISNUMBER(M112),'Cover Page'!$D$35/1000000*M112/'FX rate'!$C$26,"")</f>
        <v/>
      </c>
      <c r="BZ113" s="1676" t="str">
        <f>IF(ISNUMBER(N112),'Cover Page'!$D$35/1000000*N112/'FX rate'!$C$26,"")</f>
        <v/>
      </c>
      <c r="CA113" s="1683" t="str">
        <f>IF(ISNUMBER(O112),'Cover Page'!$D$35/1000000*O112/'FX rate'!$C$26,"")</f>
        <v/>
      </c>
      <c r="CB113" s="1682" t="str">
        <f>IF(ISNUMBER(P112),'Cover Page'!$D$35/1000000*P112/'FX rate'!$C$26,"")</f>
        <v/>
      </c>
      <c r="CC113" s="1676" t="str">
        <f>IF(ISNUMBER(Q112),'Cover Page'!$D$35/1000000*Q112/'FX rate'!$C$26,"")</f>
        <v/>
      </c>
      <c r="CD113" s="1683" t="str">
        <f>IF(ISNUMBER(R112),'Cover Page'!$D$35/1000000*R112/'FX rate'!$C$26,"")</f>
        <v/>
      </c>
      <c r="CE113" s="1682" t="str">
        <f>IF(ISNUMBER(S112),'Cover Page'!$D$35/1000000*S112/'FX rate'!$C$26,"")</f>
        <v/>
      </c>
      <c r="CF113" s="1675" t="str">
        <f>IF(ISNUMBER(T112),'Cover Page'!$D$35/1000000*T112/'FX rate'!$C$26,"")</f>
        <v/>
      </c>
      <c r="CG113" s="1683" t="str">
        <f>IF(ISNUMBER(U112),'Cover Page'!$D$35/1000000*U112/'FX rate'!$C$26,"")</f>
        <v/>
      </c>
      <c r="CH113" s="1682" t="str">
        <f>IF(ISNUMBER(V112),'Cover Page'!$D$35/1000000*V112/'FX rate'!$C$26,"")</f>
        <v/>
      </c>
      <c r="CI113" s="1676" t="str">
        <f>IF(ISNUMBER(W112),'Cover Page'!$D$35/1000000*W112/'FX rate'!$C$26,"")</f>
        <v/>
      </c>
      <c r="CJ113" s="525"/>
      <c r="CK113" s="525"/>
      <c r="CL113" s="525"/>
      <c r="CM113" s="525"/>
      <c r="CN113" s="525"/>
      <c r="CO113" s="525"/>
      <c r="CP113" s="525"/>
      <c r="CQ113" s="525"/>
      <c r="CR113" s="525"/>
      <c r="CS113" s="525"/>
    </row>
    <row r="114" spans="1:97" ht="14.25" customHeight="1" thickBot="1" x14ac:dyDescent="0.25">
      <c r="B114" s="162" t="s">
        <v>2145</v>
      </c>
      <c r="C114" s="752"/>
      <c r="D114" s="756"/>
      <c r="E114" s="753"/>
      <c r="F114" s="757"/>
      <c r="G114" s="756"/>
      <c r="H114" s="753"/>
      <c r="I114" s="757"/>
      <c r="J114" s="756"/>
      <c r="K114" s="753"/>
      <c r="L114" s="757"/>
      <c r="M114" s="756"/>
      <c r="N114" s="753"/>
      <c r="O114" s="757"/>
      <c r="P114" s="756"/>
      <c r="Q114" s="753"/>
      <c r="R114" s="757"/>
      <c r="S114" s="756"/>
      <c r="T114" s="756"/>
      <c r="U114" s="1669" t="str">
        <f t="shared" ref="U114" si="23">IF(COUNT(C114,F114,I114,L114,O114,R114)&lt;&gt;0,C114+F114+I114+L114+O114+R114,"")</f>
        <v/>
      </c>
      <c r="V114" s="1680" t="str">
        <f t="shared" ref="V114" si="24">IF(COUNT(D114,G114,J114,M114,P114,S114)&lt;&gt;0,D114+G114+J114+M114+P114+S114,"")</f>
        <v/>
      </c>
      <c r="W114" s="819" t="str">
        <f t="shared" ref="W114" si="25">IF(COUNT(E114,H114,K114,N114,Q114,T114)&lt;&gt;0,E114+H114+K114+N114+Q114+T114,"")</f>
        <v/>
      </c>
      <c r="AH114" s="1808"/>
      <c r="AI114" s="1809"/>
      <c r="AJ114" s="1809"/>
      <c r="AK114" s="1809"/>
      <c r="AL114" s="1809"/>
      <c r="AM114" s="1809"/>
      <c r="AN114" s="1809"/>
      <c r="AO114" s="1809"/>
      <c r="AP114" s="1809"/>
      <c r="AQ114" s="1809"/>
      <c r="AR114" s="1809"/>
      <c r="AS114" s="1809"/>
      <c r="AT114" s="1809"/>
      <c r="AU114" s="1809"/>
      <c r="AV114" s="1809"/>
      <c r="AW114" s="1809"/>
      <c r="AX114" s="1809"/>
      <c r="AY114" s="1809"/>
      <c r="AZ114" s="1809"/>
      <c r="BA114" s="1809"/>
      <c r="BB114" s="1809"/>
      <c r="BC114" s="1809"/>
      <c r="BD114" s="456"/>
      <c r="BE114" s="456"/>
      <c r="BF114" s="456"/>
      <c r="BG114" s="456"/>
      <c r="BH114" s="456"/>
      <c r="BI114" s="456"/>
      <c r="BN114" s="1810"/>
      <c r="BO114" s="1811"/>
      <c r="BP114" s="1811"/>
      <c r="BQ114" s="1811"/>
      <c r="BR114" s="1811"/>
      <c r="BS114" s="1811"/>
      <c r="BT114" s="1811"/>
      <c r="BU114" s="1811"/>
      <c r="BV114" s="1811"/>
      <c r="BW114" s="1811"/>
      <c r="BX114" s="1811"/>
      <c r="BY114" s="1811"/>
      <c r="BZ114" s="1811"/>
      <c r="CA114" s="1811"/>
      <c r="CB114" s="1811"/>
      <c r="CC114" s="1811"/>
      <c r="CD114" s="1811"/>
      <c r="CE114" s="1811"/>
      <c r="CF114" s="1811"/>
      <c r="CG114" s="1811"/>
      <c r="CH114" s="1811"/>
      <c r="CI114" s="1811"/>
      <c r="CJ114" s="525"/>
      <c r="CK114" s="525"/>
      <c r="CL114" s="525"/>
      <c r="CM114" s="525"/>
      <c r="CN114" s="525"/>
      <c r="CO114" s="525"/>
      <c r="CP114" s="525"/>
      <c r="CQ114" s="525"/>
      <c r="CR114" s="525"/>
      <c r="CS114" s="525"/>
    </row>
    <row r="115" spans="1:97" ht="94.5" customHeight="1" thickBot="1" x14ac:dyDescent="0.25">
      <c r="B115" s="421" t="s">
        <v>2142</v>
      </c>
      <c r="C115" s="1390" t="str">
        <f>IF(COUNT(C112)&lt;&gt;0,IF(COUNT(C113)=0,"Please fill in value for 2022 or provide a provisional estimate (eg. 2021 figure) and the expected submission date in the notes",IF(COUNT(C114)=0,"Please provide the number of entities","")),"")</f>
        <v/>
      </c>
      <c r="D115" s="1390" t="str">
        <f t="shared" ref="D115:T115" si="26">IF(COUNT(D112)&lt;&gt;0,IF(COUNT(D113)=0,"Please fill in value for 2022 or provide a provisional estimate (eg. 2021 figure) and the expected submission date in the notes",IF(COUNT(D114)=0,"Please provide the number of entities","")),"")</f>
        <v/>
      </c>
      <c r="E115" s="1390" t="str">
        <f t="shared" si="26"/>
        <v/>
      </c>
      <c r="F115" s="1390" t="str">
        <f t="shared" si="26"/>
        <v/>
      </c>
      <c r="G115" s="1390" t="str">
        <f t="shared" si="26"/>
        <v/>
      </c>
      <c r="H115" s="1390" t="str">
        <f t="shared" si="26"/>
        <v/>
      </c>
      <c r="I115" s="1390" t="str">
        <f t="shared" si="26"/>
        <v/>
      </c>
      <c r="J115" s="1390" t="str">
        <f t="shared" si="26"/>
        <v/>
      </c>
      <c r="K115" s="1390" t="str">
        <f t="shared" si="26"/>
        <v/>
      </c>
      <c r="L115" s="1390" t="str">
        <f t="shared" si="26"/>
        <v/>
      </c>
      <c r="M115" s="1390" t="str">
        <f t="shared" si="26"/>
        <v/>
      </c>
      <c r="N115" s="1390" t="str">
        <f t="shared" si="26"/>
        <v/>
      </c>
      <c r="O115" s="1390" t="str">
        <f t="shared" si="26"/>
        <v/>
      </c>
      <c r="P115" s="1390" t="str">
        <f t="shared" si="26"/>
        <v/>
      </c>
      <c r="Q115" s="1390" t="str">
        <f t="shared" si="26"/>
        <v/>
      </c>
      <c r="R115" s="1390" t="str">
        <f t="shared" si="26"/>
        <v/>
      </c>
      <c r="S115" s="1390" t="str">
        <f t="shared" si="26"/>
        <v/>
      </c>
      <c r="T115" s="1390" t="str">
        <f t="shared" si="26"/>
        <v/>
      </c>
      <c r="U115" s="1677"/>
      <c r="V115" s="1678"/>
      <c r="W115" s="1169"/>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N115" s="525"/>
      <c r="BO115" s="525"/>
      <c r="BP115" s="525"/>
      <c r="BQ115" s="525"/>
      <c r="BR115" s="525"/>
      <c r="BS115" s="525"/>
      <c r="BT115" s="525"/>
      <c r="BU115" s="525"/>
      <c r="BV115" s="525"/>
      <c r="BW115" s="525"/>
      <c r="BX115" s="525"/>
      <c r="BY115" s="525"/>
      <c r="BZ115" s="525"/>
      <c r="CA115" s="525"/>
      <c r="CB115" s="525"/>
      <c r="CC115" s="525"/>
      <c r="CD115" s="525"/>
      <c r="CE115" s="525"/>
      <c r="CF115" s="525"/>
      <c r="CG115" s="525"/>
      <c r="CH115" s="525"/>
      <c r="CI115" s="525"/>
      <c r="CJ115" s="525"/>
      <c r="CK115" s="525"/>
      <c r="CL115" s="525"/>
      <c r="CM115" s="525"/>
      <c r="CN115" s="525"/>
      <c r="CO115" s="525"/>
      <c r="CP115" s="525"/>
      <c r="CQ115" s="525"/>
      <c r="CR115" s="525"/>
      <c r="CS115" s="525"/>
    </row>
    <row r="116" spans="1:97" ht="69.95" customHeight="1" thickBot="1" x14ac:dyDescent="0.25">
      <c r="B116" s="163" t="s">
        <v>1162</v>
      </c>
      <c r="C116" s="151"/>
      <c r="D116" s="164"/>
      <c r="E116" s="152"/>
      <c r="F116" s="165"/>
      <c r="G116" s="164"/>
      <c r="H116" s="152"/>
      <c r="I116" s="165"/>
      <c r="J116" s="164"/>
      <c r="K116" s="152"/>
      <c r="L116" s="165"/>
      <c r="M116" s="164"/>
      <c r="N116" s="152"/>
      <c r="O116" s="165"/>
      <c r="P116" s="164"/>
      <c r="Q116" s="152"/>
      <c r="R116" s="165"/>
      <c r="S116" s="164"/>
      <c r="T116" s="164"/>
      <c r="U116" s="1115"/>
      <c r="V116" s="1116"/>
      <c r="W116" s="1117"/>
      <c r="AH116" s="456"/>
      <c r="AI116" s="456"/>
      <c r="AJ116" s="456"/>
      <c r="AK116" s="456"/>
      <c r="AL116" s="456"/>
      <c r="AM116" s="456"/>
      <c r="AN116" s="456"/>
      <c r="AO116" s="456"/>
      <c r="AP116" s="456"/>
      <c r="AQ116" s="456"/>
      <c r="AR116" s="456"/>
      <c r="AS116" s="456"/>
      <c r="AT116" s="456"/>
      <c r="AU116" s="456"/>
      <c r="AV116" s="456"/>
      <c r="AW116" s="456"/>
      <c r="AX116" s="456"/>
      <c r="AY116" s="456"/>
      <c r="AZ116" s="456"/>
      <c r="BA116" s="456"/>
      <c r="BB116" s="456"/>
      <c r="BC116" s="456"/>
      <c r="BD116" s="456"/>
      <c r="BE116" s="456"/>
      <c r="BF116" s="456"/>
      <c r="BG116" s="456"/>
      <c r="BH116" s="456"/>
      <c r="BI116" s="456"/>
      <c r="BN116" s="525"/>
      <c r="BO116" s="525"/>
      <c r="BP116" s="525"/>
      <c r="BQ116" s="525"/>
      <c r="BR116" s="525"/>
      <c r="BS116" s="525"/>
      <c r="BT116" s="525"/>
      <c r="BU116" s="525"/>
      <c r="BV116" s="525"/>
      <c r="BW116" s="525"/>
      <c r="BX116" s="525"/>
      <c r="BY116" s="525"/>
      <c r="BZ116" s="525"/>
      <c r="CA116" s="525"/>
      <c r="CB116" s="525"/>
      <c r="CC116" s="525"/>
      <c r="CD116" s="525"/>
      <c r="CE116" s="525"/>
      <c r="CF116" s="525"/>
      <c r="CG116" s="525"/>
      <c r="CH116" s="525"/>
      <c r="CI116" s="525"/>
      <c r="CJ116" s="525"/>
      <c r="CK116" s="525"/>
      <c r="CL116" s="525"/>
      <c r="CM116" s="525"/>
      <c r="CN116" s="525"/>
      <c r="CO116" s="525"/>
      <c r="CP116" s="525"/>
      <c r="CQ116" s="525"/>
      <c r="CR116" s="525"/>
      <c r="CS116" s="525"/>
    </row>
    <row r="117" spans="1:97" ht="20.100000000000001" customHeight="1" x14ac:dyDescent="0.2">
      <c r="B117" s="5"/>
      <c r="C117" s="411"/>
      <c r="D117" s="411"/>
      <c r="E117" s="411"/>
      <c r="F117" s="411"/>
      <c r="G117" s="411"/>
      <c r="H117" s="411"/>
      <c r="I117" s="411"/>
      <c r="J117" s="411"/>
      <c r="K117" s="411"/>
      <c r="L117" s="411"/>
      <c r="M117" s="411"/>
      <c r="N117" s="411"/>
      <c r="O117" s="411"/>
      <c r="P117" s="411"/>
      <c r="Q117" s="411"/>
      <c r="R117" s="411"/>
      <c r="S117" s="411"/>
      <c r="T117" s="411"/>
      <c r="U117" s="5"/>
      <c r="V117" s="5"/>
      <c r="W117" s="5"/>
      <c r="AH117" s="456"/>
      <c r="AI117" s="456"/>
      <c r="AJ117" s="456"/>
      <c r="AK117" s="456"/>
      <c r="AL117" s="456"/>
      <c r="AM117" s="456"/>
      <c r="AN117" s="456"/>
      <c r="AO117" s="456"/>
      <c r="AP117" s="456"/>
      <c r="AQ117" s="456"/>
      <c r="AR117" s="456"/>
      <c r="AS117" s="456"/>
      <c r="AT117" s="456"/>
      <c r="AU117" s="456"/>
      <c r="AV117" s="456"/>
      <c r="AW117" s="456"/>
      <c r="AX117" s="456"/>
      <c r="AY117" s="456"/>
      <c r="AZ117" s="456"/>
      <c r="BA117" s="456"/>
      <c r="BB117" s="456"/>
      <c r="BC117" s="456"/>
      <c r="BD117" s="456"/>
      <c r="BE117" s="456"/>
      <c r="BF117" s="456"/>
      <c r="BG117" s="456"/>
      <c r="BH117" s="456"/>
      <c r="BI117" s="456"/>
      <c r="BN117" s="525"/>
      <c r="BO117" s="525"/>
      <c r="BP117" s="525"/>
      <c r="BQ117" s="525"/>
      <c r="BR117" s="525"/>
      <c r="BS117" s="525"/>
      <c r="BT117" s="525"/>
      <c r="BU117" s="525"/>
      <c r="BV117" s="525"/>
      <c r="BW117" s="525"/>
      <c r="BX117" s="525"/>
      <c r="BY117" s="525"/>
      <c r="BZ117" s="525"/>
      <c r="CA117" s="525"/>
      <c r="CB117" s="525"/>
      <c r="CC117" s="525"/>
      <c r="CD117" s="525"/>
      <c r="CE117" s="525"/>
      <c r="CF117" s="525"/>
      <c r="CG117" s="525"/>
      <c r="CH117" s="525"/>
      <c r="CI117" s="525"/>
      <c r="CJ117" s="525"/>
      <c r="CK117" s="525"/>
      <c r="CL117" s="525"/>
      <c r="CM117" s="525"/>
      <c r="CN117" s="525"/>
      <c r="CO117" s="525"/>
      <c r="CP117" s="525"/>
      <c r="CQ117" s="525"/>
      <c r="CR117" s="525"/>
      <c r="CS117" s="525"/>
    </row>
    <row r="118" spans="1:97" ht="20.100000000000001" customHeight="1" x14ac:dyDescent="0.2">
      <c r="B118" s="842" t="s">
        <v>632</v>
      </c>
      <c r="C118" s="842" t="s">
        <v>1213</v>
      </c>
      <c r="D118" s="842" t="s">
        <v>1214</v>
      </c>
      <c r="E118" s="842" t="s">
        <v>1215</v>
      </c>
      <c r="F118" s="842" t="s">
        <v>1216</v>
      </c>
      <c r="G118" s="842" t="s">
        <v>1217</v>
      </c>
      <c r="H118" s="842" t="s">
        <v>1218</v>
      </c>
      <c r="I118" s="842" t="s">
        <v>1219</v>
      </c>
      <c r="J118" s="842" t="s">
        <v>1220</v>
      </c>
      <c r="K118" s="842" t="s">
        <v>1221</v>
      </c>
      <c r="L118" s="842" t="s">
        <v>1222</v>
      </c>
      <c r="M118" s="842" t="s">
        <v>1223</v>
      </c>
      <c r="N118" s="842" t="s">
        <v>1224</v>
      </c>
      <c r="O118" s="842" t="s">
        <v>1225</v>
      </c>
      <c r="P118" s="842" t="s">
        <v>1226</v>
      </c>
      <c r="Q118" s="842" t="s">
        <v>1227</v>
      </c>
      <c r="R118" s="842" t="s">
        <v>1228</v>
      </c>
      <c r="S118" s="842" t="s">
        <v>1229</v>
      </c>
      <c r="T118" s="842" t="s">
        <v>1230</v>
      </c>
      <c r="U118" s="5"/>
      <c r="V118" s="5"/>
      <c r="W118" s="5"/>
      <c r="AH118" s="456"/>
      <c r="AI118" s="456"/>
      <c r="AJ118" s="456"/>
      <c r="AK118" s="456"/>
      <c r="AL118" s="456"/>
      <c r="AM118" s="456"/>
      <c r="AN118" s="456"/>
      <c r="AO118" s="456"/>
      <c r="AP118" s="456"/>
      <c r="AQ118" s="456"/>
      <c r="AR118" s="456"/>
      <c r="AS118" s="456"/>
      <c r="AT118" s="456"/>
      <c r="AU118" s="456"/>
      <c r="AV118" s="456"/>
      <c r="AW118" s="456"/>
      <c r="AX118" s="456"/>
      <c r="AY118" s="456"/>
      <c r="AZ118" s="456"/>
      <c r="BA118" s="456"/>
      <c r="BB118" s="456"/>
      <c r="BC118" s="456"/>
      <c r="BD118" s="456"/>
      <c r="BE118" s="456"/>
      <c r="BF118" s="456"/>
      <c r="BG118" s="456"/>
      <c r="BH118" s="456"/>
      <c r="BI118" s="456"/>
      <c r="BN118" s="525"/>
      <c r="BO118" s="525"/>
      <c r="BP118" s="525"/>
      <c r="BQ118" s="525"/>
      <c r="BR118" s="525"/>
      <c r="BS118" s="525"/>
      <c r="BT118" s="525"/>
      <c r="BU118" s="525"/>
      <c r="BV118" s="525"/>
      <c r="BW118" s="525"/>
      <c r="BX118" s="525"/>
      <c r="BY118" s="525"/>
      <c r="BZ118" s="525"/>
      <c r="CA118" s="525"/>
      <c r="CB118" s="525"/>
      <c r="CC118" s="525"/>
      <c r="CD118" s="525"/>
      <c r="CE118" s="525"/>
      <c r="CF118" s="525"/>
      <c r="CG118" s="525"/>
      <c r="CH118" s="525"/>
      <c r="CI118" s="525"/>
      <c r="CJ118" s="525"/>
      <c r="CK118" s="525"/>
      <c r="CL118" s="525"/>
      <c r="CM118" s="525"/>
      <c r="CN118" s="525"/>
      <c r="CO118" s="525"/>
      <c r="CP118" s="525"/>
      <c r="CQ118" s="525"/>
      <c r="CR118" s="525"/>
      <c r="CS118" s="525"/>
    </row>
    <row r="119" spans="1:97" ht="20.100000000000001" customHeight="1" x14ac:dyDescent="0.2">
      <c r="B119" s="5"/>
      <c r="C119" s="5"/>
      <c r="D119" s="5"/>
      <c r="E119" s="5"/>
      <c r="F119" s="5"/>
      <c r="G119" s="5"/>
      <c r="H119" s="5"/>
      <c r="I119" s="5"/>
      <c r="J119" s="5"/>
      <c r="K119" s="5"/>
      <c r="L119" s="5"/>
      <c r="M119" s="5"/>
      <c r="N119" s="5"/>
      <c r="O119" s="5"/>
      <c r="P119" s="5"/>
      <c r="Q119" s="5"/>
      <c r="R119" s="5"/>
      <c r="S119" s="5"/>
      <c r="T119" s="5"/>
      <c r="U119" s="5"/>
      <c r="V119" s="5"/>
      <c r="W119" s="5"/>
      <c r="AH119" s="456"/>
      <c r="AI119" s="456"/>
      <c r="AJ119" s="456"/>
      <c r="AK119" s="456"/>
      <c r="AL119" s="456"/>
      <c r="AM119" s="456"/>
      <c r="AN119" s="456"/>
      <c r="AO119" s="456"/>
      <c r="AP119" s="456"/>
      <c r="AQ119" s="456"/>
      <c r="AR119" s="456"/>
      <c r="AS119" s="456"/>
      <c r="AT119" s="456"/>
      <c r="AU119" s="456"/>
      <c r="AV119" s="456"/>
      <c r="AW119" s="456"/>
      <c r="AX119" s="456"/>
      <c r="AY119" s="456"/>
      <c r="AZ119" s="456"/>
      <c r="BA119" s="456"/>
      <c r="BB119" s="456"/>
      <c r="BC119" s="456"/>
      <c r="BD119" s="456"/>
      <c r="BE119" s="456"/>
      <c r="BF119" s="456"/>
      <c r="BG119" s="456"/>
      <c r="BH119" s="456"/>
      <c r="BI119" s="456"/>
      <c r="BN119" s="525"/>
      <c r="BO119" s="525"/>
      <c r="BP119" s="525"/>
      <c r="BQ119" s="525"/>
      <c r="BR119" s="525"/>
      <c r="BS119" s="525"/>
      <c r="BT119" s="525"/>
      <c r="BU119" s="525"/>
      <c r="BV119" s="525"/>
      <c r="BW119" s="525"/>
      <c r="BX119" s="525"/>
      <c r="BY119" s="525"/>
      <c r="BZ119" s="525"/>
      <c r="CA119" s="525"/>
      <c r="CB119" s="525"/>
      <c r="CC119" s="525"/>
      <c r="CD119" s="525"/>
      <c r="CE119" s="525"/>
      <c r="CF119" s="525"/>
      <c r="CG119" s="525"/>
      <c r="CH119" s="525"/>
      <c r="CI119" s="525"/>
      <c r="CJ119" s="525"/>
      <c r="CK119" s="525"/>
      <c r="CL119" s="525"/>
      <c r="CM119" s="525"/>
      <c r="CN119" s="525"/>
      <c r="CO119" s="525"/>
      <c r="CP119" s="525"/>
      <c r="CQ119" s="525"/>
      <c r="CR119" s="525"/>
      <c r="CS119" s="525"/>
    </row>
    <row r="120" spans="1:97" ht="14.25" customHeight="1" x14ac:dyDescent="0.25">
      <c r="B120" s="1463" t="s">
        <v>1231</v>
      </c>
      <c r="C120" s="5"/>
      <c r="D120" s="5"/>
      <c r="E120" s="5"/>
      <c r="F120" s="5"/>
      <c r="G120" s="5"/>
      <c r="H120" s="5"/>
      <c r="I120" s="5"/>
      <c r="J120" s="5"/>
      <c r="K120" s="5"/>
      <c r="L120" s="5"/>
      <c r="M120" s="5"/>
      <c r="N120" s="5"/>
      <c r="O120" s="5"/>
      <c r="P120" s="5"/>
      <c r="Q120" s="5"/>
      <c r="R120" s="5"/>
      <c r="S120" s="5"/>
      <c r="T120" s="5"/>
      <c r="U120" s="5"/>
      <c r="V120" s="5"/>
      <c r="W120" s="5"/>
      <c r="AH120" s="456"/>
      <c r="AI120" s="456"/>
      <c r="AJ120" s="456"/>
      <c r="AK120" s="456"/>
      <c r="AL120" s="456"/>
      <c r="AM120" s="456"/>
      <c r="AN120" s="456"/>
      <c r="AO120" s="456"/>
      <c r="AP120" s="456"/>
      <c r="AQ120" s="456"/>
      <c r="AR120" s="456"/>
      <c r="AS120" s="456"/>
      <c r="AT120" s="456"/>
      <c r="AU120" s="456"/>
      <c r="AV120" s="456"/>
      <c r="AW120" s="456"/>
      <c r="AX120" s="456"/>
      <c r="AY120" s="456"/>
      <c r="AZ120" s="456"/>
      <c r="BA120" s="456"/>
      <c r="BB120" s="456"/>
      <c r="BC120" s="456"/>
      <c r="BD120" s="456"/>
      <c r="BE120" s="456"/>
      <c r="BF120" s="456"/>
      <c r="BG120" s="456"/>
      <c r="BH120" s="456"/>
      <c r="BI120" s="456"/>
      <c r="BN120" s="525"/>
      <c r="BO120" s="525"/>
      <c r="BP120" s="525"/>
      <c r="BQ120" s="525"/>
      <c r="BR120" s="525"/>
      <c r="BS120" s="525"/>
      <c r="BT120" s="525"/>
      <c r="BU120" s="525"/>
      <c r="BV120" s="525"/>
      <c r="BW120" s="525"/>
      <c r="BX120" s="525"/>
      <c r="BY120" s="525"/>
      <c r="BZ120" s="525"/>
      <c r="CA120" s="525"/>
      <c r="CB120" s="525"/>
      <c r="CC120" s="525"/>
      <c r="CD120" s="525"/>
      <c r="CE120" s="525"/>
      <c r="CF120" s="525"/>
      <c r="CG120" s="525"/>
      <c r="CH120" s="525"/>
      <c r="CI120" s="525"/>
      <c r="CJ120" s="525"/>
      <c r="CK120" s="525"/>
      <c r="CL120" s="525"/>
      <c r="CM120" s="525"/>
      <c r="CN120" s="525"/>
      <c r="CO120" s="525"/>
      <c r="CP120" s="525"/>
      <c r="CQ120" s="525"/>
      <c r="CR120" s="525"/>
      <c r="CS120" s="525"/>
    </row>
    <row r="121" spans="1:97" ht="9.9499999999999993" customHeight="1" x14ac:dyDescent="0.25">
      <c r="B121" s="5"/>
      <c r="C121" s="5"/>
      <c r="D121" s="5"/>
      <c r="E121" s="5"/>
      <c r="F121" s="5"/>
      <c r="G121" s="5"/>
      <c r="H121" s="5"/>
      <c r="I121" s="5"/>
      <c r="J121" s="5"/>
      <c r="K121" s="5"/>
      <c r="L121" s="5"/>
      <c r="M121" s="5"/>
      <c r="N121" s="5"/>
      <c r="O121" s="5"/>
      <c r="P121" s="5"/>
      <c r="Q121" s="5"/>
      <c r="R121" s="5"/>
      <c r="S121" s="5"/>
      <c r="T121" s="5"/>
      <c r="U121" s="5"/>
      <c r="V121" s="5"/>
      <c r="W121" s="5"/>
      <c r="AH121" s="658"/>
      <c r="AI121" s="456"/>
      <c r="AJ121" s="456"/>
      <c r="AK121" s="456"/>
      <c r="AL121" s="456"/>
      <c r="AM121" s="456"/>
      <c r="AN121" s="456"/>
      <c r="AO121" s="456"/>
      <c r="AP121" s="456"/>
      <c r="AQ121" s="456"/>
      <c r="AR121" s="456"/>
      <c r="AS121" s="456"/>
      <c r="AT121" s="456"/>
      <c r="AU121" s="456"/>
      <c r="AV121" s="456"/>
      <c r="AW121" s="456"/>
      <c r="AX121" s="456"/>
      <c r="AY121" s="456"/>
      <c r="AZ121" s="456"/>
      <c r="BA121" s="456"/>
      <c r="BB121" s="456"/>
      <c r="BC121" s="456"/>
      <c r="BD121" s="456"/>
      <c r="BE121" s="456"/>
      <c r="BF121" s="456"/>
      <c r="BG121" s="456"/>
      <c r="BH121" s="456"/>
      <c r="BI121" s="456"/>
      <c r="BN121" s="659"/>
      <c r="BO121" s="525"/>
      <c r="BP121" s="525"/>
      <c r="BQ121" s="525"/>
      <c r="BR121" s="525"/>
      <c r="BS121" s="525"/>
      <c r="BT121" s="525"/>
      <c r="BU121" s="525"/>
      <c r="BV121" s="525"/>
      <c r="BW121" s="525"/>
      <c r="BX121" s="525"/>
      <c r="BY121" s="525"/>
      <c r="BZ121" s="525"/>
      <c r="CA121" s="525"/>
      <c r="CB121" s="525"/>
      <c r="CC121" s="525"/>
      <c r="CD121" s="525"/>
      <c r="CE121" s="525"/>
      <c r="CF121" s="525"/>
      <c r="CG121" s="525"/>
      <c r="CH121" s="525"/>
      <c r="CI121" s="525"/>
      <c r="CJ121" s="525"/>
      <c r="CK121" s="525"/>
      <c r="CL121" s="525"/>
      <c r="CM121" s="525"/>
      <c r="CN121" s="525"/>
      <c r="CO121" s="525"/>
      <c r="CP121" s="525"/>
      <c r="CQ121" s="525"/>
      <c r="CR121" s="525"/>
      <c r="CS121" s="525"/>
    </row>
    <row r="122" spans="1:97" ht="14.25" customHeight="1" x14ac:dyDescent="0.2">
      <c r="B122" s="2419"/>
      <c r="C122" s="133" t="s">
        <v>496</v>
      </c>
      <c r="D122" s="134" t="s">
        <v>497</v>
      </c>
      <c r="E122" s="133" t="s">
        <v>498</v>
      </c>
      <c r="F122" s="134" t="s">
        <v>499</v>
      </c>
      <c r="G122" s="133" t="s">
        <v>500</v>
      </c>
      <c r="H122" s="134" t="s">
        <v>501</v>
      </c>
      <c r="I122" s="133" t="s">
        <v>502</v>
      </c>
      <c r="J122" s="134" t="s">
        <v>503</v>
      </c>
      <c r="K122" s="133" t="s">
        <v>504</v>
      </c>
      <c r="L122" s="134" t="s">
        <v>505</v>
      </c>
      <c r="M122" s="133" t="s">
        <v>506</v>
      </c>
      <c r="N122" s="134" t="s">
        <v>507</v>
      </c>
      <c r="O122" s="134" t="s">
        <v>508</v>
      </c>
      <c r="P122" s="133" t="s">
        <v>509</v>
      </c>
      <c r="Q122" s="134" t="s">
        <v>510</v>
      </c>
      <c r="R122" s="134" t="s">
        <v>511</v>
      </c>
      <c r="S122" s="133" t="s">
        <v>512</v>
      </c>
      <c r="T122" s="134" t="s">
        <v>513</v>
      </c>
      <c r="U122" s="134" t="s">
        <v>514</v>
      </c>
      <c r="V122" s="134" t="s">
        <v>515</v>
      </c>
      <c r="AH122" s="456"/>
      <c r="AI122" s="456"/>
      <c r="AJ122" s="456"/>
      <c r="AK122" s="456"/>
      <c r="AL122" s="456"/>
      <c r="AM122" s="456"/>
      <c r="AN122" s="456"/>
      <c r="AO122" s="456"/>
      <c r="AP122" s="456"/>
      <c r="AQ122" s="456"/>
      <c r="AR122" s="456"/>
      <c r="AS122" s="456"/>
      <c r="AT122" s="456"/>
      <c r="AU122" s="456"/>
      <c r="AV122" s="456"/>
      <c r="AW122" s="456"/>
      <c r="AX122" s="456"/>
      <c r="AY122" s="456"/>
      <c r="AZ122" s="456"/>
      <c r="BA122" s="456"/>
      <c r="BB122" s="456"/>
      <c r="BC122" s="456"/>
      <c r="BD122" s="456"/>
      <c r="BE122" s="456"/>
      <c r="BF122" s="456"/>
      <c r="BG122" s="456"/>
      <c r="BH122" s="456"/>
      <c r="BI122" s="456"/>
      <c r="BN122" s="525"/>
      <c r="BO122" s="525"/>
      <c r="BP122" s="525"/>
      <c r="BQ122" s="525"/>
      <c r="BR122" s="525"/>
      <c r="BS122" s="525"/>
      <c r="BT122" s="525"/>
      <c r="BU122" s="525"/>
      <c r="BV122" s="525"/>
      <c r="BW122" s="525"/>
      <c r="BX122" s="525"/>
      <c r="BY122" s="525"/>
      <c r="BZ122" s="525"/>
      <c r="CA122" s="525"/>
      <c r="CB122" s="525"/>
      <c r="CC122" s="525"/>
      <c r="CD122" s="525"/>
      <c r="CE122" s="525"/>
      <c r="CF122" s="525"/>
      <c r="CG122" s="525"/>
      <c r="CH122" s="525"/>
      <c r="CI122" s="525"/>
      <c r="CJ122" s="525"/>
      <c r="CK122" s="525"/>
      <c r="CL122" s="525"/>
      <c r="CM122" s="525"/>
      <c r="CN122" s="525"/>
      <c r="CO122" s="525"/>
      <c r="CP122" s="525"/>
      <c r="CQ122" s="525"/>
      <c r="CR122" s="525"/>
      <c r="CS122" s="525"/>
    </row>
    <row r="123" spans="1:97" ht="25.5" customHeight="1" x14ac:dyDescent="0.25">
      <c r="B123" s="2420"/>
      <c r="C123" s="2429" t="s">
        <v>1141</v>
      </c>
      <c r="D123" s="2430"/>
      <c r="E123" s="2430"/>
      <c r="F123" s="2431"/>
      <c r="G123" s="2429" t="s">
        <v>1142</v>
      </c>
      <c r="H123" s="2430"/>
      <c r="I123" s="2430"/>
      <c r="J123" s="2431"/>
      <c r="K123" s="2429" t="s">
        <v>1143</v>
      </c>
      <c r="L123" s="2430"/>
      <c r="M123" s="2430"/>
      <c r="N123" s="2431"/>
      <c r="O123" s="2429" t="s">
        <v>1144</v>
      </c>
      <c r="P123" s="2430"/>
      <c r="Q123" s="2430"/>
      <c r="R123" s="2431"/>
      <c r="S123" s="2429" t="s">
        <v>1153</v>
      </c>
      <c r="T123" s="2430"/>
      <c r="U123" s="2430"/>
      <c r="V123" s="2431"/>
      <c r="W123" s="818"/>
      <c r="AH123" s="768" t="s">
        <v>1231</v>
      </c>
      <c r="AI123" s="617"/>
      <c r="AJ123" s="468"/>
      <c r="AK123" s="468"/>
      <c r="AL123" s="617"/>
      <c r="AM123" s="468"/>
      <c r="AN123" s="468"/>
      <c r="AO123" s="617"/>
      <c r="AP123" s="468"/>
      <c r="AQ123" s="468"/>
      <c r="AR123" s="617"/>
      <c r="AS123" s="456"/>
      <c r="AT123" s="456"/>
      <c r="AU123" s="456"/>
      <c r="AV123" s="456"/>
      <c r="AW123" s="456"/>
      <c r="AX123" s="456"/>
      <c r="AY123" s="468"/>
      <c r="AZ123" s="468"/>
      <c r="BA123" s="618"/>
      <c r="BB123" s="468"/>
      <c r="BC123" s="456"/>
      <c r="BD123" s="456"/>
      <c r="BE123" s="456"/>
      <c r="BF123" s="456"/>
      <c r="BG123" s="456"/>
      <c r="BH123" s="456"/>
      <c r="BI123" s="456"/>
      <c r="BN123" s="777" t="s">
        <v>1231</v>
      </c>
      <c r="BO123" s="649"/>
      <c r="BP123" s="537"/>
      <c r="BQ123" s="537"/>
      <c r="BR123" s="649"/>
      <c r="BS123" s="537"/>
      <c r="BT123" s="537"/>
      <c r="BU123" s="649"/>
      <c r="BV123" s="537"/>
      <c r="BW123" s="537"/>
      <c r="BX123" s="649"/>
      <c r="BY123" s="537"/>
      <c r="BZ123" s="537"/>
      <c r="CA123" s="649"/>
      <c r="CB123" s="537"/>
      <c r="CC123" s="537"/>
      <c r="CD123" s="649"/>
      <c r="CE123" s="537"/>
      <c r="CF123" s="537"/>
      <c r="CG123" s="650"/>
      <c r="CH123" s="537"/>
      <c r="CI123" s="537"/>
      <c r="CJ123" s="525"/>
      <c r="CK123" s="525"/>
      <c r="CL123" s="525"/>
      <c r="CM123" s="525"/>
      <c r="CN123" s="525"/>
      <c r="CO123" s="525"/>
      <c r="CP123" s="525"/>
      <c r="CQ123" s="525"/>
      <c r="CR123" s="525"/>
      <c r="CS123" s="525"/>
    </row>
    <row r="124" spans="1:97" ht="7.5" customHeight="1" x14ac:dyDescent="0.25">
      <c r="B124" s="2420"/>
      <c r="C124" s="809"/>
      <c r="D124" s="810"/>
      <c r="E124" s="1416"/>
      <c r="F124" s="1418"/>
      <c r="G124" s="809"/>
      <c r="H124" s="810"/>
      <c r="I124" s="1416"/>
      <c r="J124" s="1418"/>
      <c r="K124" s="809"/>
      <c r="L124" s="810"/>
      <c r="M124" s="1416"/>
      <c r="N124" s="1418"/>
      <c r="O124" s="809"/>
      <c r="P124" s="810"/>
      <c r="Q124" s="1416"/>
      <c r="R124" s="1418"/>
      <c r="S124" s="809"/>
      <c r="T124" s="810"/>
      <c r="U124" s="1416"/>
      <c r="V124" s="1418"/>
      <c r="AH124" s="768"/>
      <c r="AI124" s="617"/>
      <c r="AJ124" s="468"/>
      <c r="AK124" s="468"/>
      <c r="AL124" s="617"/>
      <c r="AM124" s="468"/>
      <c r="AN124" s="468"/>
      <c r="AO124" s="617"/>
      <c r="AP124" s="468"/>
      <c r="AQ124" s="468"/>
      <c r="AR124" s="617"/>
      <c r="AS124" s="456"/>
      <c r="AT124" s="456"/>
      <c r="AU124" s="456"/>
      <c r="AV124" s="456"/>
      <c r="AW124" s="456"/>
      <c r="AX124" s="456"/>
      <c r="AY124" s="468"/>
      <c r="AZ124" s="468"/>
      <c r="BA124" s="618"/>
      <c r="BB124" s="468"/>
      <c r="BC124" s="456"/>
      <c r="BD124" s="456"/>
      <c r="BE124" s="456"/>
      <c r="BF124" s="456"/>
      <c r="BG124" s="456"/>
      <c r="BH124" s="456"/>
      <c r="BI124" s="456"/>
      <c r="BN124" s="773" t="s">
        <v>2155</v>
      </c>
      <c r="BO124" s="649"/>
      <c r="BP124" s="537"/>
      <c r="BQ124" s="537"/>
      <c r="BR124" s="649"/>
      <c r="BS124" s="537"/>
      <c r="BT124" s="537"/>
      <c r="BU124" s="649"/>
      <c r="BV124" s="537"/>
      <c r="BW124" s="537"/>
      <c r="BX124" s="649"/>
      <c r="BY124" s="537"/>
      <c r="BZ124" s="537"/>
      <c r="CA124" s="649"/>
      <c r="CB124" s="537"/>
      <c r="CC124" s="537"/>
      <c r="CD124" s="649"/>
      <c r="CE124" s="537"/>
      <c r="CF124" s="537"/>
      <c r="CG124" s="650"/>
      <c r="CH124" s="537"/>
      <c r="CI124" s="537"/>
      <c r="CJ124" s="525"/>
      <c r="CK124" s="525"/>
      <c r="CL124" s="525"/>
      <c r="CM124" s="525"/>
      <c r="CN124" s="525"/>
      <c r="CO124" s="525"/>
      <c r="CP124" s="525"/>
      <c r="CQ124" s="525"/>
      <c r="CR124" s="525"/>
      <c r="CS124" s="525"/>
    </row>
    <row r="125" spans="1:97" ht="60.95" customHeight="1" thickBot="1" x14ac:dyDescent="0.25">
      <c r="B125" s="2421"/>
      <c r="C125" s="1486" t="s">
        <v>1232</v>
      </c>
      <c r="D125" s="1487" t="s">
        <v>1233</v>
      </c>
      <c r="E125" s="1488" t="s">
        <v>1234</v>
      </c>
      <c r="F125" s="1489" t="s">
        <v>1235</v>
      </c>
      <c r="G125" s="1486" t="s">
        <v>1232</v>
      </c>
      <c r="H125" s="1487" t="s">
        <v>1233</v>
      </c>
      <c r="I125" s="1488" t="s">
        <v>1234</v>
      </c>
      <c r="J125" s="1489" t="s">
        <v>1235</v>
      </c>
      <c r="K125" s="1486" t="s">
        <v>1232</v>
      </c>
      <c r="L125" s="1487" t="s">
        <v>1233</v>
      </c>
      <c r="M125" s="1488" t="s">
        <v>1234</v>
      </c>
      <c r="N125" s="1489" t="s">
        <v>1235</v>
      </c>
      <c r="O125" s="1486" t="s">
        <v>1232</v>
      </c>
      <c r="P125" s="1487" t="s">
        <v>1233</v>
      </c>
      <c r="Q125" s="1488" t="s">
        <v>1234</v>
      </c>
      <c r="R125" s="1489" t="s">
        <v>1235</v>
      </c>
      <c r="S125" s="1486" t="s">
        <v>1232</v>
      </c>
      <c r="T125" s="1487" t="s">
        <v>1233</v>
      </c>
      <c r="U125" s="1488" t="s">
        <v>1234</v>
      </c>
      <c r="V125" s="1489" t="s">
        <v>1235</v>
      </c>
      <c r="AH125" s="764" t="s">
        <v>1157</v>
      </c>
      <c r="AI125" s="617"/>
      <c r="AJ125" s="614"/>
      <c r="AK125" s="614"/>
      <c r="AL125" s="617"/>
      <c r="AM125" s="614"/>
      <c r="AN125" s="614"/>
      <c r="AO125" s="617"/>
      <c r="AP125" s="614"/>
      <c r="AQ125" s="614"/>
      <c r="AR125" s="617"/>
      <c r="AS125" s="614"/>
      <c r="AT125" s="614"/>
      <c r="AU125" s="617"/>
      <c r="AV125" s="614"/>
      <c r="AW125" s="614"/>
      <c r="AX125" s="617"/>
      <c r="AY125" s="614"/>
      <c r="AZ125" s="614"/>
      <c r="BA125" s="618"/>
      <c r="BB125" s="614"/>
      <c r="BC125" s="456"/>
      <c r="BD125" s="456"/>
      <c r="BE125" s="456"/>
      <c r="BF125" s="456"/>
      <c r="BG125" s="456"/>
      <c r="BH125" s="456"/>
      <c r="BI125" s="456"/>
      <c r="BN125" s="773"/>
      <c r="BO125" s="649"/>
      <c r="BP125" s="646"/>
      <c r="BQ125" s="646"/>
      <c r="BR125" s="649"/>
      <c r="BS125" s="646"/>
      <c r="BT125" s="646"/>
      <c r="BU125" s="649"/>
      <c r="BV125" s="646"/>
      <c r="BW125" s="646"/>
      <c r="BX125" s="649"/>
      <c r="BY125" s="646"/>
      <c r="BZ125" s="646"/>
      <c r="CA125" s="649"/>
      <c r="CB125" s="646"/>
      <c r="CC125" s="646"/>
      <c r="CD125" s="649"/>
      <c r="CE125" s="646"/>
      <c r="CF125" s="646"/>
      <c r="CG125" s="650"/>
      <c r="CH125" s="646"/>
      <c r="CI125" s="646"/>
      <c r="CJ125" s="525"/>
      <c r="CK125" s="525"/>
      <c r="CL125" s="525"/>
      <c r="CM125" s="525"/>
      <c r="CN125" s="525"/>
      <c r="CO125" s="525"/>
      <c r="CP125" s="525"/>
      <c r="CQ125" s="525"/>
      <c r="CR125" s="525"/>
      <c r="CS125" s="525"/>
    </row>
    <row r="126" spans="1:97" s="1041" customFormat="1" ht="60" customHeight="1" x14ac:dyDescent="0.2">
      <c r="B126" s="1042" t="s">
        <v>1158</v>
      </c>
      <c r="C126" s="1427"/>
      <c r="D126" s="1423"/>
      <c r="E126" s="1038"/>
      <c r="F126" s="1405"/>
      <c r="G126" s="1427"/>
      <c r="H126" s="1423"/>
      <c r="I126" s="1038"/>
      <c r="J126" s="1405"/>
      <c r="K126" s="1427"/>
      <c r="L126" s="1423"/>
      <c r="M126" s="1038"/>
      <c r="N126" s="1405"/>
      <c r="O126" s="1427"/>
      <c r="P126" s="1423"/>
      <c r="Q126" s="1038"/>
      <c r="R126" s="1405"/>
      <c r="S126" s="1696"/>
      <c r="T126" s="1453"/>
      <c r="U126" s="135"/>
      <c r="V126" s="1412"/>
      <c r="AH126" s="613"/>
      <c r="AI126" s="595" t="s">
        <v>496</v>
      </c>
      <c r="AJ126" s="596" t="s">
        <v>497</v>
      </c>
      <c r="AK126" s="595" t="s">
        <v>498</v>
      </c>
      <c r="AL126" s="596" t="s">
        <v>499</v>
      </c>
      <c r="AM126" s="595" t="s">
        <v>500</v>
      </c>
      <c r="AN126" s="596" t="s">
        <v>501</v>
      </c>
      <c r="AO126" s="595" t="s">
        <v>502</v>
      </c>
      <c r="AP126" s="596" t="s">
        <v>503</v>
      </c>
      <c r="AQ126" s="595" t="s">
        <v>504</v>
      </c>
      <c r="AR126" s="596" t="s">
        <v>505</v>
      </c>
      <c r="AS126" s="595" t="s">
        <v>506</v>
      </c>
      <c r="AT126" s="596" t="s">
        <v>507</v>
      </c>
      <c r="AU126" s="595" t="s">
        <v>508</v>
      </c>
      <c r="AV126" s="596" t="s">
        <v>509</v>
      </c>
      <c r="AW126" s="595" t="s">
        <v>510</v>
      </c>
      <c r="AX126" s="596" t="s">
        <v>511</v>
      </c>
      <c r="AY126" s="595" t="s">
        <v>512</v>
      </c>
      <c r="AZ126" s="596" t="s">
        <v>513</v>
      </c>
      <c r="BA126" s="595" t="s">
        <v>514</v>
      </c>
      <c r="BB126" s="596" t="s">
        <v>515</v>
      </c>
      <c r="BC126" s="456"/>
      <c r="BD126" s="456"/>
      <c r="BE126" s="456"/>
      <c r="BF126" s="456"/>
      <c r="BG126" s="456"/>
      <c r="BH126" s="456"/>
      <c r="BI126" s="456"/>
      <c r="BJ126"/>
      <c r="BK126"/>
      <c r="BL126"/>
      <c r="BM126"/>
      <c r="BN126" s="645"/>
      <c r="BO126" s="626" t="s">
        <v>496</v>
      </c>
      <c r="BP126" s="627" t="s">
        <v>497</v>
      </c>
      <c r="BQ126" s="626" t="s">
        <v>498</v>
      </c>
      <c r="BR126" s="627" t="s">
        <v>499</v>
      </c>
      <c r="BS126" s="626" t="s">
        <v>500</v>
      </c>
      <c r="BT126" s="627" t="s">
        <v>501</v>
      </c>
      <c r="BU126" s="626" t="s">
        <v>502</v>
      </c>
      <c r="BV126" s="627" t="s">
        <v>503</v>
      </c>
      <c r="BW126" s="626" t="s">
        <v>504</v>
      </c>
      <c r="BX126" s="627" t="s">
        <v>505</v>
      </c>
      <c r="BY126" s="626" t="s">
        <v>506</v>
      </c>
      <c r="BZ126" s="627" t="s">
        <v>507</v>
      </c>
      <c r="CA126" s="626" t="s">
        <v>508</v>
      </c>
      <c r="CB126" s="627" t="s">
        <v>509</v>
      </c>
      <c r="CC126" s="626" t="s">
        <v>510</v>
      </c>
      <c r="CD126" s="627" t="s">
        <v>511</v>
      </c>
      <c r="CE126" s="626" t="s">
        <v>512</v>
      </c>
      <c r="CF126" s="627" t="s">
        <v>513</v>
      </c>
      <c r="CG126" s="626" t="s">
        <v>514</v>
      </c>
      <c r="CH126" s="627" t="s">
        <v>515</v>
      </c>
      <c r="CI126" s="646"/>
      <c r="CJ126" s="525"/>
      <c r="CK126" s="1000"/>
      <c r="CL126" s="1000"/>
      <c r="CM126" s="1000"/>
      <c r="CN126" s="1000"/>
      <c r="CO126" s="1000"/>
      <c r="CP126" s="1000"/>
      <c r="CQ126" s="1000"/>
      <c r="CR126" s="1000"/>
      <c r="CS126" s="1000"/>
    </row>
    <row r="127" spans="1:97" s="1041" customFormat="1" ht="60" customHeight="1" x14ac:dyDescent="0.2">
      <c r="B127" s="1049" t="s">
        <v>1159</v>
      </c>
      <c r="C127" s="1428"/>
      <c r="D127" s="1424"/>
      <c r="E127" s="1039"/>
      <c r="F127" s="1406"/>
      <c r="G127" s="1428"/>
      <c r="H127" s="1424"/>
      <c r="I127" s="1039"/>
      <c r="J127" s="1406"/>
      <c r="K127" s="1428"/>
      <c r="L127" s="1424"/>
      <c r="M127" s="1039"/>
      <c r="N127" s="1406"/>
      <c r="O127" s="1428"/>
      <c r="P127" s="1424"/>
      <c r="Q127" s="1039"/>
      <c r="R127" s="1406"/>
      <c r="S127" s="1697"/>
      <c r="T127" s="1691"/>
      <c r="U127" s="1404"/>
      <c r="V127" s="1413"/>
      <c r="AH127" s="1077"/>
      <c r="AI127" s="2415" t="str">
        <f>C123</f>
        <v>Entity Type 1</v>
      </c>
      <c r="AJ127" s="2416"/>
      <c r="AK127" s="2416"/>
      <c r="AL127" s="2417"/>
      <c r="AM127" s="2415" t="str">
        <f>G123</f>
        <v>Entity Type 2</v>
      </c>
      <c r="AN127" s="2416"/>
      <c r="AO127" s="2416"/>
      <c r="AP127" s="2417"/>
      <c r="AQ127" s="2415" t="str">
        <f>K123</f>
        <v>Entity Type 3</v>
      </c>
      <c r="AR127" s="2416"/>
      <c r="AS127" s="2416"/>
      <c r="AT127" s="2417"/>
      <c r="AU127" s="2415" t="str">
        <f>O123</f>
        <v>Entity Type 4</v>
      </c>
      <c r="AV127" s="2416"/>
      <c r="AW127" s="2416"/>
      <c r="AX127" s="2417"/>
      <c r="AY127" s="2415" t="s">
        <v>1153</v>
      </c>
      <c r="AZ127" s="2416"/>
      <c r="BA127" s="2416"/>
      <c r="BB127" s="2417"/>
      <c r="BC127" s="1078"/>
      <c r="BD127" s="993"/>
      <c r="BE127" s="993"/>
      <c r="BF127" s="993"/>
      <c r="BG127" s="993"/>
      <c r="BH127" s="993"/>
      <c r="BI127" s="993"/>
      <c r="BN127" s="1079"/>
      <c r="BO127" s="2452" t="str">
        <f>C123</f>
        <v>Entity Type 1</v>
      </c>
      <c r="BP127" s="2453"/>
      <c r="BQ127" s="2453"/>
      <c r="BR127" s="2454"/>
      <c r="BS127" s="2452" t="str">
        <f>G123</f>
        <v>Entity Type 2</v>
      </c>
      <c r="BT127" s="2453"/>
      <c r="BU127" s="2453"/>
      <c r="BV127" s="2454"/>
      <c r="BW127" s="2452" t="str">
        <f>K123</f>
        <v>Entity Type 3</v>
      </c>
      <c r="BX127" s="2453"/>
      <c r="BY127" s="2453"/>
      <c r="BZ127" s="2454"/>
      <c r="CA127" s="2452" t="str">
        <f>O123</f>
        <v>Entity Type 4</v>
      </c>
      <c r="CB127" s="2453"/>
      <c r="CC127" s="2453"/>
      <c r="CD127" s="2454"/>
      <c r="CE127" s="2452" t="s">
        <v>1153</v>
      </c>
      <c r="CF127" s="2453"/>
      <c r="CG127" s="2453"/>
      <c r="CH127" s="2454"/>
      <c r="CI127" s="1023"/>
      <c r="CJ127" s="1000"/>
      <c r="CK127" s="1000"/>
      <c r="CL127" s="1000"/>
      <c r="CM127" s="1000"/>
      <c r="CN127" s="1000"/>
      <c r="CO127" s="1000"/>
      <c r="CP127" s="1000"/>
      <c r="CQ127" s="1000"/>
      <c r="CR127" s="1000"/>
      <c r="CS127" s="1000"/>
    </row>
    <row r="128" spans="1:97" s="1041" customFormat="1" ht="60" customHeight="1" x14ac:dyDescent="0.2">
      <c r="B128" s="1060" t="s">
        <v>1160</v>
      </c>
      <c r="C128" s="1429"/>
      <c r="D128" s="1425"/>
      <c r="E128" s="1040"/>
      <c r="F128" s="1407"/>
      <c r="G128" s="1429"/>
      <c r="H128" s="1425"/>
      <c r="I128" s="1040"/>
      <c r="J128" s="1407"/>
      <c r="K128" s="1429"/>
      <c r="L128" s="1425"/>
      <c r="M128" s="1040"/>
      <c r="N128" s="1407"/>
      <c r="O128" s="1429"/>
      <c r="P128" s="1425"/>
      <c r="Q128" s="1040"/>
      <c r="R128" s="1407"/>
      <c r="S128" s="1698"/>
      <c r="T128" s="1692"/>
      <c r="U128" s="1414"/>
      <c r="V128" s="1415"/>
      <c r="AH128" s="1080"/>
      <c r="AI128" s="993"/>
      <c r="AJ128" s="993"/>
      <c r="AK128" s="1081"/>
      <c r="AL128" s="1082"/>
      <c r="AM128" s="993"/>
      <c r="AN128" s="993"/>
      <c r="AO128" s="993"/>
      <c r="AP128" s="1082"/>
      <c r="AQ128" s="993"/>
      <c r="AR128" s="993"/>
      <c r="AS128" s="993"/>
      <c r="AT128" s="1082"/>
      <c r="AU128" s="993"/>
      <c r="AV128" s="993"/>
      <c r="AW128" s="993"/>
      <c r="AX128" s="1082"/>
      <c r="AY128" s="993"/>
      <c r="AZ128" s="993"/>
      <c r="BA128" s="993"/>
      <c r="BB128" s="1082"/>
      <c r="BC128" s="993"/>
      <c r="BD128" s="993"/>
      <c r="BE128" s="993"/>
      <c r="BF128" s="993"/>
      <c r="BG128" s="993"/>
      <c r="BH128" s="993"/>
      <c r="BI128" s="993"/>
      <c r="BN128" s="1055"/>
      <c r="BO128" s="1056"/>
      <c r="BP128" s="1056"/>
      <c r="BQ128" s="1083"/>
      <c r="BR128" s="1056"/>
      <c r="BS128" s="1084"/>
      <c r="BT128" s="1056"/>
      <c r="BU128" s="1085"/>
      <c r="BV128" s="1055"/>
      <c r="BW128" s="1056"/>
      <c r="BX128" s="1056"/>
      <c r="BY128" s="1056"/>
      <c r="BZ128" s="1086"/>
      <c r="CA128" s="1056"/>
      <c r="CB128" s="1056"/>
      <c r="CC128" s="1056"/>
      <c r="CD128" s="1086"/>
      <c r="CE128" s="1056"/>
      <c r="CF128" s="1056"/>
      <c r="CG128" s="1056"/>
      <c r="CH128" s="1086"/>
      <c r="CI128" s="1084"/>
      <c r="CJ128" s="1000"/>
      <c r="CK128" s="1000"/>
      <c r="CL128" s="1000"/>
      <c r="CM128" s="1000"/>
      <c r="CN128" s="1000"/>
      <c r="CO128" s="1000"/>
      <c r="CP128" s="1000"/>
      <c r="CQ128" s="1000"/>
      <c r="CR128" s="1000"/>
      <c r="CS128" s="1000"/>
    </row>
    <row r="129" spans="1:97" s="988" customFormat="1" ht="14.25" customHeight="1" thickBot="1" x14ac:dyDescent="0.25">
      <c r="A129" s="982"/>
      <c r="B129" s="983" t="s">
        <v>1161</v>
      </c>
      <c r="C129" s="1430"/>
      <c r="D129" s="1426"/>
      <c r="E129" s="1002"/>
      <c r="F129" s="1417"/>
      <c r="G129" s="1430"/>
      <c r="H129" s="1426"/>
      <c r="I129" s="1002"/>
      <c r="J129" s="1417"/>
      <c r="K129" s="1430"/>
      <c r="L129" s="1426"/>
      <c r="M129" s="1002"/>
      <c r="N129" s="1417"/>
      <c r="O129" s="1430"/>
      <c r="P129" s="1426"/>
      <c r="Q129" s="1002"/>
      <c r="R129" s="1417"/>
      <c r="S129" s="1699"/>
      <c r="T129" s="1693"/>
      <c r="U129" s="1689"/>
      <c r="V129" s="1687"/>
      <c r="AH129" s="1087"/>
      <c r="AI129" s="1088" t="s">
        <v>1236</v>
      </c>
      <c r="AJ129" s="1062" t="s">
        <v>957</v>
      </c>
      <c r="AK129" s="1063" t="s">
        <v>1187</v>
      </c>
      <c r="AL129" s="1089" t="s">
        <v>1237</v>
      </c>
      <c r="AM129" s="1088" t="s">
        <v>1236</v>
      </c>
      <c r="AN129" s="1062" t="s">
        <v>957</v>
      </c>
      <c r="AO129" s="1063" t="s">
        <v>1187</v>
      </c>
      <c r="AP129" s="1089" t="s">
        <v>1237</v>
      </c>
      <c r="AQ129" s="1088" t="s">
        <v>1236</v>
      </c>
      <c r="AR129" s="1062" t="s">
        <v>957</v>
      </c>
      <c r="AS129" s="1063" t="s">
        <v>1187</v>
      </c>
      <c r="AT129" s="1089" t="s">
        <v>1237</v>
      </c>
      <c r="AU129" s="1088" t="s">
        <v>1236</v>
      </c>
      <c r="AV129" s="1062" t="s">
        <v>957</v>
      </c>
      <c r="AW129" s="1063" t="s">
        <v>1187</v>
      </c>
      <c r="AX129" s="1089" t="s">
        <v>1237</v>
      </c>
      <c r="AY129" s="1088" t="s">
        <v>1236</v>
      </c>
      <c r="AZ129" s="1062" t="s">
        <v>957</v>
      </c>
      <c r="BA129" s="1063" t="s">
        <v>1188</v>
      </c>
      <c r="BB129" s="1089" t="s">
        <v>1237</v>
      </c>
      <c r="BC129" s="993"/>
      <c r="BD129" s="993"/>
      <c r="BE129" s="993"/>
      <c r="BF129" s="993"/>
      <c r="BG129" s="993"/>
      <c r="BH129" s="993"/>
      <c r="BI129" s="993"/>
      <c r="BJ129" s="1041"/>
      <c r="BK129" s="1041"/>
      <c r="BL129" s="1041"/>
      <c r="BM129" s="1041"/>
      <c r="BN129" s="1090"/>
      <c r="BO129" s="1091" t="s">
        <v>1236</v>
      </c>
      <c r="BP129" s="1065" t="s">
        <v>957</v>
      </c>
      <c r="BQ129" s="1066" t="s">
        <v>1187</v>
      </c>
      <c r="BR129" s="1092" t="s">
        <v>1237</v>
      </c>
      <c r="BS129" s="1091" t="s">
        <v>1236</v>
      </c>
      <c r="BT129" s="1065" t="s">
        <v>957</v>
      </c>
      <c r="BU129" s="1066" t="s">
        <v>1187</v>
      </c>
      <c r="BV129" s="1092" t="s">
        <v>1237</v>
      </c>
      <c r="BW129" s="1091" t="s">
        <v>1236</v>
      </c>
      <c r="BX129" s="1065" t="s">
        <v>957</v>
      </c>
      <c r="BY129" s="1066" t="s">
        <v>1187</v>
      </c>
      <c r="BZ129" s="1092" t="s">
        <v>1237</v>
      </c>
      <c r="CA129" s="1091" t="s">
        <v>1236</v>
      </c>
      <c r="CB129" s="1065" t="s">
        <v>957</v>
      </c>
      <c r="CC129" s="1066" t="s">
        <v>1187</v>
      </c>
      <c r="CD129" s="1092" t="s">
        <v>1237</v>
      </c>
      <c r="CE129" s="1091" t="s">
        <v>1236</v>
      </c>
      <c r="CF129" s="1065" t="s">
        <v>957</v>
      </c>
      <c r="CG129" s="1066" t="s">
        <v>1188</v>
      </c>
      <c r="CH129" s="1092" t="s">
        <v>1237</v>
      </c>
      <c r="CI129" s="1023"/>
      <c r="CJ129" s="1000"/>
      <c r="CK129" s="1000"/>
      <c r="CL129" s="1000"/>
      <c r="CM129" s="1000"/>
      <c r="CN129" s="1000"/>
      <c r="CO129" s="1000"/>
      <c r="CP129" s="1000"/>
      <c r="CQ129" s="1000"/>
      <c r="CR129" s="1000"/>
      <c r="CS129" s="1000"/>
    </row>
    <row r="130" spans="1:97" ht="14.25" x14ac:dyDescent="0.2">
      <c r="A130" s="4"/>
      <c r="B130" s="27">
        <v>2002</v>
      </c>
      <c r="C130" s="1431" t="str">
        <f>IF(COUNT(D130,F130)&lt;&gt;0,D130+F130,"")</f>
        <v/>
      </c>
      <c r="D130" s="91"/>
      <c r="E130" s="93"/>
      <c r="F130" s="144"/>
      <c r="G130" s="1431" t="str">
        <f>IF(COUNT(H130,J130)&lt;&gt;0,H130+J130,"")</f>
        <v/>
      </c>
      <c r="H130" s="91"/>
      <c r="I130" s="93"/>
      <c r="J130" s="144"/>
      <c r="K130" s="1431" t="str">
        <f>IF(COUNT(L130,N130)&lt;&gt;0,L130+N130,"")</f>
        <v/>
      </c>
      <c r="L130" s="91"/>
      <c r="M130" s="93"/>
      <c r="N130" s="144"/>
      <c r="O130" s="1431" t="str">
        <f>IF(COUNT(P130,R130)&lt;&gt;0,P130+R130,"")</f>
        <v/>
      </c>
      <c r="P130" s="91"/>
      <c r="Q130" s="93"/>
      <c r="R130" s="144"/>
      <c r="S130" s="1700" t="str">
        <f t="shared" ref="S130" si="27">IF(COUNT(C130,G130,K130,O130)&lt;&gt;0,SUM(C130,G130,K130,O130),"")</f>
        <v/>
      </c>
      <c r="T130" s="1694" t="str">
        <f>IF(COUNT(D130,H130,L130,P130)&lt;&gt;0,D130+H130+L130+P130,"")</f>
        <v/>
      </c>
      <c r="U130" s="266" t="str">
        <f>IF(COUNT(E130,I130,M130,Q130)&lt;&gt;0,E130+I130+M130+Q130,"")</f>
        <v/>
      </c>
      <c r="V130" s="1688" t="str">
        <f>IF(COUNT(F130,J130,N130,R130)&lt;&gt;0,F130+J130+N130+R130,"")</f>
        <v/>
      </c>
      <c r="AH130" s="989"/>
      <c r="AI130" s="1005"/>
      <c r="AJ130" s="1006"/>
      <c r="AK130" s="1007"/>
      <c r="AL130" s="1021"/>
      <c r="AM130" s="1008"/>
      <c r="AN130" s="1006"/>
      <c r="AO130" s="1007"/>
      <c r="AP130" s="1021"/>
      <c r="AQ130" s="1008"/>
      <c r="AR130" s="1006"/>
      <c r="AS130" s="1007"/>
      <c r="AT130" s="1021"/>
      <c r="AU130" s="1008"/>
      <c r="AV130" s="1006"/>
      <c r="AW130" s="1007"/>
      <c r="AX130" s="1021"/>
      <c r="AY130" s="1015"/>
      <c r="AZ130" s="1016"/>
      <c r="BA130" s="1017"/>
      <c r="BB130" s="1021"/>
      <c r="BC130" s="993"/>
      <c r="BD130" s="993"/>
      <c r="BE130" s="993"/>
      <c r="BF130" s="993"/>
      <c r="BG130" s="993"/>
      <c r="BH130" s="993"/>
      <c r="BI130" s="993"/>
      <c r="BJ130" s="988"/>
      <c r="BK130" s="988"/>
      <c r="BL130" s="988"/>
      <c r="BM130" s="988"/>
      <c r="BN130" s="994"/>
      <c r="BO130" s="1011"/>
      <c r="BP130" s="1012"/>
      <c r="BQ130" s="1013"/>
      <c r="BR130" s="1022"/>
      <c r="BS130" s="1014"/>
      <c r="BT130" s="1012"/>
      <c r="BU130" s="1013"/>
      <c r="BV130" s="1022"/>
      <c r="BW130" s="1014"/>
      <c r="BX130" s="1012"/>
      <c r="BY130" s="1013"/>
      <c r="BZ130" s="1022"/>
      <c r="CA130" s="1014"/>
      <c r="CB130" s="1012"/>
      <c r="CC130" s="1013"/>
      <c r="CD130" s="1022"/>
      <c r="CE130" s="1018"/>
      <c r="CF130" s="1019"/>
      <c r="CG130" s="1020"/>
      <c r="CH130" s="1022"/>
      <c r="CI130" s="1023"/>
      <c r="CJ130" s="1000"/>
      <c r="CK130" s="525"/>
      <c r="CL130" s="525"/>
      <c r="CM130" s="525"/>
      <c r="CN130" s="525"/>
      <c r="CO130" s="525"/>
      <c r="CP130" s="525"/>
      <c r="CQ130" s="525"/>
      <c r="CR130" s="525"/>
      <c r="CS130" s="525"/>
    </row>
    <row r="131" spans="1:97" ht="14.25" x14ac:dyDescent="0.2">
      <c r="A131" s="4"/>
      <c r="B131" s="8">
        <v>2003</v>
      </c>
      <c r="C131" s="1431" t="str">
        <f t="shared" ref="C131:C149" si="28">IF(COUNT(D131,F131)&lt;&gt;0,D131+F131,"")</f>
        <v/>
      </c>
      <c r="D131" s="337"/>
      <c r="E131" s="95"/>
      <c r="F131" s="147"/>
      <c r="G131" s="1431" t="str">
        <f t="shared" ref="G131:G149" si="29">IF(COUNT(H131,J131)&lt;&gt;0,H131+J131,"")</f>
        <v/>
      </c>
      <c r="H131" s="337"/>
      <c r="I131" s="95"/>
      <c r="J131" s="147"/>
      <c r="K131" s="1431" t="str">
        <f t="shared" ref="K131:K149" si="30">IF(COUNT(L131,N131)&lt;&gt;0,L131+N131,"")</f>
        <v/>
      </c>
      <c r="L131" s="337"/>
      <c r="M131" s="95"/>
      <c r="N131" s="147"/>
      <c r="O131" s="1431" t="str">
        <f t="shared" ref="O131:O149" si="31">IF(COUNT(P131,R131)&lt;&gt;0,P131+R131,"")</f>
        <v/>
      </c>
      <c r="P131" s="337"/>
      <c r="Q131" s="95"/>
      <c r="R131" s="147"/>
      <c r="S131" s="1700" t="str">
        <f t="shared" ref="S131:S149" si="32">IF(COUNT(C131,G131,K131,O131)&lt;&gt;0,SUM(C131,G131,K131,O131),"")</f>
        <v/>
      </c>
      <c r="T131" s="1694" t="str">
        <f t="shared" ref="T131:T149" si="33">IF(COUNT(D131,H131,L131,P131)&lt;&gt;0,D131+H131+L131+P131,"")</f>
        <v/>
      </c>
      <c r="U131" s="266" t="str">
        <f t="shared" ref="U131:U149" si="34">IF(COUNT(E131,I131,M131,Q131)&lt;&gt;0,E131+I131+M131+Q131,"")</f>
        <v/>
      </c>
      <c r="V131" s="1688" t="str">
        <f t="shared" ref="V131:V149" si="35">IF(COUNT(F131,J131,N131,R131)&lt;&gt;0,F131+J131+N131+R131,"")</f>
        <v/>
      </c>
      <c r="AH131" s="597">
        <v>2002</v>
      </c>
      <c r="AI131" s="598" t="str">
        <f>IF(ISNUMBER(C130),'Cover Page'!$D$35/1000000*'4 classification'!C130/'FX rate'!$C7,"")</f>
        <v/>
      </c>
      <c r="AJ131" s="791" t="str">
        <f>IF(ISNUMBER(D130),'Cover Page'!$D$35/1000000*'4 classification'!D130/'FX rate'!$C7,"")</f>
        <v/>
      </c>
      <c r="AK131" s="599" t="str">
        <f>IF(ISNUMBER(E130),'Cover Page'!$D$35/1000000*'4 classification'!E130/'FX rate'!$C7,"")</f>
        <v/>
      </c>
      <c r="AL131" s="815" t="str">
        <f>IF(ISNUMBER(F130),'Cover Page'!$D$35/1000000*'4 classification'!F130/'FX rate'!$C7,"")</f>
        <v/>
      </c>
      <c r="AM131" s="792" t="str">
        <f>IF(ISNUMBER(G130),'Cover Page'!$D$35/1000000*'4 classification'!G130/'FX rate'!$C7,"")</f>
        <v/>
      </c>
      <c r="AN131" s="791" t="str">
        <f>IF(ISNUMBER(H130),'Cover Page'!$D$35/1000000*'4 classification'!H130/'FX rate'!$C7,"")</f>
        <v/>
      </c>
      <c r="AO131" s="599" t="str">
        <f>IF(ISNUMBER(I130),'Cover Page'!$D$35/1000000*'4 classification'!I130/'FX rate'!$C7,"")</f>
        <v/>
      </c>
      <c r="AP131" s="815" t="str">
        <f>IF(ISNUMBER(J130),'Cover Page'!$D$35/1000000*'4 classification'!J130/'FX rate'!$C7,"")</f>
        <v/>
      </c>
      <c r="AQ131" s="792" t="str">
        <f>IF(ISNUMBER(K130),'Cover Page'!$D$35/1000000*'4 classification'!K130/'FX rate'!$C7,"")</f>
        <v/>
      </c>
      <c r="AR131" s="791" t="str">
        <f>IF(ISNUMBER(L130),'Cover Page'!$D$35/1000000*'4 classification'!L130/'FX rate'!$C7,"")</f>
        <v/>
      </c>
      <c r="AS131" s="599" t="str">
        <f>IF(ISNUMBER(M130),'Cover Page'!$D$35/1000000*'4 classification'!M130/'FX rate'!$C7,"")</f>
        <v/>
      </c>
      <c r="AT131" s="815" t="str">
        <f>IF(ISNUMBER(N130),'Cover Page'!$D$35/1000000*'4 classification'!N130/'FX rate'!$C7,"")</f>
        <v/>
      </c>
      <c r="AU131" s="792" t="str">
        <f>IF(ISNUMBER(O130),'Cover Page'!$D$35/1000000*'4 classification'!O130/'FX rate'!$C7,"")</f>
        <v/>
      </c>
      <c r="AV131" s="791" t="str">
        <f>IF(ISNUMBER(P130),'Cover Page'!$D$35/1000000*'4 classification'!P130/'FX rate'!$C7,"")</f>
        <v/>
      </c>
      <c r="AW131" s="599" t="str">
        <f>IF(ISNUMBER(Q130),'Cover Page'!$D$35/1000000*'4 classification'!Q130/'FX rate'!$C7,"")</f>
        <v/>
      </c>
      <c r="AX131" s="815" t="str">
        <f>IF(ISNUMBER(R130),'Cover Page'!$D$35/1000000*'4 classification'!R130/'FX rate'!$C7,"")</f>
        <v/>
      </c>
      <c r="AY131" s="792" t="str">
        <f>IF(ISNUMBER(S130),'Cover Page'!$D$35/1000000*'4 classification'!S130/'FX rate'!$C7,"")</f>
        <v/>
      </c>
      <c r="AZ131" s="791" t="str">
        <f>IF(ISNUMBER(T130),'Cover Page'!$D$35/1000000*'4 classification'!T130/'FX rate'!$C7,"")</f>
        <v/>
      </c>
      <c r="BA131" s="599" t="str">
        <f>IF(ISNUMBER(U130),'Cover Page'!$D$35/1000000*'4 classification'!U130/'FX rate'!$C7,"")</f>
        <v/>
      </c>
      <c r="BB131" s="815" t="str">
        <f>IF(ISNUMBER(V130),'Cover Page'!$D$35/1000000*'4 classification'!V130/'FX rate'!$C7,"")</f>
        <v/>
      </c>
      <c r="BC131" s="456"/>
      <c r="BD131" s="456"/>
      <c r="BE131" s="456"/>
      <c r="BF131" s="456"/>
      <c r="BG131" s="456"/>
      <c r="BH131" s="456"/>
      <c r="BI131" s="456"/>
      <c r="BN131" s="628">
        <v>2002</v>
      </c>
      <c r="BO131" s="629" t="str">
        <f>IF(ISNUMBER(C130),'Cover Page'!$D$35/1000000*C130/'FX rate'!$C$26,"")</f>
        <v/>
      </c>
      <c r="BP131" s="783" t="str">
        <f>IF(ISNUMBER(D130),'Cover Page'!$D$35/1000000*D130/'FX rate'!$C$26,"")</f>
        <v/>
      </c>
      <c r="BQ131" s="630" t="str">
        <f>IF(ISNUMBER(E130),'Cover Page'!$D$35/1000000*E130/'FX rate'!$C$26,"")</f>
        <v/>
      </c>
      <c r="BR131" s="816" t="str">
        <f>IF(ISNUMBER(F130),'Cover Page'!$D$35/1000000*F130/'FX rate'!$C$26,"")</f>
        <v/>
      </c>
      <c r="BS131" s="784" t="str">
        <f>IF(ISNUMBER(G130),'Cover Page'!$D$35/1000000*G130/'FX rate'!$C$26,"")</f>
        <v/>
      </c>
      <c r="BT131" s="783" t="str">
        <f>IF(ISNUMBER(H130),'Cover Page'!$D$35/1000000*H130/'FX rate'!$C$26,"")</f>
        <v/>
      </c>
      <c r="BU131" s="630" t="str">
        <f>IF(ISNUMBER(I130),'Cover Page'!$D$35/1000000*I130/'FX rate'!$C$26,"")</f>
        <v/>
      </c>
      <c r="BV131" s="816" t="str">
        <f>IF(ISNUMBER(J130),'Cover Page'!$D$35/1000000*J130/'FX rate'!$C$26,"")</f>
        <v/>
      </c>
      <c r="BW131" s="784" t="str">
        <f>IF(ISNUMBER(K130),'Cover Page'!$D$35/1000000*K130/'FX rate'!$C$26,"")</f>
        <v/>
      </c>
      <c r="BX131" s="783" t="str">
        <f>IF(ISNUMBER(L130),'Cover Page'!$D$35/1000000*L130/'FX rate'!$C$26,"")</f>
        <v/>
      </c>
      <c r="BY131" s="630" t="str">
        <f>IF(ISNUMBER(M130),'Cover Page'!$D$35/1000000*M130/'FX rate'!$C$26,"")</f>
        <v/>
      </c>
      <c r="BZ131" s="816" t="str">
        <f>IF(ISNUMBER(N130),'Cover Page'!$D$35/1000000*N130/'FX rate'!$C$26,"")</f>
        <v/>
      </c>
      <c r="CA131" s="784" t="str">
        <f>IF(ISNUMBER(O130),'Cover Page'!$D$35/1000000*O130/'FX rate'!$C$26,"")</f>
        <v/>
      </c>
      <c r="CB131" s="783" t="str">
        <f>IF(ISNUMBER(P130),'Cover Page'!$D$35/1000000*P130/'FX rate'!$C$26,"")</f>
        <v/>
      </c>
      <c r="CC131" s="630" t="str">
        <f>IF(ISNUMBER(Q130),'Cover Page'!$D$35/1000000*Q130/'FX rate'!$C$26,"")</f>
        <v/>
      </c>
      <c r="CD131" s="816" t="str">
        <f>IF(ISNUMBER(R130),'Cover Page'!$D$35/1000000*R130/'FX rate'!$C$26,"")</f>
        <v/>
      </c>
      <c r="CE131" s="784" t="str">
        <f>IF(ISNUMBER(S130),'Cover Page'!$D$35/1000000*S130/'FX rate'!$C$26,"")</f>
        <v/>
      </c>
      <c r="CF131" s="783" t="str">
        <f>IF(ISNUMBER(T130),'Cover Page'!$D$35/1000000*T130/'FX rate'!$C$26,"")</f>
        <v/>
      </c>
      <c r="CG131" s="630" t="str">
        <f>IF(ISNUMBER(U130),'Cover Page'!$D$35/1000000*U130/'FX rate'!$C$26,"")</f>
        <v/>
      </c>
      <c r="CH131" s="816" t="str">
        <f>IF(ISNUMBER(V130),'Cover Page'!$D$35/1000000*V130/'FX rate'!$C$26,"")</f>
        <v/>
      </c>
      <c r="CI131" s="646"/>
      <c r="CJ131" s="525"/>
      <c r="CK131" s="525"/>
      <c r="CL131" s="525"/>
      <c r="CM131" s="525"/>
      <c r="CN131" s="525"/>
      <c r="CO131" s="525"/>
      <c r="CP131" s="525"/>
      <c r="CQ131" s="525"/>
      <c r="CR131" s="525"/>
      <c r="CS131" s="525"/>
    </row>
    <row r="132" spans="1:97" ht="14.25" x14ac:dyDescent="0.2">
      <c r="A132" s="4"/>
      <c r="B132" s="8">
        <v>2004</v>
      </c>
      <c r="C132" s="1431" t="str">
        <f t="shared" si="28"/>
        <v/>
      </c>
      <c r="D132" s="337"/>
      <c r="E132" s="95"/>
      <c r="F132" s="147"/>
      <c r="G132" s="1431" t="str">
        <f t="shared" si="29"/>
        <v/>
      </c>
      <c r="H132" s="337"/>
      <c r="I132" s="95"/>
      <c r="J132" s="147"/>
      <c r="K132" s="1431" t="str">
        <f t="shared" si="30"/>
        <v/>
      </c>
      <c r="L132" s="337"/>
      <c r="M132" s="95"/>
      <c r="N132" s="147"/>
      <c r="O132" s="1431" t="str">
        <f t="shared" si="31"/>
        <v/>
      </c>
      <c r="P132" s="337"/>
      <c r="Q132" s="95"/>
      <c r="R132" s="147"/>
      <c r="S132" s="1700" t="str">
        <f t="shared" si="32"/>
        <v/>
      </c>
      <c r="T132" s="1694" t="str">
        <f t="shared" si="33"/>
        <v/>
      </c>
      <c r="U132" s="266" t="str">
        <f t="shared" si="34"/>
        <v/>
      </c>
      <c r="V132" s="1688" t="str">
        <f t="shared" si="35"/>
        <v/>
      </c>
      <c r="AH132" s="520">
        <v>2003</v>
      </c>
      <c r="AI132" s="600" t="str">
        <f>IF(ISNUMBER(C131),'Cover Page'!$D$35/1000000*'4 classification'!C131/'FX rate'!$C8,"")</f>
        <v/>
      </c>
      <c r="AJ132" s="793" t="str">
        <f>IF(ISNUMBER(D131),'Cover Page'!$D$35/1000000*'4 classification'!D131/'FX rate'!$C8,"")</f>
        <v/>
      </c>
      <c r="AK132" s="601" t="str">
        <f>IF(ISNUMBER(E131),'Cover Page'!$D$35/1000000*'4 classification'!E131/'FX rate'!$C8,"")</f>
        <v/>
      </c>
      <c r="AL132" s="814" t="str">
        <f>IF(ISNUMBER(F131),'Cover Page'!$D$35/1000000*'4 classification'!F131/'FX rate'!$C8,"")</f>
        <v/>
      </c>
      <c r="AM132" s="794" t="str">
        <f>IF(ISNUMBER(G131),'Cover Page'!$D$35/1000000*'4 classification'!G131/'FX rate'!$C8,"")</f>
        <v/>
      </c>
      <c r="AN132" s="793" t="str">
        <f>IF(ISNUMBER(H131),'Cover Page'!$D$35/1000000*'4 classification'!H131/'FX rate'!$C8,"")</f>
        <v/>
      </c>
      <c r="AO132" s="601" t="str">
        <f>IF(ISNUMBER(I131),'Cover Page'!$D$35/1000000*'4 classification'!I131/'FX rate'!$C8,"")</f>
        <v/>
      </c>
      <c r="AP132" s="814" t="str">
        <f>IF(ISNUMBER(J131),'Cover Page'!$D$35/1000000*'4 classification'!J131/'FX rate'!$C8,"")</f>
        <v/>
      </c>
      <c r="AQ132" s="794" t="str">
        <f>IF(ISNUMBER(K131),'Cover Page'!$D$35/1000000*'4 classification'!K131/'FX rate'!$C8,"")</f>
        <v/>
      </c>
      <c r="AR132" s="793" t="str">
        <f>IF(ISNUMBER(L131),'Cover Page'!$D$35/1000000*'4 classification'!L131/'FX rate'!$C8,"")</f>
        <v/>
      </c>
      <c r="AS132" s="601" t="str">
        <f>IF(ISNUMBER(M131),'Cover Page'!$D$35/1000000*'4 classification'!M131/'FX rate'!$C8,"")</f>
        <v/>
      </c>
      <c r="AT132" s="814" t="str">
        <f>IF(ISNUMBER(N131),'Cover Page'!$D$35/1000000*'4 classification'!N131/'FX rate'!$C8,"")</f>
        <v/>
      </c>
      <c r="AU132" s="794" t="str">
        <f>IF(ISNUMBER(O131),'Cover Page'!$D$35/1000000*'4 classification'!O131/'FX rate'!$C8,"")</f>
        <v/>
      </c>
      <c r="AV132" s="793" t="str">
        <f>IF(ISNUMBER(P131),'Cover Page'!$D$35/1000000*'4 classification'!P131/'FX rate'!$C8,"")</f>
        <v/>
      </c>
      <c r="AW132" s="601" t="str">
        <f>IF(ISNUMBER(Q131),'Cover Page'!$D$35/1000000*'4 classification'!Q131/'FX rate'!$C8,"")</f>
        <v/>
      </c>
      <c r="AX132" s="814" t="str">
        <f>IF(ISNUMBER(R131),'Cover Page'!$D$35/1000000*'4 classification'!R131/'FX rate'!$C8,"")</f>
        <v/>
      </c>
      <c r="AY132" s="792" t="str">
        <f>IF(ISNUMBER(S131),'Cover Page'!$D$35/1000000*'4 classification'!S131/'FX rate'!$C8,"")</f>
        <v/>
      </c>
      <c r="AZ132" s="791" t="str">
        <f>IF(ISNUMBER(T131),'Cover Page'!$D$35/1000000*'4 classification'!T131/'FX rate'!$C8,"")</f>
        <v/>
      </c>
      <c r="BA132" s="599" t="str">
        <f>IF(ISNUMBER(U131),'Cover Page'!$D$35/1000000*'4 classification'!U131/'FX rate'!$C8,"")</f>
        <v/>
      </c>
      <c r="BB132" s="814" t="str">
        <f>IF(ISNUMBER(V131),'Cover Page'!$D$35/1000000*'4 classification'!V131/'FX rate'!$C8,"")</f>
        <v/>
      </c>
      <c r="BC132" s="456"/>
      <c r="BD132" s="456"/>
      <c r="BE132" s="456"/>
      <c r="BF132" s="456"/>
      <c r="BG132" s="456"/>
      <c r="BH132" s="456"/>
      <c r="BI132" s="456"/>
      <c r="BN132" s="589">
        <v>2003</v>
      </c>
      <c r="BO132" s="631" t="str">
        <f>IF(ISNUMBER(C131),'Cover Page'!$D$35/1000000*C131/'FX rate'!$C$26,"")</f>
        <v/>
      </c>
      <c r="BP132" s="785" t="str">
        <f>IF(ISNUMBER(D131),'Cover Page'!$D$35/1000000*D131/'FX rate'!$C$26,"")</f>
        <v/>
      </c>
      <c r="BQ132" s="632" t="str">
        <f>IF(ISNUMBER(E131),'Cover Page'!$D$35/1000000*E131/'FX rate'!$C$26,"")</f>
        <v/>
      </c>
      <c r="BR132" s="817" t="str">
        <f>IF(ISNUMBER(F131),'Cover Page'!$D$35/1000000*F131/'FX rate'!$C$26,"")</f>
        <v/>
      </c>
      <c r="BS132" s="786" t="str">
        <f>IF(ISNUMBER(G131),'Cover Page'!$D$35/1000000*G131/'FX rate'!$C$26,"")</f>
        <v/>
      </c>
      <c r="BT132" s="785" t="str">
        <f>IF(ISNUMBER(H131),'Cover Page'!$D$35/1000000*H131/'FX rate'!$C$26,"")</f>
        <v/>
      </c>
      <c r="BU132" s="632" t="str">
        <f>IF(ISNUMBER(I131),'Cover Page'!$D$35/1000000*I131/'FX rate'!$C$26,"")</f>
        <v/>
      </c>
      <c r="BV132" s="817" t="str">
        <f>IF(ISNUMBER(J131),'Cover Page'!$D$35/1000000*J131/'FX rate'!$C$26,"")</f>
        <v/>
      </c>
      <c r="BW132" s="786" t="str">
        <f>IF(ISNUMBER(K131),'Cover Page'!$D$35/1000000*K131/'FX rate'!$C$26,"")</f>
        <v/>
      </c>
      <c r="BX132" s="785" t="str">
        <f>IF(ISNUMBER(L131),'Cover Page'!$D$35/1000000*L131/'FX rate'!$C$26,"")</f>
        <v/>
      </c>
      <c r="BY132" s="632" t="str">
        <f>IF(ISNUMBER(M131),'Cover Page'!$D$35/1000000*M131/'FX rate'!$C$26,"")</f>
        <v/>
      </c>
      <c r="BZ132" s="817" t="str">
        <f>IF(ISNUMBER(N131),'Cover Page'!$D$35/1000000*N131/'FX rate'!$C$26,"")</f>
        <v/>
      </c>
      <c r="CA132" s="786" t="str">
        <f>IF(ISNUMBER(O131),'Cover Page'!$D$35/1000000*O131/'FX rate'!$C$26,"")</f>
        <v/>
      </c>
      <c r="CB132" s="785" t="str">
        <f>IF(ISNUMBER(P131),'Cover Page'!$D$35/1000000*P131/'FX rate'!$C$26,"")</f>
        <v/>
      </c>
      <c r="CC132" s="632" t="str">
        <f>IF(ISNUMBER(Q131),'Cover Page'!$D$35/1000000*Q131/'FX rate'!$C$26,"")</f>
        <v/>
      </c>
      <c r="CD132" s="817" t="str">
        <f>IF(ISNUMBER(R131),'Cover Page'!$D$35/1000000*R131/'FX rate'!$C$26,"")</f>
        <v/>
      </c>
      <c r="CE132" s="784" t="str">
        <f>IF(ISNUMBER(S131),'Cover Page'!$D$35/1000000*S131/'FX rate'!$C$26,"")</f>
        <v/>
      </c>
      <c r="CF132" s="783" t="str">
        <f>IF(ISNUMBER(T131),'Cover Page'!$D$35/1000000*T131/'FX rate'!$C$26,"")</f>
        <v/>
      </c>
      <c r="CG132" s="630" t="str">
        <f>IF(ISNUMBER(U131),'Cover Page'!$D$35/1000000*U131/'FX rate'!$C$26,"")</f>
        <v/>
      </c>
      <c r="CH132" s="816" t="str">
        <f>IF(ISNUMBER(V131),'Cover Page'!$D$35/1000000*V131/'FX rate'!$C$26,"")</f>
        <v/>
      </c>
      <c r="CI132" s="646"/>
      <c r="CJ132" s="525"/>
      <c r="CK132" s="525"/>
      <c r="CL132" s="525"/>
      <c r="CM132" s="525"/>
      <c r="CN132" s="525"/>
      <c r="CO132" s="525"/>
      <c r="CP132" s="525"/>
      <c r="CQ132" s="525"/>
      <c r="CR132" s="525"/>
      <c r="CS132" s="525"/>
    </row>
    <row r="133" spans="1:97" ht="14.25" x14ac:dyDescent="0.2">
      <c r="A133" s="4"/>
      <c r="B133" s="8">
        <v>2005</v>
      </c>
      <c r="C133" s="1431" t="str">
        <f t="shared" si="28"/>
        <v/>
      </c>
      <c r="D133" s="337"/>
      <c r="E133" s="95"/>
      <c r="F133" s="147"/>
      <c r="G133" s="1431" t="str">
        <f t="shared" si="29"/>
        <v/>
      </c>
      <c r="H133" s="337"/>
      <c r="I133" s="95"/>
      <c r="J133" s="147"/>
      <c r="K133" s="1431" t="str">
        <f t="shared" si="30"/>
        <v/>
      </c>
      <c r="L133" s="337"/>
      <c r="M133" s="95"/>
      <c r="N133" s="147"/>
      <c r="O133" s="1431" t="str">
        <f t="shared" si="31"/>
        <v/>
      </c>
      <c r="P133" s="337"/>
      <c r="Q133" s="95"/>
      <c r="R133" s="147"/>
      <c r="S133" s="1700" t="str">
        <f t="shared" si="32"/>
        <v/>
      </c>
      <c r="T133" s="1694" t="str">
        <f t="shared" si="33"/>
        <v/>
      </c>
      <c r="U133" s="266" t="str">
        <f t="shared" si="34"/>
        <v/>
      </c>
      <c r="V133" s="1688" t="str">
        <f t="shared" si="35"/>
        <v/>
      </c>
      <c r="AH133" s="520">
        <v>2004</v>
      </c>
      <c r="AI133" s="600" t="str">
        <f>IF(ISNUMBER(C132),'Cover Page'!$D$35/1000000*'4 classification'!C132/'FX rate'!$C9,"")</f>
        <v/>
      </c>
      <c r="AJ133" s="793" t="str">
        <f>IF(ISNUMBER(D132),'Cover Page'!$D$35/1000000*'4 classification'!D132/'FX rate'!$C9,"")</f>
        <v/>
      </c>
      <c r="AK133" s="601" t="str">
        <f>IF(ISNUMBER(E132),'Cover Page'!$D$35/1000000*'4 classification'!E132/'FX rate'!$C9,"")</f>
        <v/>
      </c>
      <c r="AL133" s="814" t="str">
        <f>IF(ISNUMBER(F132),'Cover Page'!$D$35/1000000*'4 classification'!F132/'FX rate'!$C9,"")</f>
        <v/>
      </c>
      <c r="AM133" s="794" t="str">
        <f>IF(ISNUMBER(G132),'Cover Page'!$D$35/1000000*'4 classification'!G132/'FX rate'!$C9,"")</f>
        <v/>
      </c>
      <c r="AN133" s="793" t="str">
        <f>IF(ISNUMBER(H132),'Cover Page'!$D$35/1000000*'4 classification'!H132/'FX rate'!$C9,"")</f>
        <v/>
      </c>
      <c r="AO133" s="601" t="str">
        <f>IF(ISNUMBER(I132),'Cover Page'!$D$35/1000000*'4 classification'!I132/'FX rate'!$C9,"")</f>
        <v/>
      </c>
      <c r="AP133" s="814" t="str">
        <f>IF(ISNUMBER(J132),'Cover Page'!$D$35/1000000*'4 classification'!J132/'FX rate'!$C9,"")</f>
        <v/>
      </c>
      <c r="AQ133" s="794" t="str">
        <f>IF(ISNUMBER(K132),'Cover Page'!$D$35/1000000*'4 classification'!K132/'FX rate'!$C9,"")</f>
        <v/>
      </c>
      <c r="AR133" s="793" t="str">
        <f>IF(ISNUMBER(L132),'Cover Page'!$D$35/1000000*'4 classification'!L132/'FX rate'!$C9,"")</f>
        <v/>
      </c>
      <c r="AS133" s="601" t="str">
        <f>IF(ISNUMBER(M132),'Cover Page'!$D$35/1000000*'4 classification'!M132/'FX rate'!$C9,"")</f>
        <v/>
      </c>
      <c r="AT133" s="814" t="str">
        <f>IF(ISNUMBER(N132),'Cover Page'!$D$35/1000000*'4 classification'!N132/'FX rate'!$C9,"")</f>
        <v/>
      </c>
      <c r="AU133" s="794" t="str">
        <f>IF(ISNUMBER(O132),'Cover Page'!$D$35/1000000*'4 classification'!O132/'FX rate'!$C9,"")</f>
        <v/>
      </c>
      <c r="AV133" s="793" t="str">
        <f>IF(ISNUMBER(P132),'Cover Page'!$D$35/1000000*'4 classification'!P132/'FX rate'!$C9,"")</f>
        <v/>
      </c>
      <c r="AW133" s="601" t="str">
        <f>IF(ISNUMBER(Q132),'Cover Page'!$D$35/1000000*'4 classification'!Q132/'FX rate'!$C9,"")</f>
        <v/>
      </c>
      <c r="AX133" s="814" t="str">
        <f>IF(ISNUMBER(R132),'Cover Page'!$D$35/1000000*'4 classification'!R132/'FX rate'!$C9,"")</f>
        <v/>
      </c>
      <c r="AY133" s="792" t="str">
        <f>IF(ISNUMBER(S132),'Cover Page'!$D$35/1000000*'4 classification'!S132/'FX rate'!$C9,"")</f>
        <v/>
      </c>
      <c r="AZ133" s="791" t="str">
        <f>IF(ISNUMBER(T132),'Cover Page'!$D$35/1000000*'4 classification'!T132/'FX rate'!$C9,"")</f>
        <v/>
      </c>
      <c r="BA133" s="599" t="str">
        <f>IF(ISNUMBER(U132),'Cover Page'!$D$35/1000000*'4 classification'!U132/'FX rate'!$C9,"")</f>
        <v/>
      </c>
      <c r="BB133" s="814" t="str">
        <f>IF(ISNUMBER(V132),'Cover Page'!$D$35/1000000*'4 classification'!V132/'FX rate'!$C9,"")</f>
        <v/>
      </c>
      <c r="BC133" s="456"/>
      <c r="BD133" s="456"/>
      <c r="BE133" s="456"/>
      <c r="BF133" s="456"/>
      <c r="BG133" s="456"/>
      <c r="BH133" s="456"/>
      <c r="BI133" s="456"/>
      <c r="BN133" s="589">
        <v>2004</v>
      </c>
      <c r="BO133" s="631" t="str">
        <f>IF(ISNUMBER(C132),'Cover Page'!$D$35/1000000*C132/'FX rate'!$C$26,"")</f>
        <v/>
      </c>
      <c r="BP133" s="785" t="str">
        <f>IF(ISNUMBER(D132),'Cover Page'!$D$35/1000000*D132/'FX rate'!$C$26,"")</f>
        <v/>
      </c>
      <c r="BQ133" s="632" t="str">
        <f>IF(ISNUMBER(E132),'Cover Page'!$D$35/1000000*E132/'FX rate'!$C$26,"")</f>
        <v/>
      </c>
      <c r="BR133" s="817" t="str">
        <f>IF(ISNUMBER(F132),'Cover Page'!$D$35/1000000*F132/'FX rate'!$C$26,"")</f>
        <v/>
      </c>
      <c r="BS133" s="786" t="str">
        <f>IF(ISNUMBER(G132),'Cover Page'!$D$35/1000000*G132/'FX rate'!$C$26,"")</f>
        <v/>
      </c>
      <c r="BT133" s="785" t="str">
        <f>IF(ISNUMBER(H132),'Cover Page'!$D$35/1000000*H132/'FX rate'!$C$26,"")</f>
        <v/>
      </c>
      <c r="BU133" s="632" t="str">
        <f>IF(ISNUMBER(I132),'Cover Page'!$D$35/1000000*I132/'FX rate'!$C$26,"")</f>
        <v/>
      </c>
      <c r="BV133" s="817" t="str">
        <f>IF(ISNUMBER(J132),'Cover Page'!$D$35/1000000*J132/'FX rate'!$C$26,"")</f>
        <v/>
      </c>
      <c r="BW133" s="786" t="str">
        <f>IF(ISNUMBER(K132),'Cover Page'!$D$35/1000000*K132/'FX rate'!$C$26,"")</f>
        <v/>
      </c>
      <c r="BX133" s="785" t="str">
        <f>IF(ISNUMBER(L132),'Cover Page'!$D$35/1000000*L132/'FX rate'!$C$26,"")</f>
        <v/>
      </c>
      <c r="BY133" s="632" t="str">
        <f>IF(ISNUMBER(M132),'Cover Page'!$D$35/1000000*M132/'FX rate'!$C$26,"")</f>
        <v/>
      </c>
      <c r="BZ133" s="817" t="str">
        <f>IF(ISNUMBER(N132),'Cover Page'!$D$35/1000000*N132/'FX rate'!$C$26,"")</f>
        <v/>
      </c>
      <c r="CA133" s="786" t="str">
        <f>IF(ISNUMBER(O132),'Cover Page'!$D$35/1000000*O132/'FX rate'!$C$26,"")</f>
        <v/>
      </c>
      <c r="CB133" s="785" t="str">
        <f>IF(ISNUMBER(P132),'Cover Page'!$D$35/1000000*P132/'FX rate'!$C$26,"")</f>
        <v/>
      </c>
      <c r="CC133" s="632" t="str">
        <f>IF(ISNUMBER(Q132),'Cover Page'!$D$35/1000000*Q132/'FX rate'!$C$26,"")</f>
        <v/>
      </c>
      <c r="CD133" s="817" t="str">
        <f>IF(ISNUMBER(R132),'Cover Page'!$D$35/1000000*R132/'FX rate'!$C$26,"")</f>
        <v/>
      </c>
      <c r="CE133" s="784" t="str">
        <f>IF(ISNUMBER(S132),'Cover Page'!$D$35/1000000*S132/'FX rate'!$C$26,"")</f>
        <v/>
      </c>
      <c r="CF133" s="783" t="str">
        <f>IF(ISNUMBER(T132),'Cover Page'!$D$35/1000000*T132/'FX rate'!$C$26,"")</f>
        <v/>
      </c>
      <c r="CG133" s="630" t="str">
        <f>IF(ISNUMBER(U132),'Cover Page'!$D$35/1000000*U132/'FX rate'!$C$26,"")</f>
        <v/>
      </c>
      <c r="CH133" s="816" t="str">
        <f>IF(ISNUMBER(V132),'Cover Page'!$D$35/1000000*V132/'FX rate'!$C$26,"")</f>
        <v/>
      </c>
      <c r="CI133" s="646"/>
      <c r="CJ133" s="525"/>
      <c r="CK133" s="525"/>
      <c r="CL133" s="525"/>
      <c r="CM133" s="525"/>
      <c r="CN133" s="525"/>
      <c r="CO133" s="525"/>
      <c r="CP133" s="525"/>
      <c r="CQ133" s="525"/>
      <c r="CR133" s="525"/>
      <c r="CS133" s="525"/>
    </row>
    <row r="134" spans="1:97" ht="14.25" x14ac:dyDescent="0.2">
      <c r="A134" s="4"/>
      <c r="B134" s="8">
        <v>2006</v>
      </c>
      <c r="C134" s="1431" t="str">
        <f t="shared" si="28"/>
        <v/>
      </c>
      <c r="D134" s="337"/>
      <c r="E134" s="95"/>
      <c r="F134" s="147"/>
      <c r="G134" s="1431" t="str">
        <f t="shared" si="29"/>
        <v/>
      </c>
      <c r="H134" s="337"/>
      <c r="I134" s="95"/>
      <c r="J134" s="147"/>
      <c r="K134" s="1431" t="str">
        <f t="shared" si="30"/>
        <v/>
      </c>
      <c r="L134" s="337"/>
      <c r="M134" s="95"/>
      <c r="N134" s="147"/>
      <c r="O134" s="1431" t="str">
        <f t="shared" si="31"/>
        <v/>
      </c>
      <c r="P134" s="337"/>
      <c r="Q134" s="95"/>
      <c r="R134" s="147"/>
      <c r="S134" s="1700" t="str">
        <f t="shared" si="32"/>
        <v/>
      </c>
      <c r="T134" s="1694" t="str">
        <f t="shared" si="33"/>
        <v/>
      </c>
      <c r="U134" s="266" t="str">
        <f t="shared" si="34"/>
        <v/>
      </c>
      <c r="V134" s="1688" t="str">
        <f t="shared" si="35"/>
        <v/>
      </c>
      <c r="AH134" s="520">
        <v>2005</v>
      </c>
      <c r="AI134" s="600" t="str">
        <f>IF(ISNUMBER(C133),'Cover Page'!$D$35/1000000*'4 classification'!C133/'FX rate'!$C10,"")</f>
        <v/>
      </c>
      <c r="AJ134" s="793" t="str">
        <f>IF(ISNUMBER(D133),'Cover Page'!$D$35/1000000*'4 classification'!D133/'FX rate'!$C10,"")</f>
        <v/>
      </c>
      <c r="AK134" s="601" t="str">
        <f>IF(ISNUMBER(E133),'Cover Page'!$D$35/1000000*'4 classification'!E133/'FX rate'!$C10,"")</f>
        <v/>
      </c>
      <c r="AL134" s="814" t="str">
        <f>IF(ISNUMBER(F133),'Cover Page'!$D$35/1000000*'4 classification'!F133/'FX rate'!$C10,"")</f>
        <v/>
      </c>
      <c r="AM134" s="794" t="str">
        <f>IF(ISNUMBER(G133),'Cover Page'!$D$35/1000000*'4 classification'!G133/'FX rate'!$C10,"")</f>
        <v/>
      </c>
      <c r="AN134" s="793" t="str">
        <f>IF(ISNUMBER(H133),'Cover Page'!$D$35/1000000*'4 classification'!H133/'FX rate'!$C10,"")</f>
        <v/>
      </c>
      <c r="AO134" s="601" t="str">
        <f>IF(ISNUMBER(I133),'Cover Page'!$D$35/1000000*'4 classification'!I133/'FX rate'!$C10,"")</f>
        <v/>
      </c>
      <c r="AP134" s="814" t="str">
        <f>IF(ISNUMBER(J133),'Cover Page'!$D$35/1000000*'4 classification'!J133/'FX rate'!$C10,"")</f>
        <v/>
      </c>
      <c r="AQ134" s="794" t="str">
        <f>IF(ISNUMBER(K133),'Cover Page'!$D$35/1000000*'4 classification'!K133/'FX rate'!$C10,"")</f>
        <v/>
      </c>
      <c r="AR134" s="793" t="str">
        <f>IF(ISNUMBER(L133),'Cover Page'!$D$35/1000000*'4 classification'!L133/'FX rate'!$C10,"")</f>
        <v/>
      </c>
      <c r="AS134" s="601" t="str">
        <f>IF(ISNUMBER(M133),'Cover Page'!$D$35/1000000*'4 classification'!M133/'FX rate'!$C10,"")</f>
        <v/>
      </c>
      <c r="AT134" s="814" t="str">
        <f>IF(ISNUMBER(N133),'Cover Page'!$D$35/1000000*'4 classification'!N133/'FX rate'!$C10,"")</f>
        <v/>
      </c>
      <c r="AU134" s="794" t="str">
        <f>IF(ISNUMBER(O133),'Cover Page'!$D$35/1000000*'4 classification'!O133/'FX rate'!$C10,"")</f>
        <v/>
      </c>
      <c r="AV134" s="793" t="str">
        <f>IF(ISNUMBER(P133),'Cover Page'!$D$35/1000000*'4 classification'!P133/'FX rate'!$C10,"")</f>
        <v/>
      </c>
      <c r="AW134" s="601" t="str">
        <f>IF(ISNUMBER(Q133),'Cover Page'!$D$35/1000000*'4 classification'!Q133/'FX rate'!$C10,"")</f>
        <v/>
      </c>
      <c r="AX134" s="814" t="str">
        <f>IF(ISNUMBER(R133),'Cover Page'!$D$35/1000000*'4 classification'!R133/'FX rate'!$C10,"")</f>
        <v/>
      </c>
      <c r="AY134" s="792" t="str">
        <f>IF(ISNUMBER(S133),'Cover Page'!$D$35/1000000*'4 classification'!S133/'FX rate'!$C10,"")</f>
        <v/>
      </c>
      <c r="AZ134" s="791" t="str">
        <f>IF(ISNUMBER(T133),'Cover Page'!$D$35/1000000*'4 classification'!T133/'FX rate'!$C10,"")</f>
        <v/>
      </c>
      <c r="BA134" s="599" t="str">
        <f>IF(ISNUMBER(U133),'Cover Page'!$D$35/1000000*'4 classification'!U133/'FX rate'!$C10,"")</f>
        <v/>
      </c>
      <c r="BB134" s="814" t="str">
        <f>IF(ISNUMBER(V133),'Cover Page'!$D$35/1000000*'4 classification'!V133/'FX rate'!$C10,"")</f>
        <v/>
      </c>
      <c r="BC134" s="456"/>
      <c r="BD134" s="456"/>
      <c r="BE134" s="456"/>
      <c r="BF134" s="456"/>
      <c r="BG134" s="456"/>
      <c r="BH134" s="456"/>
      <c r="BI134" s="456"/>
      <c r="BN134" s="589">
        <v>2005</v>
      </c>
      <c r="BO134" s="631" t="str">
        <f>IF(ISNUMBER(C133),'Cover Page'!$D$35/1000000*C133/'FX rate'!$C$26,"")</f>
        <v/>
      </c>
      <c r="BP134" s="785" t="str">
        <f>IF(ISNUMBER(D133),'Cover Page'!$D$35/1000000*D133/'FX rate'!$C$26,"")</f>
        <v/>
      </c>
      <c r="BQ134" s="632" t="str">
        <f>IF(ISNUMBER(E133),'Cover Page'!$D$35/1000000*E133/'FX rate'!$C$26,"")</f>
        <v/>
      </c>
      <c r="BR134" s="817" t="str">
        <f>IF(ISNUMBER(F133),'Cover Page'!$D$35/1000000*F133/'FX rate'!$C$26,"")</f>
        <v/>
      </c>
      <c r="BS134" s="786" t="str">
        <f>IF(ISNUMBER(G133),'Cover Page'!$D$35/1000000*G133/'FX rate'!$C$26,"")</f>
        <v/>
      </c>
      <c r="BT134" s="785" t="str">
        <f>IF(ISNUMBER(H133),'Cover Page'!$D$35/1000000*H133/'FX rate'!$C$26,"")</f>
        <v/>
      </c>
      <c r="BU134" s="632" t="str">
        <f>IF(ISNUMBER(I133),'Cover Page'!$D$35/1000000*I133/'FX rate'!$C$26,"")</f>
        <v/>
      </c>
      <c r="BV134" s="817" t="str">
        <f>IF(ISNUMBER(J133),'Cover Page'!$D$35/1000000*J133/'FX rate'!$C$26,"")</f>
        <v/>
      </c>
      <c r="BW134" s="786" t="str">
        <f>IF(ISNUMBER(K133),'Cover Page'!$D$35/1000000*K133/'FX rate'!$C$26,"")</f>
        <v/>
      </c>
      <c r="BX134" s="785" t="str">
        <f>IF(ISNUMBER(L133),'Cover Page'!$D$35/1000000*L133/'FX rate'!$C$26,"")</f>
        <v/>
      </c>
      <c r="BY134" s="632" t="str">
        <f>IF(ISNUMBER(M133),'Cover Page'!$D$35/1000000*M133/'FX rate'!$C$26,"")</f>
        <v/>
      </c>
      <c r="BZ134" s="817" t="str">
        <f>IF(ISNUMBER(N133),'Cover Page'!$D$35/1000000*N133/'FX rate'!$C$26,"")</f>
        <v/>
      </c>
      <c r="CA134" s="786" t="str">
        <f>IF(ISNUMBER(O133),'Cover Page'!$D$35/1000000*O133/'FX rate'!$C$26,"")</f>
        <v/>
      </c>
      <c r="CB134" s="785" t="str">
        <f>IF(ISNUMBER(P133),'Cover Page'!$D$35/1000000*P133/'FX rate'!$C$26,"")</f>
        <v/>
      </c>
      <c r="CC134" s="632" t="str">
        <f>IF(ISNUMBER(Q133),'Cover Page'!$D$35/1000000*Q133/'FX rate'!$C$26,"")</f>
        <v/>
      </c>
      <c r="CD134" s="817" t="str">
        <f>IF(ISNUMBER(R133),'Cover Page'!$D$35/1000000*R133/'FX rate'!$C$26,"")</f>
        <v/>
      </c>
      <c r="CE134" s="784" t="str">
        <f>IF(ISNUMBER(S133),'Cover Page'!$D$35/1000000*S133/'FX rate'!$C$26,"")</f>
        <v/>
      </c>
      <c r="CF134" s="783" t="str">
        <f>IF(ISNUMBER(T133),'Cover Page'!$D$35/1000000*T133/'FX rate'!$C$26,"")</f>
        <v/>
      </c>
      <c r="CG134" s="630" t="str">
        <f>IF(ISNUMBER(U133),'Cover Page'!$D$35/1000000*U133/'FX rate'!$C$26,"")</f>
        <v/>
      </c>
      <c r="CH134" s="816" t="str">
        <f>IF(ISNUMBER(V133),'Cover Page'!$D$35/1000000*V133/'FX rate'!$C$26,"")</f>
        <v/>
      </c>
      <c r="CI134" s="646"/>
      <c r="CJ134" s="525"/>
      <c r="CK134" s="525"/>
      <c r="CL134" s="525"/>
      <c r="CM134" s="525"/>
      <c r="CN134" s="525"/>
      <c r="CO134" s="525"/>
      <c r="CP134" s="525"/>
      <c r="CQ134" s="525"/>
      <c r="CR134" s="525"/>
      <c r="CS134" s="525"/>
    </row>
    <row r="135" spans="1:97" ht="14.25" x14ac:dyDescent="0.2">
      <c r="A135" s="4"/>
      <c r="B135" s="8">
        <v>2007</v>
      </c>
      <c r="C135" s="1431" t="str">
        <f t="shared" si="28"/>
        <v/>
      </c>
      <c r="D135" s="337"/>
      <c r="E135" s="95"/>
      <c r="F135" s="147"/>
      <c r="G135" s="1431" t="str">
        <f t="shared" si="29"/>
        <v/>
      </c>
      <c r="H135" s="337"/>
      <c r="I135" s="95"/>
      <c r="J135" s="147"/>
      <c r="K135" s="1431" t="str">
        <f t="shared" si="30"/>
        <v/>
      </c>
      <c r="L135" s="337"/>
      <c r="M135" s="95"/>
      <c r="N135" s="147"/>
      <c r="O135" s="1431" t="str">
        <f t="shared" si="31"/>
        <v/>
      </c>
      <c r="P135" s="337"/>
      <c r="Q135" s="95"/>
      <c r="R135" s="147"/>
      <c r="S135" s="1700" t="str">
        <f t="shared" si="32"/>
        <v/>
      </c>
      <c r="T135" s="1694" t="str">
        <f t="shared" si="33"/>
        <v/>
      </c>
      <c r="U135" s="266" t="str">
        <f t="shared" si="34"/>
        <v/>
      </c>
      <c r="V135" s="1688" t="str">
        <f t="shared" si="35"/>
        <v/>
      </c>
      <c r="AH135" s="520">
        <v>2006</v>
      </c>
      <c r="AI135" s="600" t="str">
        <f>IF(ISNUMBER(C134),'Cover Page'!$D$35/1000000*'4 classification'!C134/'FX rate'!$C11,"")</f>
        <v/>
      </c>
      <c r="AJ135" s="793" t="str">
        <f>IF(ISNUMBER(D134),'Cover Page'!$D$35/1000000*'4 classification'!D134/'FX rate'!$C11,"")</f>
        <v/>
      </c>
      <c r="AK135" s="601" t="str">
        <f>IF(ISNUMBER(E134),'Cover Page'!$D$35/1000000*'4 classification'!E134/'FX rate'!$C11,"")</f>
        <v/>
      </c>
      <c r="AL135" s="814" t="str">
        <f>IF(ISNUMBER(F134),'Cover Page'!$D$35/1000000*'4 classification'!F134/'FX rate'!$C11,"")</f>
        <v/>
      </c>
      <c r="AM135" s="794" t="str">
        <f>IF(ISNUMBER(G134),'Cover Page'!$D$35/1000000*'4 classification'!G134/'FX rate'!$C11,"")</f>
        <v/>
      </c>
      <c r="AN135" s="793" t="str">
        <f>IF(ISNUMBER(H134),'Cover Page'!$D$35/1000000*'4 classification'!H134/'FX rate'!$C11,"")</f>
        <v/>
      </c>
      <c r="AO135" s="601" t="str">
        <f>IF(ISNUMBER(I134),'Cover Page'!$D$35/1000000*'4 classification'!I134/'FX rate'!$C11,"")</f>
        <v/>
      </c>
      <c r="AP135" s="814" t="str">
        <f>IF(ISNUMBER(J134),'Cover Page'!$D$35/1000000*'4 classification'!J134/'FX rate'!$C11,"")</f>
        <v/>
      </c>
      <c r="AQ135" s="794" t="str">
        <f>IF(ISNUMBER(K134),'Cover Page'!$D$35/1000000*'4 classification'!K134/'FX rate'!$C11,"")</f>
        <v/>
      </c>
      <c r="AR135" s="793" t="str">
        <f>IF(ISNUMBER(L134),'Cover Page'!$D$35/1000000*'4 classification'!L134/'FX rate'!$C11,"")</f>
        <v/>
      </c>
      <c r="AS135" s="601" t="str">
        <f>IF(ISNUMBER(M134),'Cover Page'!$D$35/1000000*'4 classification'!M134/'FX rate'!$C11,"")</f>
        <v/>
      </c>
      <c r="AT135" s="814" t="str">
        <f>IF(ISNUMBER(N134),'Cover Page'!$D$35/1000000*'4 classification'!N134/'FX rate'!$C11,"")</f>
        <v/>
      </c>
      <c r="AU135" s="794" t="str">
        <f>IF(ISNUMBER(O134),'Cover Page'!$D$35/1000000*'4 classification'!O134/'FX rate'!$C11,"")</f>
        <v/>
      </c>
      <c r="AV135" s="793" t="str">
        <f>IF(ISNUMBER(P134),'Cover Page'!$D$35/1000000*'4 classification'!P134/'FX rate'!$C11,"")</f>
        <v/>
      </c>
      <c r="AW135" s="601" t="str">
        <f>IF(ISNUMBER(Q134),'Cover Page'!$D$35/1000000*'4 classification'!Q134/'FX rate'!$C11,"")</f>
        <v/>
      </c>
      <c r="AX135" s="814" t="str">
        <f>IF(ISNUMBER(R134),'Cover Page'!$D$35/1000000*'4 classification'!R134/'FX rate'!$C11,"")</f>
        <v/>
      </c>
      <c r="AY135" s="792" t="str">
        <f>IF(ISNUMBER(S134),'Cover Page'!$D$35/1000000*'4 classification'!S134/'FX rate'!$C11,"")</f>
        <v/>
      </c>
      <c r="AZ135" s="791" t="str">
        <f>IF(ISNUMBER(T134),'Cover Page'!$D$35/1000000*'4 classification'!T134/'FX rate'!$C11,"")</f>
        <v/>
      </c>
      <c r="BA135" s="599" t="str">
        <f>IF(ISNUMBER(U134),'Cover Page'!$D$35/1000000*'4 classification'!U134/'FX rate'!$C11,"")</f>
        <v/>
      </c>
      <c r="BB135" s="814" t="str">
        <f>IF(ISNUMBER(V134),'Cover Page'!$D$35/1000000*'4 classification'!V134/'FX rate'!$C11,"")</f>
        <v/>
      </c>
      <c r="BC135" s="456"/>
      <c r="BD135" s="456"/>
      <c r="BE135" s="456"/>
      <c r="BF135" s="456"/>
      <c r="BG135" s="456"/>
      <c r="BH135" s="456"/>
      <c r="BI135" s="456"/>
      <c r="BN135" s="589">
        <v>2006</v>
      </c>
      <c r="BO135" s="631" t="str">
        <f>IF(ISNUMBER(C134),'Cover Page'!$D$35/1000000*C134/'FX rate'!$C$26,"")</f>
        <v/>
      </c>
      <c r="BP135" s="785" t="str">
        <f>IF(ISNUMBER(D134),'Cover Page'!$D$35/1000000*D134/'FX rate'!$C$26,"")</f>
        <v/>
      </c>
      <c r="BQ135" s="632" t="str">
        <f>IF(ISNUMBER(E134),'Cover Page'!$D$35/1000000*E134/'FX rate'!$C$26,"")</f>
        <v/>
      </c>
      <c r="BR135" s="817" t="str">
        <f>IF(ISNUMBER(F134),'Cover Page'!$D$35/1000000*F134/'FX rate'!$C$26,"")</f>
        <v/>
      </c>
      <c r="BS135" s="786" t="str">
        <f>IF(ISNUMBER(G134),'Cover Page'!$D$35/1000000*G134/'FX rate'!$C$26,"")</f>
        <v/>
      </c>
      <c r="BT135" s="785" t="str">
        <f>IF(ISNUMBER(H134),'Cover Page'!$D$35/1000000*H134/'FX rate'!$C$26,"")</f>
        <v/>
      </c>
      <c r="BU135" s="632" t="str">
        <f>IF(ISNUMBER(I134),'Cover Page'!$D$35/1000000*I134/'FX rate'!$C$26,"")</f>
        <v/>
      </c>
      <c r="BV135" s="817" t="str">
        <f>IF(ISNUMBER(J134),'Cover Page'!$D$35/1000000*J134/'FX rate'!$C$26,"")</f>
        <v/>
      </c>
      <c r="BW135" s="786" t="str">
        <f>IF(ISNUMBER(K134),'Cover Page'!$D$35/1000000*K134/'FX rate'!$C$26,"")</f>
        <v/>
      </c>
      <c r="BX135" s="785" t="str">
        <f>IF(ISNUMBER(L134),'Cover Page'!$D$35/1000000*L134/'FX rate'!$C$26,"")</f>
        <v/>
      </c>
      <c r="BY135" s="632" t="str">
        <f>IF(ISNUMBER(M134),'Cover Page'!$D$35/1000000*M134/'FX rate'!$C$26,"")</f>
        <v/>
      </c>
      <c r="BZ135" s="817" t="str">
        <f>IF(ISNUMBER(N134),'Cover Page'!$D$35/1000000*N134/'FX rate'!$C$26,"")</f>
        <v/>
      </c>
      <c r="CA135" s="786" t="str">
        <f>IF(ISNUMBER(O134),'Cover Page'!$D$35/1000000*O134/'FX rate'!$C$26,"")</f>
        <v/>
      </c>
      <c r="CB135" s="785" t="str">
        <f>IF(ISNUMBER(P134),'Cover Page'!$D$35/1000000*P134/'FX rate'!$C$26,"")</f>
        <v/>
      </c>
      <c r="CC135" s="632" t="str">
        <f>IF(ISNUMBER(Q134),'Cover Page'!$D$35/1000000*Q134/'FX rate'!$C$26,"")</f>
        <v/>
      </c>
      <c r="CD135" s="817" t="str">
        <f>IF(ISNUMBER(R134),'Cover Page'!$D$35/1000000*R134/'FX rate'!$C$26,"")</f>
        <v/>
      </c>
      <c r="CE135" s="784" t="str">
        <f>IF(ISNUMBER(S134),'Cover Page'!$D$35/1000000*S134/'FX rate'!$C$26,"")</f>
        <v/>
      </c>
      <c r="CF135" s="783" t="str">
        <f>IF(ISNUMBER(T134),'Cover Page'!$D$35/1000000*T134/'FX rate'!$C$26,"")</f>
        <v/>
      </c>
      <c r="CG135" s="630" t="str">
        <f>IF(ISNUMBER(U134),'Cover Page'!$D$35/1000000*U134/'FX rate'!$C$26,"")</f>
        <v/>
      </c>
      <c r="CH135" s="816" t="str">
        <f>IF(ISNUMBER(V134),'Cover Page'!$D$35/1000000*V134/'FX rate'!$C$26,"")</f>
        <v/>
      </c>
      <c r="CI135" s="646"/>
      <c r="CJ135" s="525"/>
      <c r="CK135" s="525"/>
      <c r="CL135" s="525"/>
      <c r="CM135" s="525"/>
      <c r="CN135" s="525"/>
      <c r="CO135" s="525"/>
      <c r="CP135" s="525"/>
      <c r="CQ135" s="525"/>
      <c r="CR135" s="525"/>
      <c r="CS135" s="525"/>
    </row>
    <row r="136" spans="1:97" ht="14.25" x14ac:dyDescent="0.2">
      <c r="A136" s="4"/>
      <c r="B136" s="8">
        <v>2008</v>
      </c>
      <c r="C136" s="1431" t="str">
        <f t="shared" si="28"/>
        <v/>
      </c>
      <c r="D136" s="141"/>
      <c r="E136" s="95"/>
      <c r="F136" s="147"/>
      <c r="G136" s="1431" t="str">
        <f t="shared" si="29"/>
        <v/>
      </c>
      <c r="H136" s="141"/>
      <c r="I136" s="95"/>
      <c r="J136" s="147"/>
      <c r="K136" s="1431" t="str">
        <f t="shared" si="30"/>
        <v/>
      </c>
      <c r="L136" s="141"/>
      <c r="M136" s="95"/>
      <c r="N136" s="147"/>
      <c r="O136" s="1431" t="str">
        <f t="shared" si="31"/>
        <v/>
      </c>
      <c r="P136" s="141"/>
      <c r="Q136" s="95"/>
      <c r="R136" s="147"/>
      <c r="S136" s="1700" t="str">
        <f t="shared" si="32"/>
        <v/>
      </c>
      <c r="T136" s="1694" t="str">
        <f t="shared" si="33"/>
        <v/>
      </c>
      <c r="U136" s="266" t="str">
        <f t="shared" si="34"/>
        <v/>
      </c>
      <c r="V136" s="1688" t="str">
        <f t="shared" si="35"/>
        <v/>
      </c>
      <c r="AH136" s="520">
        <v>2007</v>
      </c>
      <c r="AI136" s="600" t="str">
        <f>IF(ISNUMBER(C135),'Cover Page'!$D$35/1000000*'4 classification'!C135/'FX rate'!$C12,"")</f>
        <v/>
      </c>
      <c r="AJ136" s="793" t="str">
        <f>IF(ISNUMBER(D135),'Cover Page'!$D$35/1000000*'4 classification'!D135/'FX rate'!$C12,"")</f>
        <v/>
      </c>
      <c r="AK136" s="601" t="str">
        <f>IF(ISNUMBER(E135),'Cover Page'!$D$35/1000000*'4 classification'!E135/'FX rate'!$C12,"")</f>
        <v/>
      </c>
      <c r="AL136" s="814" t="str">
        <f>IF(ISNUMBER(F135),'Cover Page'!$D$35/1000000*'4 classification'!F135/'FX rate'!$C12,"")</f>
        <v/>
      </c>
      <c r="AM136" s="794" t="str">
        <f>IF(ISNUMBER(G135),'Cover Page'!$D$35/1000000*'4 classification'!G135/'FX rate'!$C12,"")</f>
        <v/>
      </c>
      <c r="AN136" s="793" t="str">
        <f>IF(ISNUMBER(H135),'Cover Page'!$D$35/1000000*'4 classification'!H135/'FX rate'!$C12,"")</f>
        <v/>
      </c>
      <c r="AO136" s="601" t="str">
        <f>IF(ISNUMBER(I135),'Cover Page'!$D$35/1000000*'4 classification'!I135/'FX rate'!$C12,"")</f>
        <v/>
      </c>
      <c r="AP136" s="814" t="str">
        <f>IF(ISNUMBER(J135),'Cover Page'!$D$35/1000000*'4 classification'!J135/'FX rate'!$C12,"")</f>
        <v/>
      </c>
      <c r="AQ136" s="794" t="str">
        <f>IF(ISNUMBER(K135),'Cover Page'!$D$35/1000000*'4 classification'!K135/'FX rate'!$C12,"")</f>
        <v/>
      </c>
      <c r="AR136" s="793" t="str">
        <f>IF(ISNUMBER(L135),'Cover Page'!$D$35/1000000*'4 classification'!L135/'FX rate'!$C12,"")</f>
        <v/>
      </c>
      <c r="AS136" s="601" t="str">
        <f>IF(ISNUMBER(M135),'Cover Page'!$D$35/1000000*'4 classification'!M135/'FX rate'!$C12,"")</f>
        <v/>
      </c>
      <c r="AT136" s="814" t="str">
        <f>IF(ISNUMBER(N135),'Cover Page'!$D$35/1000000*'4 classification'!N135/'FX rate'!$C12,"")</f>
        <v/>
      </c>
      <c r="AU136" s="794" t="str">
        <f>IF(ISNUMBER(O135),'Cover Page'!$D$35/1000000*'4 classification'!O135/'FX rate'!$C12,"")</f>
        <v/>
      </c>
      <c r="AV136" s="793" t="str">
        <f>IF(ISNUMBER(P135),'Cover Page'!$D$35/1000000*'4 classification'!P135/'FX rate'!$C12,"")</f>
        <v/>
      </c>
      <c r="AW136" s="601" t="str">
        <f>IF(ISNUMBER(Q135),'Cover Page'!$D$35/1000000*'4 classification'!Q135/'FX rate'!$C12,"")</f>
        <v/>
      </c>
      <c r="AX136" s="814" t="str">
        <f>IF(ISNUMBER(R135),'Cover Page'!$D$35/1000000*'4 classification'!R135/'FX rate'!$C12,"")</f>
        <v/>
      </c>
      <c r="AY136" s="792" t="str">
        <f>IF(ISNUMBER(S135),'Cover Page'!$D$35/1000000*'4 classification'!S135/'FX rate'!$C12,"")</f>
        <v/>
      </c>
      <c r="AZ136" s="791" t="str">
        <f>IF(ISNUMBER(T135),'Cover Page'!$D$35/1000000*'4 classification'!T135/'FX rate'!$C12,"")</f>
        <v/>
      </c>
      <c r="BA136" s="599" t="str">
        <f>IF(ISNUMBER(U135),'Cover Page'!$D$35/1000000*'4 classification'!U135/'FX rate'!$C12,"")</f>
        <v/>
      </c>
      <c r="BB136" s="814" t="str">
        <f>IF(ISNUMBER(V135),'Cover Page'!$D$35/1000000*'4 classification'!V135/'FX rate'!$C12,"")</f>
        <v/>
      </c>
      <c r="BC136" s="456"/>
      <c r="BD136" s="456"/>
      <c r="BE136" s="456"/>
      <c r="BF136" s="456"/>
      <c r="BG136" s="456"/>
      <c r="BH136" s="456"/>
      <c r="BI136" s="456"/>
      <c r="BN136" s="589">
        <v>2007</v>
      </c>
      <c r="BO136" s="631" t="str">
        <f>IF(ISNUMBER(C135),'Cover Page'!$D$35/1000000*C135/'FX rate'!$C$26,"")</f>
        <v/>
      </c>
      <c r="BP136" s="785" t="str">
        <f>IF(ISNUMBER(D135),'Cover Page'!$D$35/1000000*D135/'FX rate'!$C$26,"")</f>
        <v/>
      </c>
      <c r="BQ136" s="632" t="str">
        <f>IF(ISNUMBER(E135),'Cover Page'!$D$35/1000000*E135/'FX rate'!$C$26,"")</f>
        <v/>
      </c>
      <c r="BR136" s="817" t="str">
        <f>IF(ISNUMBER(F135),'Cover Page'!$D$35/1000000*F135/'FX rate'!$C$26,"")</f>
        <v/>
      </c>
      <c r="BS136" s="786" t="str">
        <f>IF(ISNUMBER(G135),'Cover Page'!$D$35/1000000*G135/'FX rate'!$C$26,"")</f>
        <v/>
      </c>
      <c r="BT136" s="785" t="str">
        <f>IF(ISNUMBER(H135),'Cover Page'!$D$35/1000000*H135/'FX rate'!$C$26,"")</f>
        <v/>
      </c>
      <c r="BU136" s="632" t="str">
        <f>IF(ISNUMBER(I135),'Cover Page'!$D$35/1000000*I135/'FX rate'!$C$26,"")</f>
        <v/>
      </c>
      <c r="BV136" s="817" t="str">
        <f>IF(ISNUMBER(J135),'Cover Page'!$D$35/1000000*J135/'FX rate'!$C$26,"")</f>
        <v/>
      </c>
      <c r="BW136" s="786" t="str">
        <f>IF(ISNUMBER(K135),'Cover Page'!$D$35/1000000*K135/'FX rate'!$C$26,"")</f>
        <v/>
      </c>
      <c r="BX136" s="785" t="str">
        <f>IF(ISNUMBER(L135),'Cover Page'!$D$35/1000000*L135/'FX rate'!$C$26,"")</f>
        <v/>
      </c>
      <c r="BY136" s="632" t="str">
        <f>IF(ISNUMBER(M135),'Cover Page'!$D$35/1000000*M135/'FX rate'!$C$26,"")</f>
        <v/>
      </c>
      <c r="BZ136" s="817" t="str">
        <f>IF(ISNUMBER(N135),'Cover Page'!$D$35/1000000*N135/'FX rate'!$C$26,"")</f>
        <v/>
      </c>
      <c r="CA136" s="786" t="str">
        <f>IF(ISNUMBER(O135),'Cover Page'!$D$35/1000000*O135/'FX rate'!$C$26,"")</f>
        <v/>
      </c>
      <c r="CB136" s="785" t="str">
        <f>IF(ISNUMBER(P135),'Cover Page'!$D$35/1000000*P135/'FX rate'!$C$26,"")</f>
        <v/>
      </c>
      <c r="CC136" s="632" t="str">
        <f>IF(ISNUMBER(Q135),'Cover Page'!$D$35/1000000*Q135/'FX rate'!$C$26,"")</f>
        <v/>
      </c>
      <c r="CD136" s="817" t="str">
        <f>IF(ISNUMBER(R135),'Cover Page'!$D$35/1000000*R135/'FX rate'!$C$26,"")</f>
        <v/>
      </c>
      <c r="CE136" s="784" t="str">
        <f>IF(ISNUMBER(S135),'Cover Page'!$D$35/1000000*S135/'FX rate'!$C$26,"")</f>
        <v/>
      </c>
      <c r="CF136" s="783" t="str">
        <f>IF(ISNUMBER(T135),'Cover Page'!$D$35/1000000*T135/'FX rate'!$C$26,"")</f>
        <v/>
      </c>
      <c r="CG136" s="630" t="str">
        <f>IF(ISNUMBER(U135),'Cover Page'!$D$35/1000000*U135/'FX rate'!$C$26,"")</f>
        <v/>
      </c>
      <c r="CH136" s="816" t="str">
        <f>IF(ISNUMBER(V135),'Cover Page'!$D$35/1000000*V135/'FX rate'!$C$26,"")</f>
        <v/>
      </c>
      <c r="CI136" s="646"/>
      <c r="CJ136" s="525"/>
      <c r="CK136" s="525"/>
      <c r="CL136" s="525"/>
      <c r="CM136" s="525"/>
      <c r="CN136" s="525"/>
      <c r="CO136" s="525"/>
      <c r="CP136" s="525"/>
      <c r="CQ136" s="525"/>
      <c r="CR136" s="525"/>
      <c r="CS136" s="525"/>
    </row>
    <row r="137" spans="1:97" ht="14.25" x14ac:dyDescent="0.2">
      <c r="A137" s="4"/>
      <c r="B137" s="8">
        <v>2009</v>
      </c>
      <c r="C137" s="1431" t="str">
        <f t="shared" si="28"/>
        <v/>
      </c>
      <c r="D137" s="141"/>
      <c r="E137" s="95"/>
      <c r="F137" s="147"/>
      <c r="G137" s="1431" t="str">
        <f t="shared" si="29"/>
        <v/>
      </c>
      <c r="H137" s="141"/>
      <c r="I137" s="95"/>
      <c r="J137" s="147"/>
      <c r="K137" s="1431" t="str">
        <f t="shared" si="30"/>
        <v/>
      </c>
      <c r="L137" s="141"/>
      <c r="M137" s="95"/>
      <c r="N137" s="147"/>
      <c r="O137" s="1431" t="str">
        <f t="shared" si="31"/>
        <v/>
      </c>
      <c r="P137" s="141"/>
      <c r="Q137" s="95"/>
      <c r="R137" s="147"/>
      <c r="S137" s="1700" t="str">
        <f t="shared" si="32"/>
        <v/>
      </c>
      <c r="T137" s="1694" t="str">
        <f t="shared" si="33"/>
        <v/>
      </c>
      <c r="U137" s="266" t="str">
        <f t="shared" si="34"/>
        <v/>
      </c>
      <c r="V137" s="1688" t="str">
        <f t="shared" si="35"/>
        <v/>
      </c>
      <c r="AH137" s="520">
        <v>2008</v>
      </c>
      <c r="AI137" s="600" t="str">
        <f>IF(ISNUMBER(C136),'Cover Page'!$D$35/1000000*'4 classification'!C136/'FX rate'!$C13,"")</f>
        <v/>
      </c>
      <c r="AJ137" s="793" t="str">
        <f>IF(ISNUMBER(D136),'Cover Page'!$D$35/1000000*'4 classification'!D136/'FX rate'!$C13,"")</f>
        <v/>
      </c>
      <c r="AK137" s="601" t="str">
        <f>IF(ISNUMBER(E136),'Cover Page'!$D$35/1000000*'4 classification'!E136/'FX rate'!$C13,"")</f>
        <v/>
      </c>
      <c r="AL137" s="814" t="str">
        <f>IF(ISNUMBER(F136),'Cover Page'!$D$35/1000000*'4 classification'!F136/'FX rate'!$C13,"")</f>
        <v/>
      </c>
      <c r="AM137" s="794" t="str">
        <f>IF(ISNUMBER(G136),'Cover Page'!$D$35/1000000*'4 classification'!G136/'FX rate'!$C13,"")</f>
        <v/>
      </c>
      <c r="AN137" s="793" t="str">
        <f>IF(ISNUMBER(H136),'Cover Page'!$D$35/1000000*'4 classification'!H136/'FX rate'!$C13,"")</f>
        <v/>
      </c>
      <c r="AO137" s="601" t="str">
        <f>IF(ISNUMBER(I136),'Cover Page'!$D$35/1000000*'4 classification'!I136/'FX rate'!$C13,"")</f>
        <v/>
      </c>
      <c r="AP137" s="814" t="str">
        <f>IF(ISNUMBER(J136),'Cover Page'!$D$35/1000000*'4 classification'!J136/'FX rate'!$C13,"")</f>
        <v/>
      </c>
      <c r="AQ137" s="794" t="str">
        <f>IF(ISNUMBER(K136),'Cover Page'!$D$35/1000000*'4 classification'!K136/'FX rate'!$C13,"")</f>
        <v/>
      </c>
      <c r="AR137" s="793" t="str">
        <f>IF(ISNUMBER(L136),'Cover Page'!$D$35/1000000*'4 classification'!L136/'FX rate'!$C13,"")</f>
        <v/>
      </c>
      <c r="AS137" s="601" t="str">
        <f>IF(ISNUMBER(M136),'Cover Page'!$D$35/1000000*'4 classification'!M136/'FX rate'!$C13,"")</f>
        <v/>
      </c>
      <c r="AT137" s="814" t="str">
        <f>IF(ISNUMBER(N136),'Cover Page'!$D$35/1000000*'4 classification'!N136/'FX rate'!$C13,"")</f>
        <v/>
      </c>
      <c r="AU137" s="794" t="str">
        <f>IF(ISNUMBER(O136),'Cover Page'!$D$35/1000000*'4 classification'!O136/'FX rate'!$C13,"")</f>
        <v/>
      </c>
      <c r="AV137" s="793" t="str">
        <f>IF(ISNUMBER(P136),'Cover Page'!$D$35/1000000*'4 classification'!P136/'FX rate'!$C13,"")</f>
        <v/>
      </c>
      <c r="AW137" s="601" t="str">
        <f>IF(ISNUMBER(Q136),'Cover Page'!$D$35/1000000*'4 classification'!Q136/'FX rate'!$C13,"")</f>
        <v/>
      </c>
      <c r="AX137" s="814" t="str">
        <f>IF(ISNUMBER(R136),'Cover Page'!$D$35/1000000*'4 classification'!R136/'FX rate'!$C13,"")</f>
        <v/>
      </c>
      <c r="AY137" s="792" t="str">
        <f>IF(ISNUMBER(S136),'Cover Page'!$D$35/1000000*'4 classification'!S136/'FX rate'!$C13,"")</f>
        <v/>
      </c>
      <c r="AZ137" s="791" t="str">
        <f>IF(ISNUMBER(T136),'Cover Page'!$D$35/1000000*'4 classification'!T136/'FX rate'!$C13,"")</f>
        <v/>
      </c>
      <c r="BA137" s="599" t="str">
        <f>IF(ISNUMBER(U136),'Cover Page'!$D$35/1000000*'4 classification'!U136/'FX rate'!$C13,"")</f>
        <v/>
      </c>
      <c r="BB137" s="814" t="str">
        <f>IF(ISNUMBER(V136),'Cover Page'!$D$35/1000000*'4 classification'!V136/'FX rate'!$C13,"")</f>
        <v/>
      </c>
      <c r="BC137" s="456"/>
      <c r="BD137" s="456"/>
      <c r="BE137" s="456"/>
      <c r="BF137" s="456"/>
      <c r="BG137" s="456"/>
      <c r="BH137" s="456"/>
      <c r="BI137" s="456"/>
      <c r="BN137" s="589">
        <v>2008</v>
      </c>
      <c r="BO137" s="631" t="str">
        <f>IF(ISNUMBER(C136),'Cover Page'!$D$35/1000000*C136/'FX rate'!$C$26,"")</f>
        <v/>
      </c>
      <c r="BP137" s="785" t="str">
        <f>IF(ISNUMBER(D136),'Cover Page'!$D$35/1000000*D136/'FX rate'!$C$26,"")</f>
        <v/>
      </c>
      <c r="BQ137" s="632" t="str">
        <f>IF(ISNUMBER(E136),'Cover Page'!$D$35/1000000*E136/'FX rate'!$C$26,"")</f>
        <v/>
      </c>
      <c r="BR137" s="817" t="str">
        <f>IF(ISNUMBER(F136),'Cover Page'!$D$35/1000000*F136/'FX rate'!$C$26,"")</f>
        <v/>
      </c>
      <c r="BS137" s="786" t="str">
        <f>IF(ISNUMBER(G136),'Cover Page'!$D$35/1000000*G136/'FX rate'!$C$26,"")</f>
        <v/>
      </c>
      <c r="BT137" s="785" t="str">
        <f>IF(ISNUMBER(H136),'Cover Page'!$D$35/1000000*H136/'FX rate'!$C$26,"")</f>
        <v/>
      </c>
      <c r="BU137" s="632" t="str">
        <f>IF(ISNUMBER(I136),'Cover Page'!$D$35/1000000*I136/'FX rate'!$C$26,"")</f>
        <v/>
      </c>
      <c r="BV137" s="817" t="str">
        <f>IF(ISNUMBER(J136),'Cover Page'!$D$35/1000000*J136/'FX rate'!$C$26,"")</f>
        <v/>
      </c>
      <c r="BW137" s="786" t="str">
        <f>IF(ISNUMBER(K136),'Cover Page'!$D$35/1000000*K136/'FX rate'!$C$26,"")</f>
        <v/>
      </c>
      <c r="BX137" s="785" t="str">
        <f>IF(ISNUMBER(L136),'Cover Page'!$D$35/1000000*L136/'FX rate'!$C$26,"")</f>
        <v/>
      </c>
      <c r="BY137" s="632" t="str">
        <f>IF(ISNUMBER(M136),'Cover Page'!$D$35/1000000*M136/'FX rate'!$C$26,"")</f>
        <v/>
      </c>
      <c r="BZ137" s="817" t="str">
        <f>IF(ISNUMBER(N136),'Cover Page'!$D$35/1000000*N136/'FX rate'!$C$26,"")</f>
        <v/>
      </c>
      <c r="CA137" s="786" t="str">
        <f>IF(ISNUMBER(O136),'Cover Page'!$D$35/1000000*O136/'FX rate'!$C$26,"")</f>
        <v/>
      </c>
      <c r="CB137" s="785" t="str">
        <f>IF(ISNUMBER(P136),'Cover Page'!$D$35/1000000*P136/'FX rate'!$C$26,"")</f>
        <v/>
      </c>
      <c r="CC137" s="632" t="str">
        <f>IF(ISNUMBER(Q136),'Cover Page'!$D$35/1000000*Q136/'FX rate'!$C$26,"")</f>
        <v/>
      </c>
      <c r="CD137" s="817" t="str">
        <f>IF(ISNUMBER(R136),'Cover Page'!$D$35/1000000*R136/'FX rate'!$C$26,"")</f>
        <v/>
      </c>
      <c r="CE137" s="784" t="str">
        <f>IF(ISNUMBER(S136),'Cover Page'!$D$35/1000000*S136/'FX rate'!$C$26,"")</f>
        <v/>
      </c>
      <c r="CF137" s="783" t="str">
        <f>IF(ISNUMBER(T136),'Cover Page'!$D$35/1000000*T136/'FX rate'!$C$26,"")</f>
        <v/>
      </c>
      <c r="CG137" s="630" t="str">
        <f>IF(ISNUMBER(U136),'Cover Page'!$D$35/1000000*U136/'FX rate'!$C$26,"")</f>
        <v/>
      </c>
      <c r="CH137" s="816" t="str">
        <f>IF(ISNUMBER(V136),'Cover Page'!$D$35/1000000*V136/'FX rate'!$C$26,"")</f>
        <v/>
      </c>
      <c r="CI137" s="646"/>
      <c r="CJ137" s="525"/>
      <c r="CK137" s="525"/>
      <c r="CL137" s="525"/>
      <c r="CM137" s="525"/>
      <c r="CN137" s="525"/>
      <c r="CO137" s="525"/>
      <c r="CP137" s="525"/>
      <c r="CQ137" s="525"/>
      <c r="CR137" s="525"/>
      <c r="CS137" s="525"/>
    </row>
    <row r="138" spans="1:97" ht="14.25" x14ac:dyDescent="0.2">
      <c r="A138" s="4"/>
      <c r="B138" s="8">
        <v>2010</v>
      </c>
      <c r="C138" s="1431" t="str">
        <f t="shared" si="28"/>
        <v/>
      </c>
      <c r="D138" s="141"/>
      <c r="E138" s="95"/>
      <c r="F138" s="147"/>
      <c r="G138" s="1431" t="str">
        <f t="shared" si="29"/>
        <v/>
      </c>
      <c r="H138" s="141"/>
      <c r="I138" s="95"/>
      <c r="J138" s="147"/>
      <c r="K138" s="1431" t="str">
        <f t="shared" si="30"/>
        <v/>
      </c>
      <c r="L138" s="141"/>
      <c r="M138" s="95"/>
      <c r="N138" s="147"/>
      <c r="O138" s="1431" t="str">
        <f t="shared" si="31"/>
        <v/>
      </c>
      <c r="P138" s="141"/>
      <c r="Q138" s="95"/>
      <c r="R138" s="147"/>
      <c r="S138" s="1700" t="str">
        <f t="shared" si="32"/>
        <v/>
      </c>
      <c r="T138" s="1694" t="str">
        <f t="shared" si="33"/>
        <v/>
      </c>
      <c r="U138" s="266" t="str">
        <f t="shared" si="34"/>
        <v/>
      </c>
      <c r="V138" s="1688" t="str">
        <f t="shared" si="35"/>
        <v/>
      </c>
      <c r="AH138" s="520">
        <v>2009</v>
      </c>
      <c r="AI138" s="600" t="str">
        <f>IF(ISNUMBER(C137),'Cover Page'!$D$35/1000000*'4 classification'!C137/'FX rate'!$C14,"")</f>
        <v/>
      </c>
      <c r="AJ138" s="793" t="str">
        <f>IF(ISNUMBER(D137),'Cover Page'!$D$35/1000000*'4 classification'!D137/'FX rate'!$C14,"")</f>
        <v/>
      </c>
      <c r="AK138" s="601" t="str">
        <f>IF(ISNUMBER(E137),'Cover Page'!$D$35/1000000*'4 classification'!E137/'FX rate'!$C14,"")</f>
        <v/>
      </c>
      <c r="AL138" s="814" t="str">
        <f>IF(ISNUMBER(F137),'Cover Page'!$D$35/1000000*'4 classification'!F137/'FX rate'!$C14,"")</f>
        <v/>
      </c>
      <c r="AM138" s="794" t="str">
        <f>IF(ISNUMBER(G137),'Cover Page'!$D$35/1000000*'4 classification'!G137/'FX rate'!$C14,"")</f>
        <v/>
      </c>
      <c r="AN138" s="793" t="str">
        <f>IF(ISNUMBER(H137),'Cover Page'!$D$35/1000000*'4 classification'!H137/'FX rate'!$C14,"")</f>
        <v/>
      </c>
      <c r="AO138" s="601" t="str">
        <f>IF(ISNUMBER(I137),'Cover Page'!$D$35/1000000*'4 classification'!I137/'FX rate'!$C14,"")</f>
        <v/>
      </c>
      <c r="AP138" s="814" t="str">
        <f>IF(ISNUMBER(J137),'Cover Page'!$D$35/1000000*'4 classification'!J137/'FX rate'!$C14,"")</f>
        <v/>
      </c>
      <c r="AQ138" s="794" t="str">
        <f>IF(ISNUMBER(K137),'Cover Page'!$D$35/1000000*'4 classification'!K137/'FX rate'!$C14,"")</f>
        <v/>
      </c>
      <c r="AR138" s="793" t="str">
        <f>IF(ISNUMBER(L137),'Cover Page'!$D$35/1000000*'4 classification'!L137/'FX rate'!$C14,"")</f>
        <v/>
      </c>
      <c r="AS138" s="601" t="str">
        <f>IF(ISNUMBER(M137),'Cover Page'!$D$35/1000000*'4 classification'!M137/'FX rate'!$C14,"")</f>
        <v/>
      </c>
      <c r="AT138" s="814" t="str">
        <f>IF(ISNUMBER(N137),'Cover Page'!$D$35/1000000*'4 classification'!N137/'FX rate'!$C14,"")</f>
        <v/>
      </c>
      <c r="AU138" s="794" t="str">
        <f>IF(ISNUMBER(O137),'Cover Page'!$D$35/1000000*'4 classification'!O137/'FX rate'!$C14,"")</f>
        <v/>
      </c>
      <c r="AV138" s="793" t="str">
        <f>IF(ISNUMBER(P137),'Cover Page'!$D$35/1000000*'4 classification'!P137/'FX rate'!$C14,"")</f>
        <v/>
      </c>
      <c r="AW138" s="601" t="str">
        <f>IF(ISNUMBER(Q137),'Cover Page'!$D$35/1000000*'4 classification'!Q137/'FX rate'!$C14,"")</f>
        <v/>
      </c>
      <c r="AX138" s="814" t="str">
        <f>IF(ISNUMBER(R137),'Cover Page'!$D$35/1000000*'4 classification'!R137/'FX rate'!$C14,"")</f>
        <v/>
      </c>
      <c r="AY138" s="792" t="str">
        <f>IF(ISNUMBER(S137),'Cover Page'!$D$35/1000000*'4 classification'!S137/'FX rate'!$C14,"")</f>
        <v/>
      </c>
      <c r="AZ138" s="791" t="str">
        <f>IF(ISNUMBER(T137),'Cover Page'!$D$35/1000000*'4 classification'!T137/'FX rate'!$C14,"")</f>
        <v/>
      </c>
      <c r="BA138" s="599" t="str">
        <f>IF(ISNUMBER(U137),'Cover Page'!$D$35/1000000*'4 classification'!U137/'FX rate'!$C14,"")</f>
        <v/>
      </c>
      <c r="BB138" s="814" t="str">
        <f>IF(ISNUMBER(V137),'Cover Page'!$D$35/1000000*'4 classification'!V137/'FX rate'!$C14,"")</f>
        <v/>
      </c>
      <c r="BC138" s="456"/>
      <c r="BD138" s="456"/>
      <c r="BE138" s="456"/>
      <c r="BF138" s="456"/>
      <c r="BG138" s="456"/>
      <c r="BH138" s="456"/>
      <c r="BI138" s="456"/>
      <c r="BN138" s="589">
        <v>2009</v>
      </c>
      <c r="BO138" s="631" t="str">
        <f>IF(ISNUMBER(C137),'Cover Page'!$D$35/1000000*C137/'FX rate'!$C$26,"")</f>
        <v/>
      </c>
      <c r="BP138" s="785" t="str">
        <f>IF(ISNUMBER(D137),'Cover Page'!$D$35/1000000*D137/'FX rate'!$C$26,"")</f>
        <v/>
      </c>
      <c r="BQ138" s="632" t="str">
        <f>IF(ISNUMBER(E137),'Cover Page'!$D$35/1000000*E137/'FX rate'!$C$26,"")</f>
        <v/>
      </c>
      <c r="BR138" s="817" t="str">
        <f>IF(ISNUMBER(F137),'Cover Page'!$D$35/1000000*F137/'FX rate'!$C$26,"")</f>
        <v/>
      </c>
      <c r="BS138" s="786" t="str">
        <f>IF(ISNUMBER(G137),'Cover Page'!$D$35/1000000*G137/'FX rate'!$C$26,"")</f>
        <v/>
      </c>
      <c r="BT138" s="785" t="str">
        <f>IF(ISNUMBER(H137),'Cover Page'!$D$35/1000000*H137/'FX rate'!$C$26,"")</f>
        <v/>
      </c>
      <c r="BU138" s="632" t="str">
        <f>IF(ISNUMBER(I137),'Cover Page'!$D$35/1000000*I137/'FX rate'!$C$26,"")</f>
        <v/>
      </c>
      <c r="BV138" s="817" t="str">
        <f>IF(ISNUMBER(J137),'Cover Page'!$D$35/1000000*J137/'FX rate'!$C$26,"")</f>
        <v/>
      </c>
      <c r="BW138" s="786" t="str">
        <f>IF(ISNUMBER(K137),'Cover Page'!$D$35/1000000*K137/'FX rate'!$C$26,"")</f>
        <v/>
      </c>
      <c r="BX138" s="785" t="str">
        <f>IF(ISNUMBER(L137),'Cover Page'!$D$35/1000000*L137/'FX rate'!$C$26,"")</f>
        <v/>
      </c>
      <c r="BY138" s="632" t="str">
        <f>IF(ISNUMBER(M137),'Cover Page'!$D$35/1000000*M137/'FX rate'!$C$26,"")</f>
        <v/>
      </c>
      <c r="BZ138" s="817" t="str">
        <f>IF(ISNUMBER(N137),'Cover Page'!$D$35/1000000*N137/'FX rate'!$C$26,"")</f>
        <v/>
      </c>
      <c r="CA138" s="786" t="str">
        <f>IF(ISNUMBER(O137),'Cover Page'!$D$35/1000000*O137/'FX rate'!$C$26,"")</f>
        <v/>
      </c>
      <c r="CB138" s="785" t="str">
        <f>IF(ISNUMBER(P137),'Cover Page'!$D$35/1000000*P137/'FX rate'!$C$26,"")</f>
        <v/>
      </c>
      <c r="CC138" s="632" t="str">
        <f>IF(ISNUMBER(Q137),'Cover Page'!$D$35/1000000*Q137/'FX rate'!$C$26,"")</f>
        <v/>
      </c>
      <c r="CD138" s="817" t="str">
        <f>IF(ISNUMBER(R137),'Cover Page'!$D$35/1000000*R137/'FX rate'!$C$26,"")</f>
        <v/>
      </c>
      <c r="CE138" s="784" t="str">
        <f>IF(ISNUMBER(S137),'Cover Page'!$D$35/1000000*S137/'FX rate'!$C$26,"")</f>
        <v/>
      </c>
      <c r="CF138" s="783" t="str">
        <f>IF(ISNUMBER(T137),'Cover Page'!$D$35/1000000*T137/'FX rate'!$C$26,"")</f>
        <v/>
      </c>
      <c r="CG138" s="630" t="str">
        <f>IF(ISNUMBER(U137),'Cover Page'!$D$35/1000000*U137/'FX rate'!$C$26,"")</f>
        <v/>
      </c>
      <c r="CH138" s="816" t="str">
        <f>IF(ISNUMBER(V137),'Cover Page'!$D$35/1000000*V137/'FX rate'!$C$26,"")</f>
        <v/>
      </c>
      <c r="CI138" s="646"/>
      <c r="CJ138" s="525"/>
      <c r="CK138" s="525"/>
      <c r="CL138" s="525"/>
      <c r="CM138" s="525"/>
      <c r="CN138" s="525"/>
      <c r="CO138" s="525"/>
      <c r="CP138" s="525"/>
      <c r="CQ138" s="525"/>
      <c r="CR138" s="525"/>
      <c r="CS138" s="525"/>
    </row>
    <row r="139" spans="1:97" ht="14.25" x14ac:dyDescent="0.2">
      <c r="A139" s="4"/>
      <c r="B139" s="8">
        <v>2011</v>
      </c>
      <c r="C139" s="1431" t="str">
        <f t="shared" si="28"/>
        <v/>
      </c>
      <c r="D139" s="141"/>
      <c r="E139" s="95"/>
      <c r="F139" s="147"/>
      <c r="G139" s="1431" t="str">
        <f t="shared" si="29"/>
        <v/>
      </c>
      <c r="H139" s="141"/>
      <c r="I139" s="95"/>
      <c r="J139" s="147"/>
      <c r="K139" s="1431" t="str">
        <f t="shared" si="30"/>
        <v/>
      </c>
      <c r="L139" s="141"/>
      <c r="M139" s="95"/>
      <c r="N139" s="147"/>
      <c r="O139" s="1431" t="str">
        <f t="shared" si="31"/>
        <v/>
      </c>
      <c r="P139" s="141"/>
      <c r="Q139" s="95"/>
      <c r="R139" s="147"/>
      <c r="S139" s="1700" t="str">
        <f t="shared" si="32"/>
        <v/>
      </c>
      <c r="T139" s="1694" t="str">
        <f t="shared" si="33"/>
        <v/>
      </c>
      <c r="U139" s="266" t="str">
        <f t="shared" si="34"/>
        <v/>
      </c>
      <c r="V139" s="1688" t="str">
        <f t="shared" si="35"/>
        <v/>
      </c>
      <c r="AH139" s="520">
        <v>2010</v>
      </c>
      <c r="AI139" s="600" t="str">
        <f>IF(ISNUMBER(C138),'Cover Page'!$D$35/1000000*'4 classification'!C138/'FX rate'!$C15,"")</f>
        <v/>
      </c>
      <c r="AJ139" s="793" t="str">
        <f>IF(ISNUMBER(D138),'Cover Page'!$D$35/1000000*'4 classification'!D138/'FX rate'!$C15,"")</f>
        <v/>
      </c>
      <c r="AK139" s="601" t="str">
        <f>IF(ISNUMBER(E138),'Cover Page'!$D$35/1000000*'4 classification'!E138/'FX rate'!$C15,"")</f>
        <v/>
      </c>
      <c r="AL139" s="814" t="str">
        <f>IF(ISNUMBER(F138),'Cover Page'!$D$35/1000000*'4 classification'!F138/'FX rate'!$C15,"")</f>
        <v/>
      </c>
      <c r="AM139" s="794" t="str">
        <f>IF(ISNUMBER(G138),'Cover Page'!$D$35/1000000*'4 classification'!G138/'FX rate'!$C15,"")</f>
        <v/>
      </c>
      <c r="AN139" s="793" t="str">
        <f>IF(ISNUMBER(H138),'Cover Page'!$D$35/1000000*'4 classification'!H138/'FX rate'!$C15,"")</f>
        <v/>
      </c>
      <c r="AO139" s="601" t="str">
        <f>IF(ISNUMBER(I138),'Cover Page'!$D$35/1000000*'4 classification'!I138/'FX rate'!$C15,"")</f>
        <v/>
      </c>
      <c r="AP139" s="814" t="str">
        <f>IF(ISNUMBER(J138),'Cover Page'!$D$35/1000000*'4 classification'!J138/'FX rate'!$C15,"")</f>
        <v/>
      </c>
      <c r="AQ139" s="794" t="str">
        <f>IF(ISNUMBER(K138),'Cover Page'!$D$35/1000000*'4 classification'!K138/'FX rate'!$C15,"")</f>
        <v/>
      </c>
      <c r="AR139" s="793" t="str">
        <f>IF(ISNUMBER(L138),'Cover Page'!$D$35/1000000*'4 classification'!L138/'FX rate'!$C15,"")</f>
        <v/>
      </c>
      <c r="AS139" s="601" t="str">
        <f>IF(ISNUMBER(M138),'Cover Page'!$D$35/1000000*'4 classification'!M138/'FX rate'!$C15,"")</f>
        <v/>
      </c>
      <c r="AT139" s="814" t="str">
        <f>IF(ISNUMBER(N138),'Cover Page'!$D$35/1000000*'4 classification'!N138/'FX rate'!$C15,"")</f>
        <v/>
      </c>
      <c r="AU139" s="794" t="str">
        <f>IF(ISNUMBER(O138),'Cover Page'!$D$35/1000000*'4 classification'!O138/'FX rate'!$C15,"")</f>
        <v/>
      </c>
      <c r="AV139" s="793" t="str">
        <f>IF(ISNUMBER(P138),'Cover Page'!$D$35/1000000*'4 classification'!P138/'FX rate'!$C15,"")</f>
        <v/>
      </c>
      <c r="AW139" s="601" t="str">
        <f>IF(ISNUMBER(Q138),'Cover Page'!$D$35/1000000*'4 classification'!Q138/'FX rate'!$C15,"")</f>
        <v/>
      </c>
      <c r="AX139" s="814" t="str">
        <f>IF(ISNUMBER(R138),'Cover Page'!$D$35/1000000*'4 classification'!R138/'FX rate'!$C15,"")</f>
        <v/>
      </c>
      <c r="AY139" s="792" t="str">
        <f>IF(ISNUMBER(S138),'Cover Page'!$D$35/1000000*'4 classification'!S138/'FX rate'!$C15,"")</f>
        <v/>
      </c>
      <c r="AZ139" s="791" t="str">
        <f>IF(ISNUMBER(T138),'Cover Page'!$D$35/1000000*'4 classification'!T138/'FX rate'!$C15,"")</f>
        <v/>
      </c>
      <c r="BA139" s="599" t="str">
        <f>IF(ISNUMBER(U138),'Cover Page'!$D$35/1000000*'4 classification'!U138/'FX rate'!$C15,"")</f>
        <v/>
      </c>
      <c r="BB139" s="814" t="str">
        <f>IF(ISNUMBER(V138),'Cover Page'!$D$35/1000000*'4 classification'!V138/'FX rate'!$C15,"")</f>
        <v/>
      </c>
      <c r="BC139" s="456"/>
      <c r="BD139" s="456"/>
      <c r="BE139" s="456"/>
      <c r="BF139" s="456"/>
      <c r="BG139" s="456"/>
      <c r="BH139" s="456"/>
      <c r="BI139" s="456"/>
      <c r="BN139" s="589">
        <v>2010</v>
      </c>
      <c r="BO139" s="631" t="str">
        <f>IF(ISNUMBER(C138),'Cover Page'!$D$35/1000000*C138/'FX rate'!$C$26,"")</f>
        <v/>
      </c>
      <c r="BP139" s="785" t="str">
        <f>IF(ISNUMBER(D138),'Cover Page'!$D$35/1000000*D138/'FX rate'!$C$26,"")</f>
        <v/>
      </c>
      <c r="BQ139" s="632" t="str">
        <f>IF(ISNUMBER(E138),'Cover Page'!$D$35/1000000*E138/'FX rate'!$C$26,"")</f>
        <v/>
      </c>
      <c r="BR139" s="817" t="str">
        <f>IF(ISNUMBER(F138),'Cover Page'!$D$35/1000000*F138/'FX rate'!$C$26,"")</f>
        <v/>
      </c>
      <c r="BS139" s="786" t="str">
        <f>IF(ISNUMBER(G138),'Cover Page'!$D$35/1000000*G138/'FX rate'!$C$26,"")</f>
        <v/>
      </c>
      <c r="BT139" s="785" t="str">
        <f>IF(ISNUMBER(H138),'Cover Page'!$D$35/1000000*H138/'FX rate'!$C$26,"")</f>
        <v/>
      </c>
      <c r="BU139" s="632" t="str">
        <f>IF(ISNUMBER(I138),'Cover Page'!$D$35/1000000*I138/'FX rate'!$C$26,"")</f>
        <v/>
      </c>
      <c r="BV139" s="817" t="str">
        <f>IF(ISNUMBER(J138),'Cover Page'!$D$35/1000000*J138/'FX rate'!$C$26,"")</f>
        <v/>
      </c>
      <c r="BW139" s="786" t="str">
        <f>IF(ISNUMBER(K138),'Cover Page'!$D$35/1000000*K138/'FX rate'!$C$26,"")</f>
        <v/>
      </c>
      <c r="BX139" s="785" t="str">
        <f>IF(ISNUMBER(L138),'Cover Page'!$D$35/1000000*L138/'FX rate'!$C$26,"")</f>
        <v/>
      </c>
      <c r="BY139" s="632" t="str">
        <f>IF(ISNUMBER(M138),'Cover Page'!$D$35/1000000*M138/'FX rate'!$C$26,"")</f>
        <v/>
      </c>
      <c r="BZ139" s="817" t="str">
        <f>IF(ISNUMBER(N138),'Cover Page'!$D$35/1000000*N138/'FX rate'!$C$26,"")</f>
        <v/>
      </c>
      <c r="CA139" s="786" t="str">
        <f>IF(ISNUMBER(O138),'Cover Page'!$D$35/1000000*O138/'FX rate'!$C$26,"")</f>
        <v/>
      </c>
      <c r="CB139" s="785" t="str">
        <f>IF(ISNUMBER(P138),'Cover Page'!$D$35/1000000*P138/'FX rate'!$C$26,"")</f>
        <v/>
      </c>
      <c r="CC139" s="632" t="str">
        <f>IF(ISNUMBER(Q138),'Cover Page'!$D$35/1000000*Q138/'FX rate'!$C$26,"")</f>
        <v/>
      </c>
      <c r="CD139" s="817" t="str">
        <f>IF(ISNUMBER(R138),'Cover Page'!$D$35/1000000*R138/'FX rate'!$C$26,"")</f>
        <v/>
      </c>
      <c r="CE139" s="784" t="str">
        <f>IF(ISNUMBER(S138),'Cover Page'!$D$35/1000000*S138/'FX rate'!$C$26,"")</f>
        <v/>
      </c>
      <c r="CF139" s="783" t="str">
        <f>IF(ISNUMBER(T138),'Cover Page'!$D$35/1000000*T138/'FX rate'!$C$26,"")</f>
        <v/>
      </c>
      <c r="CG139" s="630" t="str">
        <f>IF(ISNUMBER(U138),'Cover Page'!$D$35/1000000*U138/'FX rate'!$C$26,"")</f>
        <v/>
      </c>
      <c r="CH139" s="816" t="str">
        <f>IF(ISNUMBER(V138),'Cover Page'!$D$35/1000000*V138/'FX rate'!$C$26,"")</f>
        <v/>
      </c>
      <c r="CI139" s="646"/>
      <c r="CJ139" s="525"/>
      <c r="CK139" s="525"/>
      <c r="CL139" s="525"/>
      <c r="CM139" s="525"/>
      <c r="CN139" s="525"/>
      <c r="CO139" s="525"/>
      <c r="CP139" s="525"/>
      <c r="CQ139" s="525"/>
      <c r="CR139" s="525"/>
      <c r="CS139" s="525"/>
    </row>
    <row r="140" spans="1:97" ht="14.25" x14ac:dyDescent="0.2">
      <c r="A140" s="4"/>
      <c r="B140" s="8">
        <v>2012</v>
      </c>
      <c r="C140" s="1431" t="str">
        <f t="shared" si="28"/>
        <v/>
      </c>
      <c r="D140" s="141"/>
      <c r="E140" s="95"/>
      <c r="F140" s="147"/>
      <c r="G140" s="1431" t="str">
        <f t="shared" si="29"/>
        <v/>
      </c>
      <c r="H140" s="141"/>
      <c r="I140" s="95"/>
      <c r="J140" s="147"/>
      <c r="K140" s="1431" t="str">
        <f t="shared" si="30"/>
        <v/>
      </c>
      <c r="L140" s="141"/>
      <c r="M140" s="95"/>
      <c r="N140" s="147"/>
      <c r="O140" s="1431" t="str">
        <f t="shared" si="31"/>
        <v/>
      </c>
      <c r="P140" s="141"/>
      <c r="Q140" s="95"/>
      <c r="R140" s="147"/>
      <c r="S140" s="1700" t="str">
        <f t="shared" si="32"/>
        <v/>
      </c>
      <c r="T140" s="1694" t="str">
        <f t="shared" si="33"/>
        <v/>
      </c>
      <c r="U140" s="266" t="str">
        <f t="shared" si="34"/>
        <v/>
      </c>
      <c r="V140" s="1688" t="str">
        <f t="shared" si="35"/>
        <v/>
      </c>
      <c r="AH140" s="520">
        <v>2011</v>
      </c>
      <c r="AI140" s="600" t="str">
        <f>IF(ISNUMBER(C139),'Cover Page'!$D$35/1000000*'4 classification'!C139/'FX rate'!$C16,"")</f>
        <v/>
      </c>
      <c r="AJ140" s="793" t="str">
        <f>IF(ISNUMBER(D139),'Cover Page'!$D$35/1000000*'4 classification'!D139/'FX rate'!$C16,"")</f>
        <v/>
      </c>
      <c r="AK140" s="601" t="str">
        <f>IF(ISNUMBER(E139),'Cover Page'!$D$35/1000000*'4 classification'!E139/'FX rate'!$C16,"")</f>
        <v/>
      </c>
      <c r="AL140" s="814" t="str">
        <f>IF(ISNUMBER(F139),'Cover Page'!$D$35/1000000*'4 classification'!F139/'FX rate'!$C16,"")</f>
        <v/>
      </c>
      <c r="AM140" s="794" t="str">
        <f>IF(ISNUMBER(G139),'Cover Page'!$D$35/1000000*'4 classification'!G139/'FX rate'!$C16,"")</f>
        <v/>
      </c>
      <c r="AN140" s="793" t="str">
        <f>IF(ISNUMBER(H139),'Cover Page'!$D$35/1000000*'4 classification'!H139/'FX rate'!$C16,"")</f>
        <v/>
      </c>
      <c r="AO140" s="601" t="str">
        <f>IF(ISNUMBER(I139),'Cover Page'!$D$35/1000000*'4 classification'!I139/'FX rate'!$C16,"")</f>
        <v/>
      </c>
      <c r="AP140" s="814" t="str">
        <f>IF(ISNUMBER(J139),'Cover Page'!$D$35/1000000*'4 classification'!J139/'FX rate'!$C16,"")</f>
        <v/>
      </c>
      <c r="AQ140" s="794" t="str">
        <f>IF(ISNUMBER(K139),'Cover Page'!$D$35/1000000*'4 classification'!K139/'FX rate'!$C16,"")</f>
        <v/>
      </c>
      <c r="AR140" s="793" t="str">
        <f>IF(ISNUMBER(L139),'Cover Page'!$D$35/1000000*'4 classification'!L139/'FX rate'!$C16,"")</f>
        <v/>
      </c>
      <c r="AS140" s="601" t="str">
        <f>IF(ISNUMBER(M139),'Cover Page'!$D$35/1000000*'4 classification'!M139/'FX rate'!$C16,"")</f>
        <v/>
      </c>
      <c r="AT140" s="814" t="str">
        <f>IF(ISNUMBER(N139),'Cover Page'!$D$35/1000000*'4 classification'!N139/'FX rate'!$C16,"")</f>
        <v/>
      </c>
      <c r="AU140" s="794" t="str">
        <f>IF(ISNUMBER(O139),'Cover Page'!$D$35/1000000*'4 classification'!O139/'FX rate'!$C16,"")</f>
        <v/>
      </c>
      <c r="AV140" s="793" t="str">
        <f>IF(ISNUMBER(P139),'Cover Page'!$D$35/1000000*'4 classification'!P139/'FX rate'!$C16,"")</f>
        <v/>
      </c>
      <c r="AW140" s="601" t="str">
        <f>IF(ISNUMBER(Q139),'Cover Page'!$D$35/1000000*'4 classification'!Q139/'FX rate'!$C16,"")</f>
        <v/>
      </c>
      <c r="AX140" s="814" t="str">
        <f>IF(ISNUMBER(R139),'Cover Page'!$D$35/1000000*'4 classification'!R139/'FX rate'!$C16,"")</f>
        <v/>
      </c>
      <c r="AY140" s="792" t="str">
        <f>IF(ISNUMBER(S139),'Cover Page'!$D$35/1000000*'4 classification'!S139/'FX rate'!$C16,"")</f>
        <v/>
      </c>
      <c r="AZ140" s="791" t="str">
        <f>IF(ISNUMBER(T139),'Cover Page'!$D$35/1000000*'4 classification'!T139/'FX rate'!$C16,"")</f>
        <v/>
      </c>
      <c r="BA140" s="599" t="str">
        <f>IF(ISNUMBER(U139),'Cover Page'!$D$35/1000000*'4 classification'!U139/'FX rate'!$C16,"")</f>
        <v/>
      </c>
      <c r="BB140" s="814" t="str">
        <f>IF(ISNUMBER(V139),'Cover Page'!$D$35/1000000*'4 classification'!V139/'FX rate'!$C16,"")</f>
        <v/>
      </c>
      <c r="BC140" s="456"/>
      <c r="BD140" s="456"/>
      <c r="BE140" s="456"/>
      <c r="BF140" s="456"/>
      <c r="BG140" s="456"/>
      <c r="BH140" s="456"/>
      <c r="BI140" s="456"/>
      <c r="BN140" s="589">
        <v>2011</v>
      </c>
      <c r="BO140" s="631" t="str">
        <f>IF(ISNUMBER(C139),'Cover Page'!$D$35/1000000*C139/'FX rate'!$C$26,"")</f>
        <v/>
      </c>
      <c r="BP140" s="785" t="str">
        <f>IF(ISNUMBER(D139),'Cover Page'!$D$35/1000000*D139/'FX rate'!$C$26,"")</f>
        <v/>
      </c>
      <c r="BQ140" s="632" t="str">
        <f>IF(ISNUMBER(E139),'Cover Page'!$D$35/1000000*E139/'FX rate'!$C$26,"")</f>
        <v/>
      </c>
      <c r="BR140" s="817" t="str">
        <f>IF(ISNUMBER(F139),'Cover Page'!$D$35/1000000*F139/'FX rate'!$C$26,"")</f>
        <v/>
      </c>
      <c r="BS140" s="786" t="str">
        <f>IF(ISNUMBER(G139),'Cover Page'!$D$35/1000000*G139/'FX rate'!$C$26,"")</f>
        <v/>
      </c>
      <c r="BT140" s="785" t="str">
        <f>IF(ISNUMBER(H139),'Cover Page'!$D$35/1000000*H139/'FX rate'!$C$26,"")</f>
        <v/>
      </c>
      <c r="BU140" s="632" t="str">
        <f>IF(ISNUMBER(I139),'Cover Page'!$D$35/1000000*I139/'FX rate'!$C$26,"")</f>
        <v/>
      </c>
      <c r="BV140" s="817" t="str">
        <f>IF(ISNUMBER(J139),'Cover Page'!$D$35/1000000*J139/'FX rate'!$C$26,"")</f>
        <v/>
      </c>
      <c r="BW140" s="786" t="str">
        <f>IF(ISNUMBER(K139),'Cover Page'!$D$35/1000000*K139/'FX rate'!$C$26,"")</f>
        <v/>
      </c>
      <c r="BX140" s="785" t="str">
        <f>IF(ISNUMBER(L139),'Cover Page'!$D$35/1000000*L139/'FX rate'!$C$26,"")</f>
        <v/>
      </c>
      <c r="BY140" s="632" t="str">
        <f>IF(ISNUMBER(M139),'Cover Page'!$D$35/1000000*M139/'FX rate'!$C$26,"")</f>
        <v/>
      </c>
      <c r="BZ140" s="817" t="str">
        <f>IF(ISNUMBER(N139),'Cover Page'!$D$35/1000000*N139/'FX rate'!$C$26,"")</f>
        <v/>
      </c>
      <c r="CA140" s="786" t="str">
        <f>IF(ISNUMBER(O139),'Cover Page'!$D$35/1000000*O139/'FX rate'!$C$26,"")</f>
        <v/>
      </c>
      <c r="CB140" s="785" t="str">
        <f>IF(ISNUMBER(P139),'Cover Page'!$D$35/1000000*P139/'FX rate'!$C$26,"")</f>
        <v/>
      </c>
      <c r="CC140" s="632" t="str">
        <f>IF(ISNUMBER(Q139),'Cover Page'!$D$35/1000000*Q139/'FX rate'!$C$26,"")</f>
        <v/>
      </c>
      <c r="CD140" s="817" t="str">
        <f>IF(ISNUMBER(R139),'Cover Page'!$D$35/1000000*R139/'FX rate'!$C$26,"")</f>
        <v/>
      </c>
      <c r="CE140" s="784" t="str">
        <f>IF(ISNUMBER(S139),'Cover Page'!$D$35/1000000*S139/'FX rate'!$C$26,"")</f>
        <v/>
      </c>
      <c r="CF140" s="783" t="str">
        <f>IF(ISNUMBER(T139),'Cover Page'!$D$35/1000000*T139/'FX rate'!$C$26,"")</f>
        <v/>
      </c>
      <c r="CG140" s="630" t="str">
        <f>IF(ISNUMBER(U139),'Cover Page'!$D$35/1000000*U139/'FX rate'!$C$26,"")</f>
        <v/>
      </c>
      <c r="CH140" s="816" t="str">
        <f>IF(ISNUMBER(V139),'Cover Page'!$D$35/1000000*V139/'FX rate'!$C$26,"")</f>
        <v/>
      </c>
      <c r="CI140" s="646"/>
      <c r="CJ140" s="525"/>
      <c r="CK140" s="525"/>
      <c r="CL140" s="525"/>
      <c r="CM140" s="525"/>
      <c r="CN140" s="525"/>
      <c r="CO140" s="525"/>
      <c r="CP140" s="525"/>
      <c r="CQ140" s="525"/>
      <c r="CR140" s="525"/>
      <c r="CS140" s="525"/>
    </row>
    <row r="141" spans="1:97" ht="14.25" x14ac:dyDescent="0.2">
      <c r="A141" s="4"/>
      <c r="B141" s="8">
        <v>2013</v>
      </c>
      <c r="C141" s="1431" t="str">
        <f t="shared" si="28"/>
        <v/>
      </c>
      <c r="D141" s="141"/>
      <c r="E141" s="95"/>
      <c r="F141" s="147"/>
      <c r="G141" s="1431" t="str">
        <f t="shared" si="29"/>
        <v/>
      </c>
      <c r="H141" s="141"/>
      <c r="I141" s="95"/>
      <c r="J141" s="147"/>
      <c r="K141" s="1431" t="str">
        <f t="shared" si="30"/>
        <v/>
      </c>
      <c r="L141" s="141"/>
      <c r="M141" s="95"/>
      <c r="N141" s="147"/>
      <c r="O141" s="1431" t="str">
        <f t="shared" si="31"/>
        <v/>
      </c>
      <c r="P141" s="141"/>
      <c r="Q141" s="95"/>
      <c r="R141" s="147"/>
      <c r="S141" s="1700" t="str">
        <f t="shared" si="32"/>
        <v/>
      </c>
      <c r="T141" s="1694" t="str">
        <f t="shared" si="33"/>
        <v/>
      </c>
      <c r="U141" s="266" t="str">
        <f t="shared" si="34"/>
        <v/>
      </c>
      <c r="V141" s="1688" t="str">
        <f t="shared" si="35"/>
        <v/>
      </c>
      <c r="AH141" s="520">
        <v>2012</v>
      </c>
      <c r="AI141" s="600" t="str">
        <f>IF(ISNUMBER(C140),'Cover Page'!$D$35/1000000*'4 classification'!C140/'FX rate'!$C17,"")</f>
        <v/>
      </c>
      <c r="AJ141" s="793" t="str">
        <f>IF(ISNUMBER(D140),'Cover Page'!$D$35/1000000*'4 classification'!D140/'FX rate'!$C17,"")</f>
        <v/>
      </c>
      <c r="AK141" s="601" t="str">
        <f>IF(ISNUMBER(E140),'Cover Page'!$D$35/1000000*'4 classification'!E140/'FX rate'!$C17,"")</f>
        <v/>
      </c>
      <c r="AL141" s="814" t="str">
        <f>IF(ISNUMBER(F140),'Cover Page'!$D$35/1000000*'4 classification'!F140/'FX rate'!$C17,"")</f>
        <v/>
      </c>
      <c r="AM141" s="794" t="str">
        <f>IF(ISNUMBER(G140),'Cover Page'!$D$35/1000000*'4 classification'!G140/'FX rate'!$C17,"")</f>
        <v/>
      </c>
      <c r="AN141" s="793" t="str">
        <f>IF(ISNUMBER(H140),'Cover Page'!$D$35/1000000*'4 classification'!H140/'FX rate'!$C17,"")</f>
        <v/>
      </c>
      <c r="AO141" s="601" t="str">
        <f>IF(ISNUMBER(I140),'Cover Page'!$D$35/1000000*'4 classification'!I140/'FX rate'!$C17,"")</f>
        <v/>
      </c>
      <c r="AP141" s="814" t="str">
        <f>IF(ISNUMBER(J140),'Cover Page'!$D$35/1000000*'4 classification'!J140/'FX rate'!$C17,"")</f>
        <v/>
      </c>
      <c r="AQ141" s="794" t="str">
        <f>IF(ISNUMBER(K140),'Cover Page'!$D$35/1000000*'4 classification'!K140/'FX rate'!$C17,"")</f>
        <v/>
      </c>
      <c r="AR141" s="793" t="str">
        <f>IF(ISNUMBER(L140),'Cover Page'!$D$35/1000000*'4 classification'!L140/'FX rate'!$C17,"")</f>
        <v/>
      </c>
      <c r="AS141" s="601" t="str">
        <f>IF(ISNUMBER(M140),'Cover Page'!$D$35/1000000*'4 classification'!M140/'FX rate'!$C17,"")</f>
        <v/>
      </c>
      <c r="AT141" s="814" t="str">
        <f>IF(ISNUMBER(N140),'Cover Page'!$D$35/1000000*'4 classification'!N140/'FX rate'!$C17,"")</f>
        <v/>
      </c>
      <c r="AU141" s="794" t="str">
        <f>IF(ISNUMBER(O140),'Cover Page'!$D$35/1000000*'4 classification'!O140/'FX rate'!$C17,"")</f>
        <v/>
      </c>
      <c r="AV141" s="793" t="str">
        <f>IF(ISNUMBER(P140),'Cover Page'!$D$35/1000000*'4 classification'!P140/'FX rate'!$C17,"")</f>
        <v/>
      </c>
      <c r="AW141" s="601" t="str">
        <f>IF(ISNUMBER(Q140),'Cover Page'!$D$35/1000000*'4 classification'!Q140/'FX rate'!$C17,"")</f>
        <v/>
      </c>
      <c r="AX141" s="814" t="str">
        <f>IF(ISNUMBER(R140),'Cover Page'!$D$35/1000000*'4 classification'!R140/'FX rate'!$C17,"")</f>
        <v/>
      </c>
      <c r="AY141" s="792" t="str">
        <f>IF(ISNUMBER(S140),'Cover Page'!$D$35/1000000*'4 classification'!S140/'FX rate'!$C17,"")</f>
        <v/>
      </c>
      <c r="AZ141" s="791" t="str">
        <f>IF(ISNUMBER(T140),'Cover Page'!$D$35/1000000*'4 classification'!T140/'FX rate'!$C17,"")</f>
        <v/>
      </c>
      <c r="BA141" s="599" t="str">
        <f>IF(ISNUMBER(U140),'Cover Page'!$D$35/1000000*'4 classification'!U140/'FX rate'!$C17,"")</f>
        <v/>
      </c>
      <c r="BB141" s="814" t="str">
        <f>IF(ISNUMBER(V140),'Cover Page'!$D$35/1000000*'4 classification'!V140/'FX rate'!$C17,"")</f>
        <v/>
      </c>
      <c r="BC141" s="456"/>
      <c r="BD141" s="456"/>
      <c r="BE141" s="456"/>
      <c r="BF141" s="456"/>
      <c r="BG141" s="456"/>
      <c r="BH141" s="456"/>
      <c r="BI141" s="456"/>
      <c r="BN141" s="589">
        <v>2012</v>
      </c>
      <c r="BO141" s="631" t="str">
        <f>IF(ISNUMBER(C140),'Cover Page'!$D$35/1000000*C140/'FX rate'!$C$26,"")</f>
        <v/>
      </c>
      <c r="BP141" s="785" t="str">
        <f>IF(ISNUMBER(D140),'Cover Page'!$D$35/1000000*D140/'FX rate'!$C$26,"")</f>
        <v/>
      </c>
      <c r="BQ141" s="632" t="str">
        <f>IF(ISNUMBER(E140),'Cover Page'!$D$35/1000000*E140/'FX rate'!$C$26,"")</f>
        <v/>
      </c>
      <c r="BR141" s="817" t="str">
        <f>IF(ISNUMBER(F140),'Cover Page'!$D$35/1000000*F140/'FX rate'!$C$26,"")</f>
        <v/>
      </c>
      <c r="BS141" s="786" t="str">
        <f>IF(ISNUMBER(G140),'Cover Page'!$D$35/1000000*G140/'FX rate'!$C$26,"")</f>
        <v/>
      </c>
      <c r="BT141" s="785" t="str">
        <f>IF(ISNUMBER(H140),'Cover Page'!$D$35/1000000*H140/'FX rate'!$C$26,"")</f>
        <v/>
      </c>
      <c r="BU141" s="632" t="str">
        <f>IF(ISNUMBER(I140),'Cover Page'!$D$35/1000000*I140/'FX rate'!$C$26,"")</f>
        <v/>
      </c>
      <c r="BV141" s="817" t="str">
        <f>IF(ISNUMBER(J140),'Cover Page'!$D$35/1000000*J140/'FX rate'!$C$26,"")</f>
        <v/>
      </c>
      <c r="BW141" s="786" t="str">
        <f>IF(ISNUMBER(K140),'Cover Page'!$D$35/1000000*K140/'FX rate'!$C$26,"")</f>
        <v/>
      </c>
      <c r="BX141" s="785" t="str">
        <f>IF(ISNUMBER(L140),'Cover Page'!$D$35/1000000*L140/'FX rate'!$C$26,"")</f>
        <v/>
      </c>
      <c r="BY141" s="632" t="str">
        <f>IF(ISNUMBER(M140),'Cover Page'!$D$35/1000000*M140/'FX rate'!$C$26,"")</f>
        <v/>
      </c>
      <c r="BZ141" s="817" t="str">
        <f>IF(ISNUMBER(N140),'Cover Page'!$D$35/1000000*N140/'FX rate'!$C$26,"")</f>
        <v/>
      </c>
      <c r="CA141" s="786" t="str">
        <f>IF(ISNUMBER(O140),'Cover Page'!$D$35/1000000*O140/'FX rate'!$C$26,"")</f>
        <v/>
      </c>
      <c r="CB141" s="785" t="str">
        <f>IF(ISNUMBER(P140),'Cover Page'!$D$35/1000000*P140/'FX rate'!$C$26,"")</f>
        <v/>
      </c>
      <c r="CC141" s="632" t="str">
        <f>IF(ISNUMBER(Q140),'Cover Page'!$D$35/1000000*Q140/'FX rate'!$C$26,"")</f>
        <v/>
      </c>
      <c r="CD141" s="817" t="str">
        <f>IF(ISNUMBER(R140),'Cover Page'!$D$35/1000000*R140/'FX rate'!$C$26,"")</f>
        <v/>
      </c>
      <c r="CE141" s="784" t="str">
        <f>IF(ISNUMBER(S140),'Cover Page'!$D$35/1000000*S140/'FX rate'!$C$26,"")</f>
        <v/>
      </c>
      <c r="CF141" s="783" t="str">
        <f>IF(ISNUMBER(T140),'Cover Page'!$D$35/1000000*T140/'FX rate'!$C$26,"")</f>
        <v/>
      </c>
      <c r="CG141" s="630" t="str">
        <f>IF(ISNUMBER(U140),'Cover Page'!$D$35/1000000*U140/'FX rate'!$C$26,"")</f>
        <v/>
      </c>
      <c r="CH141" s="816" t="str">
        <f>IF(ISNUMBER(V140),'Cover Page'!$D$35/1000000*V140/'FX rate'!$C$26,"")</f>
        <v/>
      </c>
      <c r="CI141" s="646"/>
      <c r="CJ141" s="525"/>
      <c r="CK141" s="525"/>
      <c r="CL141" s="525"/>
      <c r="CM141" s="525"/>
      <c r="CN141" s="525"/>
      <c r="CO141" s="525"/>
      <c r="CP141" s="525"/>
      <c r="CQ141" s="525"/>
      <c r="CR141" s="525"/>
      <c r="CS141" s="525"/>
    </row>
    <row r="142" spans="1:97" ht="14.25" x14ac:dyDescent="0.2">
      <c r="A142" s="4"/>
      <c r="B142" s="26">
        <v>2014</v>
      </c>
      <c r="C142" s="1431" t="str">
        <f t="shared" si="28"/>
        <v/>
      </c>
      <c r="D142" s="142"/>
      <c r="E142" s="97"/>
      <c r="F142" s="150"/>
      <c r="G142" s="1431" t="str">
        <f t="shared" si="29"/>
        <v/>
      </c>
      <c r="H142" s="142"/>
      <c r="I142" s="97"/>
      <c r="J142" s="150"/>
      <c r="K142" s="1431" t="str">
        <f t="shared" si="30"/>
        <v/>
      </c>
      <c r="L142" s="142"/>
      <c r="M142" s="97"/>
      <c r="N142" s="150"/>
      <c r="O142" s="1431" t="str">
        <f t="shared" si="31"/>
        <v/>
      </c>
      <c r="P142" s="142"/>
      <c r="Q142" s="97"/>
      <c r="R142" s="150"/>
      <c r="S142" s="1700" t="str">
        <f t="shared" si="32"/>
        <v/>
      </c>
      <c r="T142" s="1694" t="str">
        <f t="shared" si="33"/>
        <v/>
      </c>
      <c r="U142" s="266" t="str">
        <f t="shared" si="34"/>
        <v/>
      </c>
      <c r="V142" s="1688" t="str">
        <f t="shared" si="35"/>
        <v/>
      </c>
      <c r="AH142" s="520">
        <v>2013</v>
      </c>
      <c r="AI142" s="600" t="str">
        <f>IF(ISNUMBER(C141),'Cover Page'!$D$35/1000000*'4 classification'!C141/'FX rate'!$C18,"")</f>
        <v/>
      </c>
      <c r="AJ142" s="793" t="str">
        <f>IF(ISNUMBER(D141),'Cover Page'!$D$35/1000000*'4 classification'!D141/'FX rate'!$C18,"")</f>
        <v/>
      </c>
      <c r="AK142" s="601" t="str">
        <f>IF(ISNUMBER(E141),'Cover Page'!$D$35/1000000*'4 classification'!E141/'FX rate'!$C18,"")</f>
        <v/>
      </c>
      <c r="AL142" s="814" t="str">
        <f>IF(ISNUMBER(F141),'Cover Page'!$D$35/1000000*'4 classification'!F141/'FX rate'!$C18,"")</f>
        <v/>
      </c>
      <c r="AM142" s="794" t="str">
        <f>IF(ISNUMBER(G141),'Cover Page'!$D$35/1000000*'4 classification'!G141/'FX rate'!$C18,"")</f>
        <v/>
      </c>
      <c r="AN142" s="793" t="str">
        <f>IF(ISNUMBER(H141),'Cover Page'!$D$35/1000000*'4 classification'!H141/'FX rate'!$C18,"")</f>
        <v/>
      </c>
      <c r="AO142" s="601" t="str">
        <f>IF(ISNUMBER(I141),'Cover Page'!$D$35/1000000*'4 classification'!I141/'FX rate'!$C18,"")</f>
        <v/>
      </c>
      <c r="AP142" s="814" t="str">
        <f>IF(ISNUMBER(J141),'Cover Page'!$D$35/1000000*'4 classification'!J141/'FX rate'!$C18,"")</f>
        <v/>
      </c>
      <c r="AQ142" s="794" t="str">
        <f>IF(ISNUMBER(K141),'Cover Page'!$D$35/1000000*'4 classification'!K141/'FX rate'!$C18,"")</f>
        <v/>
      </c>
      <c r="AR142" s="793" t="str">
        <f>IF(ISNUMBER(L141),'Cover Page'!$D$35/1000000*'4 classification'!L141/'FX rate'!$C18,"")</f>
        <v/>
      </c>
      <c r="AS142" s="601" t="str">
        <f>IF(ISNUMBER(M141),'Cover Page'!$D$35/1000000*'4 classification'!M141/'FX rate'!$C18,"")</f>
        <v/>
      </c>
      <c r="AT142" s="814" t="str">
        <f>IF(ISNUMBER(N141),'Cover Page'!$D$35/1000000*'4 classification'!N141/'FX rate'!$C18,"")</f>
        <v/>
      </c>
      <c r="AU142" s="794" t="str">
        <f>IF(ISNUMBER(O141),'Cover Page'!$D$35/1000000*'4 classification'!O141/'FX rate'!$C18,"")</f>
        <v/>
      </c>
      <c r="AV142" s="793" t="str">
        <f>IF(ISNUMBER(P141),'Cover Page'!$D$35/1000000*'4 classification'!P141/'FX rate'!$C18,"")</f>
        <v/>
      </c>
      <c r="AW142" s="601" t="str">
        <f>IF(ISNUMBER(Q141),'Cover Page'!$D$35/1000000*'4 classification'!Q141/'FX rate'!$C18,"")</f>
        <v/>
      </c>
      <c r="AX142" s="814" t="str">
        <f>IF(ISNUMBER(R141),'Cover Page'!$D$35/1000000*'4 classification'!R141/'FX rate'!$C18,"")</f>
        <v/>
      </c>
      <c r="AY142" s="792" t="str">
        <f>IF(ISNUMBER(S141),'Cover Page'!$D$35/1000000*'4 classification'!S141/'FX rate'!$C18,"")</f>
        <v/>
      </c>
      <c r="AZ142" s="791" t="str">
        <f>IF(ISNUMBER(T141),'Cover Page'!$D$35/1000000*'4 classification'!T141/'FX rate'!$C18,"")</f>
        <v/>
      </c>
      <c r="BA142" s="599" t="str">
        <f>IF(ISNUMBER(U141),'Cover Page'!$D$35/1000000*'4 classification'!U141/'FX rate'!$C18,"")</f>
        <v/>
      </c>
      <c r="BB142" s="814" t="str">
        <f>IF(ISNUMBER(V141),'Cover Page'!$D$35/1000000*'4 classification'!V141/'FX rate'!$C18,"")</f>
        <v/>
      </c>
      <c r="BC142" s="456"/>
      <c r="BD142" s="456"/>
      <c r="BE142" s="456"/>
      <c r="BF142" s="456"/>
      <c r="BG142" s="456"/>
      <c r="BH142" s="456"/>
      <c r="BI142" s="456"/>
      <c r="BN142" s="589">
        <v>2013</v>
      </c>
      <c r="BO142" s="631" t="str">
        <f>IF(ISNUMBER(C141),'Cover Page'!$D$35/1000000*C141/'FX rate'!$C$26,"")</f>
        <v/>
      </c>
      <c r="BP142" s="785" t="str">
        <f>IF(ISNUMBER(D141),'Cover Page'!$D$35/1000000*D141/'FX rate'!$C$26,"")</f>
        <v/>
      </c>
      <c r="BQ142" s="632" t="str">
        <f>IF(ISNUMBER(E141),'Cover Page'!$D$35/1000000*E141/'FX rate'!$C$26,"")</f>
        <v/>
      </c>
      <c r="BR142" s="817" t="str">
        <f>IF(ISNUMBER(F141),'Cover Page'!$D$35/1000000*F141/'FX rate'!$C$26,"")</f>
        <v/>
      </c>
      <c r="BS142" s="786" t="str">
        <f>IF(ISNUMBER(G141),'Cover Page'!$D$35/1000000*G141/'FX rate'!$C$26,"")</f>
        <v/>
      </c>
      <c r="BT142" s="785" t="str">
        <f>IF(ISNUMBER(H141),'Cover Page'!$D$35/1000000*H141/'FX rate'!$C$26,"")</f>
        <v/>
      </c>
      <c r="BU142" s="632" t="str">
        <f>IF(ISNUMBER(I141),'Cover Page'!$D$35/1000000*I141/'FX rate'!$C$26,"")</f>
        <v/>
      </c>
      <c r="BV142" s="817" t="str">
        <f>IF(ISNUMBER(J141),'Cover Page'!$D$35/1000000*J141/'FX rate'!$C$26,"")</f>
        <v/>
      </c>
      <c r="BW142" s="786" t="str">
        <f>IF(ISNUMBER(K141),'Cover Page'!$D$35/1000000*K141/'FX rate'!$C$26,"")</f>
        <v/>
      </c>
      <c r="BX142" s="785" t="str">
        <f>IF(ISNUMBER(L141),'Cover Page'!$D$35/1000000*L141/'FX rate'!$C$26,"")</f>
        <v/>
      </c>
      <c r="BY142" s="632" t="str">
        <f>IF(ISNUMBER(M141),'Cover Page'!$D$35/1000000*M141/'FX rate'!$C$26,"")</f>
        <v/>
      </c>
      <c r="BZ142" s="817" t="str">
        <f>IF(ISNUMBER(N141),'Cover Page'!$D$35/1000000*N141/'FX rate'!$C$26,"")</f>
        <v/>
      </c>
      <c r="CA142" s="786" t="str">
        <f>IF(ISNUMBER(O141),'Cover Page'!$D$35/1000000*O141/'FX rate'!$C$26,"")</f>
        <v/>
      </c>
      <c r="CB142" s="785" t="str">
        <f>IF(ISNUMBER(P141),'Cover Page'!$D$35/1000000*P141/'FX rate'!$C$26,"")</f>
        <v/>
      </c>
      <c r="CC142" s="632" t="str">
        <f>IF(ISNUMBER(Q141),'Cover Page'!$D$35/1000000*Q141/'FX rate'!$C$26,"")</f>
        <v/>
      </c>
      <c r="CD142" s="817" t="str">
        <f>IF(ISNUMBER(R141),'Cover Page'!$D$35/1000000*R141/'FX rate'!$C$26,"")</f>
        <v/>
      </c>
      <c r="CE142" s="784" t="str">
        <f>IF(ISNUMBER(S141),'Cover Page'!$D$35/1000000*S141/'FX rate'!$C$26,"")</f>
        <v/>
      </c>
      <c r="CF142" s="783" t="str">
        <f>IF(ISNUMBER(T141),'Cover Page'!$D$35/1000000*T141/'FX rate'!$C$26,"")</f>
        <v/>
      </c>
      <c r="CG142" s="630" t="str">
        <f>IF(ISNUMBER(U141),'Cover Page'!$D$35/1000000*U141/'FX rate'!$C$26,"")</f>
        <v/>
      </c>
      <c r="CH142" s="816" t="str">
        <f>IF(ISNUMBER(V141),'Cover Page'!$D$35/1000000*V141/'FX rate'!$C$26,"")</f>
        <v/>
      </c>
      <c r="CI142" s="646"/>
      <c r="CJ142" s="525"/>
      <c r="CK142" s="525"/>
      <c r="CL142" s="525"/>
      <c r="CM142" s="525"/>
      <c r="CN142" s="525"/>
      <c r="CO142" s="525"/>
      <c r="CP142" s="525"/>
      <c r="CQ142" s="525"/>
      <c r="CR142" s="525"/>
      <c r="CS142" s="525"/>
    </row>
    <row r="143" spans="1:97" ht="14.25" x14ac:dyDescent="0.2">
      <c r="A143" s="4"/>
      <c r="B143" s="8">
        <v>2015</v>
      </c>
      <c r="C143" s="1431" t="str">
        <f t="shared" si="28"/>
        <v/>
      </c>
      <c r="D143" s="141"/>
      <c r="E143" s="95"/>
      <c r="F143" s="147"/>
      <c r="G143" s="1431" t="str">
        <f t="shared" si="29"/>
        <v/>
      </c>
      <c r="H143" s="141"/>
      <c r="I143" s="95"/>
      <c r="J143" s="147"/>
      <c r="K143" s="1431" t="str">
        <f t="shared" si="30"/>
        <v/>
      </c>
      <c r="L143" s="141"/>
      <c r="M143" s="95"/>
      <c r="N143" s="147"/>
      <c r="O143" s="1431" t="str">
        <f t="shared" si="31"/>
        <v/>
      </c>
      <c r="P143" s="141"/>
      <c r="Q143" s="95"/>
      <c r="R143" s="147"/>
      <c r="S143" s="1700" t="str">
        <f t="shared" si="32"/>
        <v/>
      </c>
      <c r="T143" s="1694" t="str">
        <f t="shared" si="33"/>
        <v/>
      </c>
      <c r="U143" s="266" t="str">
        <f t="shared" si="34"/>
        <v/>
      </c>
      <c r="V143" s="1688" t="str">
        <f t="shared" si="35"/>
        <v/>
      </c>
      <c r="AH143" s="520">
        <v>2014</v>
      </c>
      <c r="AI143" s="600" t="str">
        <f>IF(ISNUMBER(C142),'Cover Page'!$D$35/1000000*'4 classification'!C142/'FX rate'!$C19,"")</f>
        <v/>
      </c>
      <c r="AJ143" s="793" t="str">
        <f>IF(ISNUMBER(D142),'Cover Page'!$D$35/1000000*'4 classification'!D142/'FX rate'!$C19,"")</f>
        <v/>
      </c>
      <c r="AK143" s="601" t="str">
        <f>IF(ISNUMBER(E142),'Cover Page'!$D$35/1000000*'4 classification'!E142/'FX rate'!$C19,"")</f>
        <v/>
      </c>
      <c r="AL143" s="814" t="str">
        <f>IF(ISNUMBER(F142),'Cover Page'!$D$35/1000000*'4 classification'!F142/'FX rate'!$C19,"")</f>
        <v/>
      </c>
      <c r="AM143" s="794" t="str">
        <f>IF(ISNUMBER(G142),'Cover Page'!$D$35/1000000*'4 classification'!G142/'FX rate'!$C19,"")</f>
        <v/>
      </c>
      <c r="AN143" s="793" t="str">
        <f>IF(ISNUMBER(H142),'Cover Page'!$D$35/1000000*'4 classification'!H142/'FX rate'!$C19,"")</f>
        <v/>
      </c>
      <c r="AO143" s="601" t="str">
        <f>IF(ISNUMBER(I142),'Cover Page'!$D$35/1000000*'4 classification'!I142/'FX rate'!$C19,"")</f>
        <v/>
      </c>
      <c r="AP143" s="814" t="str">
        <f>IF(ISNUMBER(J142),'Cover Page'!$D$35/1000000*'4 classification'!J142/'FX rate'!$C19,"")</f>
        <v/>
      </c>
      <c r="AQ143" s="794" t="str">
        <f>IF(ISNUMBER(K142),'Cover Page'!$D$35/1000000*'4 classification'!K142/'FX rate'!$C19,"")</f>
        <v/>
      </c>
      <c r="AR143" s="793" t="str">
        <f>IF(ISNUMBER(L142),'Cover Page'!$D$35/1000000*'4 classification'!L142/'FX rate'!$C19,"")</f>
        <v/>
      </c>
      <c r="AS143" s="601" t="str">
        <f>IF(ISNUMBER(M142),'Cover Page'!$D$35/1000000*'4 classification'!M142/'FX rate'!$C19,"")</f>
        <v/>
      </c>
      <c r="AT143" s="814" t="str">
        <f>IF(ISNUMBER(N142),'Cover Page'!$D$35/1000000*'4 classification'!N142/'FX rate'!$C19,"")</f>
        <v/>
      </c>
      <c r="AU143" s="794" t="str">
        <f>IF(ISNUMBER(O142),'Cover Page'!$D$35/1000000*'4 classification'!O142/'FX rate'!$C19,"")</f>
        <v/>
      </c>
      <c r="AV143" s="793" t="str">
        <f>IF(ISNUMBER(P142),'Cover Page'!$D$35/1000000*'4 classification'!P142/'FX rate'!$C19,"")</f>
        <v/>
      </c>
      <c r="AW143" s="601" t="str">
        <f>IF(ISNUMBER(Q142),'Cover Page'!$D$35/1000000*'4 classification'!Q142/'FX rate'!$C19,"")</f>
        <v/>
      </c>
      <c r="AX143" s="814" t="str">
        <f>IF(ISNUMBER(R142),'Cover Page'!$D$35/1000000*'4 classification'!R142/'FX rate'!$C19,"")</f>
        <v/>
      </c>
      <c r="AY143" s="792" t="str">
        <f>IF(ISNUMBER(S142),'Cover Page'!$D$35/1000000*'4 classification'!S142/'FX rate'!$C19,"")</f>
        <v/>
      </c>
      <c r="AZ143" s="791" t="str">
        <f>IF(ISNUMBER(T142),'Cover Page'!$D$35/1000000*'4 classification'!T142/'FX rate'!$C19,"")</f>
        <v/>
      </c>
      <c r="BA143" s="599" t="str">
        <f>IF(ISNUMBER(U142),'Cover Page'!$D$35/1000000*'4 classification'!U142/'FX rate'!$C19,"")</f>
        <v/>
      </c>
      <c r="BB143" s="814" t="str">
        <f>IF(ISNUMBER(V142),'Cover Page'!$D$35/1000000*'4 classification'!V142/'FX rate'!$C19,"")</f>
        <v/>
      </c>
      <c r="BC143" s="456"/>
      <c r="BD143" s="456"/>
      <c r="BE143" s="456"/>
      <c r="BF143" s="456"/>
      <c r="BG143" s="456"/>
      <c r="BH143" s="456"/>
      <c r="BI143" s="456"/>
      <c r="BN143" s="589">
        <v>2014</v>
      </c>
      <c r="BO143" s="631" t="str">
        <f>IF(ISNUMBER(C142),'Cover Page'!$D$35/1000000*C142/'FX rate'!$C$26,"")</f>
        <v/>
      </c>
      <c r="BP143" s="785" t="str">
        <f>IF(ISNUMBER(D142),'Cover Page'!$D$35/1000000*D142/'FX rate'!$C$26,"")</f>
        <v/>
      </c>
      <c r="BQ143" s="632" t="str">
        <f>IF(ISNUMBER(E142),'Cover Page'!$D$35/1000000*E142/'FX rate'!$C$26,"")</f>
        <v/>
      </c>
      <c r="BR143" s="817" t="str">
        <f>IF(ISNUMBER(F142),'Cover Page'!$D$35/1000000*F142/'FX rate'!$C$26,"")</f>
        <v/>
      </c>
      <c r="BS143" s="786" t="str">
        <f>IF(ISNUMBER(G142),'Cover Page'!$D$35/1000000*G142/'FX rate'!$C$26,"")</f>
        <v/>
      </c>
      <c r="BT143" s="785" t="str">
        <f>IF(ISNUMBER(H142),'Cover Page'!$D$35/1000000*H142/'FX rate'!$C$26,"")</f>
        <v/>
      </c>
      <c r="BU143" s="632" t="str">
        <f>IF(ISNUMBER(I142),'Cover Page'!$D$35/1000000*I142/'FX rate'!$C$26,"")</f>
        <v/>
      </c>
      <c r="BV143" s="817" t="str">
        <f>IF(ISNUMBER(J142),'Cover Page'!$D$35/1000000*J142/'FX rate'!$C$26,"")</f>
        <v/>
      </c>
      <c r="BW143" s="786" t="str">
        <f>IF(ISNUMBER(K142),'Cover Page'!$D$35/1000000*K142/'FX rate'!$C$26,"")</f>
        <v/>
      </c>
      <c r="BX143" s="785" t="str">
        <f>IF(ISNUMBER(L142),'Cover Page'!$D$35/1000000*L142/'FX rate'!$C$26,"")</f>
        <v/>
      </c>
      <c r="BY143" s="632" t="str">
        <f>IF(ISNUMBER(M142),'Cover Page'!$D$35/1000000*M142/'FX rate'!$C$26,"")</f>
        <v/>
      </c>
      <c r="BZ143" s="817" t="str">
        <f>IF(ISNUMBER(N142),'Cover Page'!$D$35/1000000*N142/'FX rate'!$C$26,"")</f>
        <v/>
      </c>
      <c r="CA143" s="786" t="str">
        <f>IF(ISNUMBER(O142),'Cover Page'!$D$35/1000000*O142/'FX rate'!$C$26,"")</f>
        <v/>
      </c>
      <c r="CB143" s="785" t="str">
        <f>IF(ISNUMBER(P142),'Cover Page'!$D$35/1000000*P142/'FX rate'!$C$26,"")</f>
        <v/>
      </c>
      <c r="CC143" s="632" t="str">
        <f>IF(ISNUMBER(Q142),'Cover Page'!$D$35/1000000*Q142/'FX rate'!$C$26,"")</f>
        <v/>
      </c>
      <c r="CD143" s="817" t="str">
        <f>IF(ISNUMBER(R142),'Cover Page'!$D$35/1000000*R142/'FX rate'!$C$26,"")</f>
        <v/>
      </c>
      <c r="CE143" s="784" t="str">
        <f>IF(ISNUMBER(S142),'Cover Page'!$D$35/1000000*S142/'FX rate'!$C$26,"")</f>
        <v/>
      </c>
      <c r="CF143" s="783" t="str">
        <f>IF(ISNUMBER(T142),'Cover Page'!$D$35/1000000*T142/'FX rate'!$C$26,"")</f>
        <v/>
      </c>
      <c r="CG143" s="630" t="str">
        <f>IF(ISNUMBER(U142),'Cover Page'!$D$35/1000000*U142/'FX rate'!$C$26,"")</f>
        <v/>
      </c>
      <c r="CH143" s="816" t="str">
        <f>IF(ISNUMBER(V142),'Cover Page'!$D$35/1000000*V142/'FX rate'!$C$26,"")</f>
        <v/>
      </c>
      <c r="CI143" s="646"/>
      <c r="CJ143" s="525"/>
      <c r="CK143" s="525"/>
      <c r="CL143" s="525"/>
      <c r="CM143" s="525"/>
      <c r="CN143" s="525"/>
      <c r="CO143" s="525"/>
      <c r="CP143" s="525"/>
      <c r="CQ143" s="525"/>
      <c r="CR143" s="525"/>
      <c r="CS143" s="525"/>
    </row>
    <row r="144" spans="1:97" ht="14.25" x14ac:dyDescent="0.2">
      <c r="A144" s="4"/>
      <c r="B144" s="8">
        <v>2016</v>
      </c>
      <c r="C144" s="1431" t="str">
        <f t="shared" si="28"/>
        <v/>
      </c>
      <c r="D144" s="141"/>
      <c r="E144" s="95"/>
      <c r="F144" s="147"/>
      <c r="G144" s="1431" t="str">
        <f t="shared" si="29"/>
        <v/>
      </c>
      <c r="H144" s="141"/>
      <c r="I144" s="95"/>
      <c r="J144" s="147"/>
      <c r="K144" s="1431" t="str">
        <f t="shared" si="30"/>
        <v/>
      </c>
      <c r="L144" s="141"/>
      <c r="M144" s="95"/>
      <c r="N144" s="147"/>
      <c r="O144" s="1431" t="str">
        <f t="shared" si="31"/>
        <v/>
      </c>
      <c r="P144" s="141"/>
      <c r="Q144" s="95"/>
      <c r="R144" s="147"/>
      <c r="S144" s="1700" t="str">
        <f t="shared" si="32"/>
        <v/>
      </c>
      <c r="T144" s="1694" t="str">
        <f t="shared" si="33"/>
        <v/>
      </c>
      <c r="U144" s="266" t="str">
        <f t="shared" si="34"/>
        <v/>
      </c>
      <c r="V144" s="1688" t="str">
        <f t="shared" si="35"/>
        <v/>
      </c>
      <c r="AH144" s="520">
        <v>2015</v>
      </c>
      <c r="AI144" s="600" t="str">
        <f>IF(ISNUMBER(C143),'Cover Page'!$D$35/1000000*'4 classification'!C143/'FX rate'!$C20,"")</f>
        <v/>
      </c>
      <c r="AJ144" s="793" t="str">
        <f>IF(ISNUMBER(D143),'Cover Page'!$D$35/1000000*'4 classification'!D143/'FX rate'!$C20,"")</f>
        <v/>
      </c>
      <c r="AK144" s="601" t="str">
        <f>IF(ISNUMBER(E143),'Cover Page'!$D$35/1000000*'4 classification'!E143/'FX rate'!$C20,"")</f>
        <v/>
      </c>
      <c r="AL144" s="814" t="str">
        <f>IF(ISNUMBER(F143),'Cover Page'!$D$35/1000000*'4 classification'!F143/'FX rate'!$C20,"")</f>
        <v/>
      </c>
      <c r="AM144" s="794" t="str">
        <f>IF(ISNUMBER(G143),'Cover Page'!$D$35/1000000*'4 classification'!G143/'FX rate'!$C20,"")</f>
        <v/>
      </c>
      <c r="AN144" s="793" t="str">
        <f>IF(ISNUMBER(H143),'Cover Page'!$D$35/1000000*'4 classification'!H143/'FX rate'!$C20,"")</f>
        <v/>
      </c>
      <c r="AO144" s="601" t="str">
        <f>IF(ISNUMBER(I143),'Cover Page'!$D$35/1000000*'4 classification'!I143/'FX rate'!$C20,"")</f>
        <v/>
      </c>
      <c r="AP144" s="814" t="str">
        <f>IF(ISNUMBER(J143),'Cover Page'!$D$35/1000000*'4 classification'!J143/'FX rate'!$C20,"")</f>
        <v/>
      </c>
      <c r="AQ144" s="794" t="str">
        <f>IF(ISNUMBER(K143),'Cover Page'!$D$35/1000000*'4 classification'!K143/'FX rate'!$C20,"")</f>
        <v/>
      </c>
      <c r="AR144" s="793" t="str">
        <f>IF(ISNUMBER(L143),'Cover Page'!$D$35/1000000*'4 classification'!L143/'FX rate'!$C20,"")</f>
        <v/>
      </c>
      <c r="AS144" s="601" t="str">
        <f>IF(ISNUMBER(M143),'Cover Page'!$D$35/1000000*'4 classification'!M143/'FX rate'!$C20,"")</f>
        <v/>
      </c>
      <c r="AT144" s="814" t="str">
        <f>IF(ISNUMBER(N143),'Cover Page'!$D$35/1000000*'4 classification'!N143/'FX rate'!$C20,"")</f>
        <v/>
      </c>
      <c r="AU144" s="794" t="str">
        <f>IF(ISNUMBER(O143),'Cover Page'!$D$35/1000000*'4 classification'!O143/'FX rate'!$C20,"")</f>
        <v/>
      </c>
      <c r="AV144" s="793" t="str">
        <f>IF(ISNUMBER(P143),'Cover Page'!$D$35/1000000*'4 classification'!P143/'FX rate'!$C20,"")</f>
        <v/>
      </c>
      <c r="AW144" s="601" t="str">
        <f>IF(ISNUMBER(Q143),'Cover Page'!$D$35/1000000*'4 classification'!Q143/'FX rate'!$C20,"")</f>
        <v/>
      </c>
      <c r="AX144" s="814" t="str">
        <f>IF(ISNUMBER(R143),'Cover Page'!$D$35/1000000*'4 classification'!R143/'FX rate'!$C20,"")</f>
        <v/>
      </c>
      <c r="AY144" s="792" t="str">
        <f>IF(ISNUMBER(S143),'Cover Page'!$D$35/1000000*'4 classification'!S143/'FX rate'!$C20,"")</f>
        <v/>
      </c>
      <c r="AZ144" s="791" t="str">
        <f>IF(ISNUMBER(T143),'Cover Page'!$D$35/1000000*'4 classification'!T143/'FX rate'!$C20,"")</f>
        <v/>
      </c>
      <c r="BA144" s="599" t="str">
        <f>IF(ISNUMBER(U143),'Cover Page'!$D$35/1000000*'4 classification'!U143/'FX rate'!$C20,"")</f>
        <v/>
      </c>
      <c r="BB144" s="814" t="str">
        <f>IF(ISNUMBER(V143),'Cover Page'!$D$35/1000000*'4 classification'!V143/'FX rate'!$C20,"")</f>
        <v/>
      </c>
      <c r="BC144" s="456"/>
      <c r="BD144" s="456"/>
      <c r="BE144" s="456"/>
      <c r="BF144" s="456"/>
      <c r="BG144" s="456"/>
      <c r="BH144" s="456"/>
      <c r="BI144" s="456"/>
      <c r="BN144" s="589">
        <v>2015</v>
      </c>
      <c r="BO144" s="631" t="str">
        <f>IF(ISNUMBER(C143),'Cover Page'!$D$35/1000000*C143/'FX rate'!$C$26,"")</f>
        <v/>
      </c>
      <c r="BP144" s="785" t="str">
        <f>IF(ISNUMBER(D143),'Cover Page'!$D$35/1000000*D143/'FX rate'!$C$26,"")</f>
        <v/>
      </c>
      <c r="BQ144" s="632" t="str">
        <f>IF(ISNUMBER(E143),'Cover Page'!$D$35/1000000*E143/'FX rate'!$C$26,"")</f>
        <v/>
      </c>
      <c r="BR144" s="817" t="str">
        <f>IF(ISNUMBER(F143),'Cover Page'!$D$35/1000000*F143/'FX rate'!$C$26,"")</f>
        <v/>
      </c>
      <c r="BS144" s="786" t="str">
        <f>IF(ISNUMBER(G143),'Cover Page'!$D$35/1000000*G143/'FX rate'!$C$26,"")</f>
        <v/>
      </c>
      <c r="BT144" s="785" t="str">
        <f>IF(ISNUMBER(H143),'Cover Page'!$D$35/1000000*H143/'FX rate'!$C$26,"")</f>
        <v/>
      </c>
      <c r="BU144" s="632" t="str">
        <f>IF(ISNUMBER(I143),'Cover Page'!$D$35/1000000*I143/'FX rate'!$C$26,"")</f>
        <v/>
      </c>
      <c r="BV144" s="817" t="str">
        <f>IF(ISNUMBER(J143),'Cover Page'!$D$35/1000000*J143/'FX rate'!$C$26,"")</f>
        <v/>
      </c>
      <c r="BW144" s="786" t="str">
        <f>IF(ISNUMBER(K143),'Cover Page'!$D$35/1000000*K143/'FX rate'!$C$26,"")</f>
        <v/>
      </c>
      <c r="BX144" s="785" t="str">
        <f>IF(ISNUMBER(L143),'Cover Page'!$D$35/1000000*L143/'FX rate'!$C$26,"")</f>
        <v/>
      </c>
      <c r="BY144" s="632" t="str">
        <f>IF(ISNUMBER(M143),'Cover Page'!$D$35/1000000*M143/'FX rate'!$C$26,"")</f>
        <v/>
      </c>
      <c r="BZ144" s="817" t="str">
        <f>IF(ISNUMBER(N143),'Cover Page'!$D$35/1000000*N143/'FX rate'!$C$26,"")</f>
        <v/>
      </c>
      <c r="CA144" s="786" t="str">
        <f>IF(ISNUMBER(O143),'Cover Page'!$D$35/1000000*O143/'FX rate'!$C$26,"")</f>
        <v/>
      </c>
      <c r="CB144" s="785" t="str">
        <f>IF(ISNUMBER(P143),'Cover Page'!$D$35/1000000*P143/'FX rate'!$C$26,"")</f>
        <v/>
      </c>
      <c r="CC144" s="632" t="str">
        <f>IF(ISNUMBER(Q143),'Cover Page'!$D$35/1000000*Q143/'FX rate'!$C$26,"")</f>
        <v/>
      </c>
      <c r="CD144" s="817" t="str">
        <f>IF(ISNUMBER(R143),'Cover Page'!$D$35/1000000*R143/'FX rate'!$C$26,"")</f>
        <v/>
      </c>
      <c r="CE144" s="784" t="str">
        <f>IF(ISNUMBER(S143),'Cover Page'!$D$35/1000000*S143/'FX rate'!$C$26,"")</f>
        <v/>
      </c>
      <c r="CF144" s="783" t="str">
        <f>IF(ISNUMBER(T143),'Cover Page'!$D$35/1000000*T143/'FX rate'!$C$26,"")</f>
        <v/>
      </c>
      <c r="CG144" s="630" t="str">
        <f>IF(ISNUMBER(U143),'Cover Page'!$D$35/1000000*U143/'FX rate'!$C$26,"")</f>
        <v/>
      </c>
      <c r="CH144" s="816" t="str">
        <f>IF(ISNUMBER(V143),'Cover Page'!$D$35/1000000*V143/'FX rate'!$C$26,"")</f>
        <v/>
      </c>
      <c r="CI144" s="646"/>
      <c r="CJ144" s="525"/>
      <c r="CK144" s="525"/>
      <c r="CL144" s="525"/>
      <c r="CM144" s="525"/>
      <c r="CN144" s="525"/>
      <c r="CO144" s="525"/>
      <c r="CP144" s="525"/>
      <c r="CQ144" s="525"/>
      <c r="CR144" s="525"/>
      <c r="CS144" s="525"/>
    </row>
    <row r="145" spans="1:97" ht="14.25" x14ac:dyDescent="0.2">
      <c r="A145" s="4"/>
      <c r="B145" s="8">
        <v>2017</v>
      </c>
      <c r="C145" s="1431" t="str">
        <f t="shared" si="28"/>
        <v/>
      </c>
      <c r="D145" s="141"/>
      <c r="E145" s="95"/>
      <c r="F145" s="147"/>
      <c r="G145" s="1431" t="str">
        <f t="shared" si="29"/>
        <v/>
      </c>
      <c r="H145" s="141"/>
      <c r="I145" s="95"/>
      <c r="J145" s="147"/>
      <c r="K145" s="1431" t="str">
        <f t="shared" si="30"/>
        <v/>
      </c>
      <c r="L145" s="141"/>
      <c r="M145" s="95"/>
      <c r="N145" s="147"/>
      <c r="O145" s="1431" t="str">
        <f t="shared" si="31"/>
        <v/>
      </c>
      <c r="P145" s="141"/>
      <c r="Q145" s="95"/>
      <c r="R145" s="147"/>
      <c r="S145" s="1700" t="str">
        <f t="shared" si="32"/>
        <v/>
      </c>
      <c r="T145" s="1694" t="str">
        <f t="shared" si="33"/>
        <v/>
      </c>
      <c r="U145" s="266" t="str">
        <f t="shared" si="34"/>
        <v/>
      </c>
      <c r="V145" s="1688" t="str">
        <f t="shared" si="35"/>
        <v/>
      </c>
      <c r="AH145" s="520">
        <v>2016</v>
      </c>
      <c r="AI145" s="600" t="str">
        <f>IF(ISNUMBER(C144),'Cover Page'!$D$35/1000000*'4 classification'!C144/'FX rate'!$C21,"")</f>
        <v/>
      </c>
      <c r="AJ145" s="793" t="str">
        <f>IF(ISNUMBER(D144),'Cover Page'!$D$35/1000000*'4 classification'!D144/'FX rate'!$C21,"")</f>
        <v/>
      </c>
      <c r="AK145" s="601" t="str">
        <f>IF(ISNUMBER(E144),'Cover Page'!$D$35/1000000*'4 classification'!E144/'FX rate'!$C21,"")</f>
        <v/>
      </c>
      <c r="AL145" s="814" t="str">
        <f>IF(ISNUMBER(F144),'Cover Page'!$D$35/1000000*'4 classification'!F144/'FX rate'!$C21,"")</f>
        <v/>
      </c>
      <c r="AM145" s="794" t="str">
        <f>IF(ISNUMBER(G144),'Cover Page'!$D$35/1000000*'4 classification'!G144/'FX rate'!$C21,"")</f>
        <v/>
      </c>
      <c r="AN145" s="793" t="str">
        <f>IF(ISNUMBER(H144),'Cover Page'!$D$35/1000000*'4 classification'!H144/'FX rate'!$C21,"")</f>
        <v/>
      </c>
      <c r="AO145" s="601" t="str">
        <f>IF(ISNUMBER(I144),'Cover Page'!$D$35/1000000*'4 classification'!I144/'FX rate'!$C21,"")</f>
        <v/>
      </c>
      <c r="AP145" s="814" t="str">
        <f>IF(ISNUMBER(J144),'Cover Page'!$D$35/1000000*'4 classification'!J144/'FX rate'!$C21,"")</f>
        <v/>
      </c>
      <c r="AQ145" s="794" t="str">
        <f>IF(ISNUMBER(K144),'Cover Page'!$D$35/1000000*'4 classification'!K144/'FX rate'!$C21,"")</f>
        <v/>
      </c>
      <c r="AR145" s="793" t="str">
        <f>IF(ISNUMBER(L144),'Cover Page'!$D$35/1000000*'4 classification'!L144/'FX rate'!$C21,"")</f>
        <v/>
      </c>
      <c r="AS145" s="601" t="str">
        <f>IF(ISNUMBER(M144),'Cover Page'!$D$35/1000000*'4 classification'!M144/'FX rate'!$C21,"")</f>
        <v/>
      </c>
      <c r="AT145" s="814" t="str">
        <f>IF(ISNUMBER(N144),'Cover Page'!$D$35/1000000*'4 classification'!N144/'FX rate'!$C21,"")</f>
        <v/>
      </c>
      <c r="AU145" s="794" t="str">
        <f>IF(ISNUMBER(O144),'Cover Page'!$D$35/1000000*'4 classification'!O144/'FX rate'!$C21,"")</f>
        <v/>
      </c>
      <c r="AV145" s="793" t="str">
        <f>IF(ISNUMBER(P144),'Cover Page'!$D$35/1000000*'4 classification'!P144/'FX rate'!$C21,"")</f>
        <v/>
      </c>
      <c r="AW145" s="601" t="str">
        <f>IF(ISNUMBER(Q144),'Cover Page'!$D$35/1000000*'4 classification'!Q144/'FX rate'!$C21,"")</f>
        <v/>
      </c>
      <c r="AX145" s="814" t="str">
        <f>IF(ISNUMBER(R144),'Cover Page'!$D$35/1000000*'4 classification'!R144/'FX rate'!$C21,"")</f>
        <v/>
      </c>
      <c r="AY145" s="792" t="str">
        <f>IF(ISNUMBER(S144),'Cover Page'!$D$35/1000000*'4 classification'!S144/'FX rate'!$C21,"")</f>
        <v/>
      </c>
      <c r="AZ145" s="791" t="str">
        <f>IF(ISNUMBER(T144),'Cover Page'!$D$35/1000000*'4 classification'!T144/'FX rate'!$C21,"")</f>
        <v/>
      </c>
      <c r="BA145" s="599" t="str">
        <f>IF(ISNUMBER(U144),'Cover Page'!$D$35/1000000*'4 classification'!U144/'FX rate'!$C21,"")</f>
        <v/>
      </c>
      <c r="BB145" s="814" t="str">
        <f>IF(ISNUMBER(V144),'Cover Page'!$D$35/1000000*'4 classification'!V144/'FX rate'!$C21,"")</f>
        <v/>
      </c>
      <c r="BC145" s="456"/>
      <c r="BD145" s="456"/>
      <c r="BE145" s="456"/>
      <c r="BF145" s="456"/>
      <c r="BG145" s="456"/>
      <c r="BH145" s="456"/>
      <c r="BI145" s="456"/>
      <c r="BN145" s="589">
        <v>2016</v>
      </c>
      <c r="BO145" s="631" t="str">
        <f>IF(ISNUMBER(C144),'Cover Page'!$D$35/1000000*C144/'FX rate'!$C$26,"")</f>
        <v/>
      </c>
      <c r="BP145" s="785" t="str">
        <f>IF(ISNUMBER(D144),'Cover Page'!$D$35/1000000*D144/'FX rate'!$C$26,"")</f>
        <v/>
      </c>
      <c r="BQ145" s="632" t="str">
        <f>IF(ISNUMBER(E144),'Cover Page'!$D$35/1000000*E144/'FX rate'!$C$26,"")</f>
        <v/>
      </c>
      <c r="BR145" s="817" t="str">
        <f>IF(ISNUMBER(F144),'Cover Page'!$D$35/1000000*F144/'FX rate'!$C$26,"")</f>
        <v/>
      </c>
      <c r="BS145" s="786" t="str">
        <f>IF(ISNUMBER(G144),'Cover Page'!$D$35/1000000*G144/'FX rate'!$C$26,"")</f>
        <v/>
      </c>
      <c r="BT145" s="785" t="str">
        <f>IF(ISNUMBER(H144),'Cover Page'!$D$35/1000000*H144/'FX rate'!$C$26,"")</f>
        <v/>
      </c>
      <c r="BU145" s="632" t="str">
        <f>IF(ISNUMBER(I144),'Cover Page'!$D$35/1000000*I144/'FX rate'!$C$26,"")</f>
        <v/>
      </c>
      <c r="BV145" s="817" t="str">
        <f>IF(ISNUMBER(J144),'Cover Page'!$D$35/1000000*J144/'FX rate'!$C$26,"")</f>
        <v/>
      </c>
      <c r="BW145" s="786" t="str">
        <f>IF(ISNUMBER(K144),'Cover Page'!$D$35/1000000*K144/'FX rate'!$C$26,"")</f>
        <v/>
      </c>
      <c r="BX145" s="785" t="str">
        <f>IF(ISNUMBER(L144),'Cover Page'!$D$35/1000000*L144/'FX rate'!$C$26,"")</f>
        <v/>
      </c>
      <c r="BY145" s="632" t="str">
        <f>IF(ISNUMBER(M144),'Cover Page'!$D$35/1000000*M144/'FX rate'!$C$26,"")</f>
        <v/>
      </c>
      <c r="BZ145" s="817" t="str">
        <f>IF(ISNUMBER(N144),'Cover Page'!$D$35/1000000*N144/'FX rate'!$C$26,"")</f>
        <v/>
      </c>
      <c r="CA145" s="786" t="str">
        <f>IF(ISNUMBER(O144),'Cover Page'!$D$35/1000000*O144/'FX rate'!$C$26,"")</f>
        <v/>
      </c>
      <c r="CB145" s="785" t="str">
        <f>IF(ISNUMBER(P144),'Cover Page'!$D$35/1000000*P144/'FX rate'!$C$26,"")</f>
        <v/>
      </c>
      <c r="CC145" s="632" t="str">
        <f>IF(ISNUMBER(Q144),'Cover Page'!$D$35/1000000*Q144/'FX rate'!$C$26,"")</f>
        <v/>
      </c>
      <c r="CD145" s="817" t="str">
        <f>IF(ISNUMBER(R144),'Cover Page'!$D$35/1000000*R144/'FX rate'!$C$26,"")</f>
        <v/>
      </c>
      <c r="CE145" s="784" t="str">
        <f>IF(ISNUMBER(S144),'Cover Page'!$D$35/1000000*S144/'FX rate'!$C$26,"")</f>
        <v/>
      </c>
      <c r="CF145" s="783" t="str">
        <f>IF(ISNUMBER(T144),'Cover Page'!$D$35/1000000*T144/'FX rate'!$C$26,"")</f>
        <v/>
      </c>
      <c r="CG145" s="630" t="str">
        <f>IF(ISNUMBER(U144),'Cover Page'!$D$35/1000000*U144/'FX rate'!$C$26,"")</f>
        <v/>
      </c>
      <c r="CH145" s="816" t="str">
        <f>IF(ISNUMBER(V144),'Cover Page'!$D$35/1000000*V144/'FX rate'!$C$26,"")</f>
        <v/>
      </c>
      <c r="CI145" s="646"/>
      <c r="CJ145" s="525"/>
      <c r="CK145" s="525"/>
      <c r="CL145" s="525"/>
      <c r="CM145" s="525"/>
      <c r="CN145" s="525"/>
      <c r="CO145" s="525"/>
      <c r="CP145" s="525"/>
      <c r="CQ145" s="525"/>
      <c r="CR145" s="525"/>
      <c r="CS145" s="525"/>
    </row>
    <row r="146" spans="1:97" ht="14.25" x14ac:dyDescent="0.2">
      <c r="A146" s="4"/>
      <c r="B146" s="8">
        <v>2018</v>
      </c>
      <c r="C146" s="1431" t="str">
        <f t="shared" si="28"/>
        <v/>
      </c>
      <c r="D146" s="141"/>
      <c r="E146" s="95"/>
      <c r="F146" s="147"/>
      <c r="G146" s="1431" t="str">
        <f t="shared" si="29"/>
        <v/>
      </c>
      <c r="H146" s="141"/>
      <c r="I146" s="95"/>
      <c r="J146" s="147"/>
      <c r="K146" s="1431" t="str">
        <f t="shared" si="30"/>
        <v/>
      </c>
      <c r="L146" s="141"/>
      <c r="M146" s="95"/>
      <c r="N146" s="147"/>
      <c r="O146" s="1431" t="str">
        <f t="shared" si="31"/>
        <v/>
      </c>
      <c r="P146" s="141"/>
      <c r="Q146" s="95"/>
      <c r="R146" s="147"/>
      <c r="S146" s="1700" t="str">
        <f t="shared" si="32"/>
        <v/>
      </c>
      <c r="T146" s="1694" t="str">
        <f t="shared" si="33"/>
        <v/>
      </c>
      <c r="U146" s="266" t="str">
        <f t="shared" si="34"/>
        <v/>
      </c>
      <c r="V146" s="1688" t="str">
        <f t="shared" si="35"/>
        <v/>
      </c>
      <c r="AH146" s="520">
        <v>2017</v>
      </c>
      <c r="AI146" s="600" t="str">
        <f>IF(ISNUMBER(C145),'Cover Page'!$D$35/1000000*'4 classification'!C145/'FX rate'!$C22,"")</f>
        <v/>
      </c>
      <c r="AJ146" s="793" t="str">
        <f>IF(ISNUMBER(D145),'Cover Page'!$D$35/1000000*'4 classification'!D145/'FX rate'!$C22,"")</f>
        <v/>
      </c>
      <c r="AK146" s="601" t="str">
        <f>IF(ISNUMBER(E145),'Cover Page'!$D$35/1000000*'4 classification'!E145/'FX rate'!$C22,"")</f>
        <v/>
      </c>
      <c r="AL146" s="814" t="str">
        <f>IF(ISNUMBER(F145),'Cover Page'!$D$35/1000000*'4 classification'!F145/'FX rate'!$C22,"")</f>
        <v/>
      </c>
      <c r="AM146" s="794" t="str">
        <f>IF(ISNUMBER(G145),'Cover Page'!$D$35/1000000*'4 classification'!G145/'FX rate'!$C22,"")</f>
        <v/>
      </c>
      <c r="AN146" s="793" t="str">
        <f>IF(ISNUMBER(H145),'Cover Page'!$D$35/1000000*'4 classification'!H145/'FX rate'!$C22,"")</f>
        <v/>
      </c>
      <c r="AO146" s="601" t="str">
        <f>IF(ISNUMBER(I145),'Cover Page'!$D$35/1000000*'4 classification'!I145/'FX rate'!$C22,"")</f>
        <v/>
      </c>
      <c r="AP146" s="814" t="str">
        <f>IF(ISNUMBER(J145),'Cover Page'!$D$35/1000000*'4 classification'!J145/'FX rate'!$C22,"")</f>
        <v/>
      </c>
      <c r="AQ146" s="794" t="str">
        <f>IF(ISNUMBER(K145),'Cover Page'!$D$35/1000000*'4 classification'!K145/'FX rate'!$C22,"")</f>
        <v/>
      </c>
      <c r="AR146" s="793" t="str">
        <f>IF(ISNUMBER(L145),'Cover Page'!$D$35/1000000*'4 classification'!L145/'FX rate'!$C22,"")</f>
        <v/>
      </c>
      <c r="AS146" s="601" t="str">
        <f>IF(ISNUMBER(M145),'Cover Page'!$D$35/1000000*'4 classification'!M145/'FX rate'!$C22,"")</f>
        <v/>
      </c>
      <c r="AT146" s="814" t="str">
        <f>IF(ISNUMBER(N145),'Cover Page'!$D$35/1000000*'4 classification'!N145/'FX rate'!$C22,"")</f>
        <v/>
      </c>
      <c r="AU146" s="794" t="str">
        <f>IF(ISNUMBER(O145),'Cover Page'!$D$35/1000000*'4 classification'!O145/'FX rate'!$C22,"")</f>
        <v/>
      </c>
      <c r="AV146" s="793" t="str">
        <f>IF(ISNUMBER(P145),'Cover Page'!$D$35/1000000*'4 classification'!P145/'FX rate'!$C22,"")</f>
        <v/>
      </c>
      <c r="AW146" s="601" t="str">
        <f>IF(ISNUMBER(Q145),'Cover Page'!$D$35/1000000*'4 classification'!Q145/'FX rate'!$C22,"")</f>
        <v/>
      </c>
      <c r="AX146" s="814" t="str">
        <f>IF(ISNUMBER(R145),'Cover Page'!$D$35/1000000*'4 classification'!R145/'FX rate'!$C22,"")</f>
        <v/>
      </c>
      <c r="AY146" s="792" t="str">
        <f>IF(ISNUMBER(S145),'Cover Page'!$D$35/1000000*'4 classification'!S145/'FX rate'!$C22,"")</f>
        <v/>
      </c>
      <c r="AZ146" s="791" t="str">
        <f>IF(ISNUMBER(T145),'Cover Page'!$D$35/1000000*'4 classification'!T145/'FX rate'!$C22,"")</f>
        <v/>
      </c>
      <c r="BA146" s="599" t="str">
        <f>IF(ISNUMBER(U145),'Cover Page'!$D$35/1000000*'4 classification'!U145/'FX rate'!$C22,"")</f>
        <v/>
      </c>
      <c r="BB146" s="814" t="str">
        <f>IF(ISNUMBER(V145),'Cover Page'!$D$35/1000000*'4 classification'!V145/'FX rate'!$C22,"")</f>
        <v/>
      </c>
      <c r="BC146" s="456"/>
      <c r="BD146" s="456"/>
      <c r="BE146" s="456"/>
      <c r="BF146" s="456"/>
      <c r="BG146" s="456"/>
      <c r="BH146" s="456"/>
      <c r="BI146" s="456"/>
      <c r="BN146" s="589">
        <v>2017</v>
      </c>
      <c r="BO146" s="631" t="str">
        <f>IF(ISNUMBER(C145),'Cover Page'!$D$35/1000000*C145/'FX rate'!$C$26,"")</f>
        <v/>
      </c>
      <c r="BP146" s="785" t="str">
        <f>IF(ISNUMBER(D145),'Cover Page'!$D$35/1000000*D145/'FX rate'!$C$26,"")</f>
        <v/>
      </c>
      <c r="BQ146" s="632" t="str">
        <f>IF(ISNUMBER(E145),'Cover Page'!$D$35/1000000*E145/'FX rate'!$C$26,"")</f>
        <v/>
      </c>
      <c r="BR146" s="817" t="str">
        <f>IF(ISNUMBER(F145),'Cover Page'!$D$35/1000000*F145/'FX rate'!$C$26,"")</f>
        <v/>
      </c>
      <c r="BS146" s="786" t="str">
        <f>IF(ISNUMBER(G145),'Cover Page'!$D$35/1000000*G145/'FX rate'!$C$26,"")</f>
        <v/>
      </c>
      <c r="BT146" s="785" t="str">
        <f>IF(ISNUMBER(H145),'Cover Page'!$D$35/1000000*H145/'FX rate'!$C$26,"")</f>
        <v/>
      </c>
      <c r="BU146" s="632" t="str">
        <f>IF(ISNUMBER(I145),'Cover Page'!$D$35/1000000*I145/'FX rate'!$C$26,"")</f>
        <v/>
      </c>
      <c r="BV146" s="817" t="str">
        <f>IF(ISNUMBER(J145),'Cover Page'!$D$35/1000000*J145/'FX rate'!$C$26,"")</f>
        <v/>
      </c>
      <c r="BW146" s="786" t="str">
        <f>IF(ISNUMBER(K145),'Cover Page'!$D$35/1000000*K145/'FX rate'!$C$26,"")</f>
        <v/>
      </c>
      <c r="BX146" s="785" t="str">
        <f>IF(ISNUMBER(L145),'Cover Page'!$D$35/1000000*L145/'FX rate'!$C$26,"")</f>
        <v/>
      </c>
      <c r="BY146" s="632" t="str">
        <f>IF(ISNUMBER(M145),'Cover Page'!$D$35/1000000*M145/'FX rate'!$C$26,"")</f>
        <v/>
      </c>
      <c r="BZ146" s="817" t="str">
        <f>IF(ISNUMBER(N145),'Cover Page'!$D$35/1000000*N145/'FX rate'!$C$26,"")</f>
        <v/>
      </c>
      <c r="CA146" s="786" t="str">
        <f>IF(ISNUMBER(O145),'Cover Page'!$D$35/1000000*O145/'FX rate'!$C$26,"")</f>
        <v/>
      </c>
      <c r="CB146" s="785" t="str">
        <f>IF(ISNUMBER(P145),'Cover Page'!$D$35/1000000*P145/'FX rate'!$C$26,"")</f>
        <v/>
      </c>
      <c r="CC146" s="632" t="str">
        <f>IF(ISNUMBER(Q145),'Cover Page'!$D$35/1000000*Q145/'FX rate'!$C$26,"")</f>
        <v/>
      </c>
      <c r="CD146" s="817" t="str">
        <f>IF(ISNUMBER(R145),'Cover Page'!$D$35/1000000*R145/'FX rate'!$C$26,"")</f>
        <v/>
      </c>
      <c r="CE146" s="784" t="str">
        <f>IF(ISNUMBER(S145),'Cover Page'!$D$35/1000000*S145/'FX rate'!$C$26,"")</f>
        <v/>
      </c>
      <c r="CF146" s="783" t="str">
        <f>IF(ISNUMBER(T145),'Cover Page'!$D$35/1000000*T145/'FX rate'!$C$26,"")</f>
        <v/>
      </c>
      <c r="CG146" s="630" t="str">
        <f>IF(ISNUMBER(U145),'Cover Page'!$D$35/1000000*U145/'FX rate'!$C$26,"")</f>
        <v/>
      </c>
      <c r="CH146" s="816" t="str">
        <f>IF(ISNUMBER(V145),'Cover Page'!$D$35/1000000*V145/'FX rate'!$C$26,"")</f>
        <v/>
      </c>
      <c r="CI146" s="646"/>
      <c r="CJ146" s="525"/>
      <c r="CK146" s="525"/>
      <c r="CL146" s="525"/>
      <c r="CM146" s="525"/>
      <c r="CN146" s="525"/>
      <c r="CO146" s="525"/>
      <c r="CP146" s="525"/>
      <c r="CQ146" s="525"/>
      <c r="CR146" s="525"/>
      <c r="CS146" s="525"/>
    </row>
    <row r="147" spans="1:97" ht="14.25" x14ac:dyDescent="0.2">
      <c r="A147" s="4"/>
      <c r="B147" s="8">
        <v>2019</v>
      </c>
      <c r="C147" s="1431"/>
      <c r="D147" s="337"/>
      <c r="E147" s="95"/>
      <c r="F147" s="147"/>
      <c r="G147" s="1431"/>
      <c r="H147" s="337"/>
      <c r="I147" s="95"/>
      <c r="J147" s="147"/>
      <c r="K147" s="1431"/>
      <c r="L147" s="337"/>
      <c r="M147" s="95"/>
      <c r="N147" s="147"/>
      <c r="O147" s="1431"/>
      <c r="P147" s="337"/>
      <c r="Q147" s="95"/>
      <c r="R147" s="147"/>
      <c r="S147" s="1700" t="str">
        <f t="shared" si="32"/>
        <v/>
      </c>
      <c r="T147" s="1694" t="str">
        <f t="shared" si="33"/>
        <v/>
      </c>
      <c r="U147" s="266" t="str">
        <f t="shared" si="34"/>
        <v/>
      </c>
      <c r="V147" s="1688" t="str">
        <f t="shared" si="35"/>
        <v/>
      </c>
      <c r="AH147" s="520">
        <v>2018</v>
      </c>
      <c r="AI147" s="600" t="str">
        <f>IF(ISNUMBER(C146),'Cover Page'!$D$35/1000000*'4 classification'!C146/'FX rate'!$C23,"")</f>
        <v/>
      </c>
      <c r="AJ147" s="793" t="str">
        <f>IF(ISNUMBER(D146),'Cover Page'!$D$35/1000000*'4 classification'!D146/'FX rate'!$C23,"")</f>
        <v/>
      </c>
      <c r="AK147" s="601" t="str">
        <f>IF(ISNUMBER(E146),'Cover Page'!$D$35/1000000*'4 classification'!E146/'FX rate'!$C23,"")</f>
        <v/>
      </c>
      <c r="AL147" s="814" t="str">
        <f>IF(ISNUMBER(F146),'Cover Page'!$D$35/1000000*'4 classification'!F146/'FX rate'!$C23,"")</f>
        <v/>
      </c>
      <c r="AM147" s="794" t="str">
        <f>IF(ISNUMBER(G146),'Cover Page'!$D$35/1000000*'4 classification'!G146/'FX rate'!$C23,"")</f>
        <v/>
      </c>
      <c r="AN147" s="793" t="str">
        <f>IF(ISNUMBER(H146),'Cover Page'!$D$35/1000000*'4 classification'!H146/'FX rate'!$C23,"")</f>
        <v/>
      </c>
      <c r="AO147" s="601" t="str">
        <f>IF(ISNUMBER(I146),'Cover Page'!$D$35/1000000*'4 classification'!I146/'FX rate'!$C23,"")</f>
        <v/>
      </c>
      <c r="AP147" s="814" t="str">
        <f>IF(ISNUMBER(J146),'Cover Page'!$D$35/1000000*'4 classification'!J146/'FX rate'!$C23,"")</f>
        <v/>
      </c>
      <c r="AQ147" s="794" t="str">
        <f>IF(ISNUMBER(K146),'Cover Page'!$D$35/1000000*'4 classification'!K146/'FX rate'!$C23,"")</f>
        <v/>
      </c>
      <c r="AR147" s="793" t="str">
        <f>IF(ISNUMBER(L146),'Cover Page'!$D$35/1000000*'4 classification'!L146/'FX rate'!$C23,"")</f>
        <v/>
      </c>
      <c r="AS147" s="601" t="str">
        <f>IF(ISNUMBER(M146),'Cover Page'!$D$35/1000000*'4 classification'!M146/'FX rate'!$C23,"")</f>
        <v/>
      </c>
      <c r="AT147" s="814" t="str">
        <f>IF(ISNUMBER(N146),'Cover Page'!$D$35/1000000*'4 classification'!N146/'FX rate'!$C23,"")</f>
        <v/>
      </c>
      <c r="AU147" s="794" t="str">
        <f>IF(ISNUMBER(O146),'Cover Page'!$D$35/1000000*'4 classification'!O146/'FX rate'!$C23,"")</f>
        <v/>
      </c>
      <c r="AV147" s="793" t="str">
        <f>IF(ISNUMBER(P146),'Cover Page'!$D$35/1000000*'4 classification'!P146/'FX rate'!$C23,"")</f>
        <v/>
      </c>
      <c r="AW147" s="601" t="str">
        <f>IF(ISNUMBER(Q146),'Cover Page'!$D$35/1000000*'4 classification'!Q146/'FX rate'!$C23,"")</f>
        <v/>
      </c>
      <c r="AX147" s="814" t="str">
        <f>IF(ISNUMBER(R146),'Cover Page'!$D$35/1000000*'4 classification'!R146/'FX rate'!$C23,"")</f>
        <v/>
      </c>
      <c r="AY147" s="792" t="str">
        <f>IF(ISNUMBER(S146),'Cover Page'!$D$35/1000000*'4 classification'!S146/'FX rate'!$C23,"")</f>
        <v/>
      </c>
      <c r="AZ147" s="791" t="str">
        <f>IF(ISNUMBER(T146),'Cover Page'!$D$35/1000000*'4 classification'!T146/'FX rate'!$C23,"")</f>
        <v/>
      </c>
      <c r="BA147" s="599" t="str">
        <f>IF(ISNUMBER(U146),'Cover Page'!$D$35/1000000*'4 classification'!U146/'FX rate'!$C23,"")</f>
        <v/>
      </c>
      <c r="BB147" s="814" t="str">
        <f>IF(ISNUMBER(V146),'Cover Page'!$D$35/1000000*'4 classification'!V146/'FX rate'!$C23,"")</f>
        <v/>
      </c>
      <c r="BC147" s="456"/>
      <c r="BD147" s="456"/>
      <c r="BE147" s="456"/>
      <c r="BF147" s="456"/>
      <c r="BG147" s="456"/>
      <c r="BH147" s="456"/>
      <c r="BI147" s="456"/>
      <c r="BN147" s="589">
        <v>2018</v>
      </c>
      <c r="BO147" s="631" t="str">
        <f>IF(ISNUMBER(C146),'Cover Page'!$D$35/1000000*C146/'FX rate'!$C$26,"")</f>
        <v/>
      </c>
      <c r="BP147" s="785" t="str">
        <f>IF(ISNUMBER(D146),'Cover Page'!$D$35/1000000*D146/'FX rate'!$C$26,"")</f>
        <v/>
      </c>
      <c r="BQ147" s="632" t="str">
        <f>IF(ISNUMBER(E146),'Cover Page'!$D$35/1000000*E146/'FX rate'!$C$26,"")</f>
        <v/>
      </c>
      <c r="BR147" s="817" t="str">
        <f>IF(ISNUMBER(F146),'Cover Page'!$D$35/1000000*F146/'FX rate'!$C$26,"")</f>
        <v/>
      </c>
      <c r="BS147" s="786" t="str">
        <f>IF(ISNUMBER(G146),'Cover Page'!$D$35/1000000*G146/'FX rate'!$C$26,"")</f>
        <v/>
      </c>
      <c r="BT147" s="785" t="str">
        <f>IF(ISNUMBER(H146),'Cover Page'!$D$35/1000000*H146/'FX rate'!$C$26,"")</f>
        <v/>
      </c>
      <c r="BU147" s="632" t="str">
        <f>IF(ISNUMBER(I146),'Cover Page'!$D$35/1000000*I146/'FX rate'!$C$26,"")</f>
        <v/>
      </c>
      <c r="BV147" s="817" t="str">
        <f>IF(ISNUMBER(J146),'Cover Page'!$D$35/1000000*J146/'FX rate'!$C$26,"")</f>
        <v/>
      </c>
      <c r="BW147" s="786" t="str">
        <f>IF(ISNUMBER(K146),'Cover Page'!$D$35/1000000*K146/'FX rate'!$C$26,"")</f>
        <v/>
      </c>
      <c r="BX147" s="785" t="str">
        <f>IF(ISNUMBER(L146),'Cover Page'!$D$35/1000000*L146/'FX rate'!$C$26,"")</f>
        <v/>
      </c>
      <c r="BY147" s="632" t="str">
        <f>IF(ISNUMBER(M146),'Cover Page'!$D$35/1000000*M146/'FX rate'!$C$26,"")</f>
        <v/>
      </c>
      <c r="BZ147" s="817" t="str">
        <f>IF(ISNUMBER(N146),'Cover Page'!$D$35/1000000*N146/'FX rate'!$C$26,"")</f>
        <v/>
      </c>
      <c r="CA147" s="786" t="str">
        <f>IF(ISNUMBER(O146),'Cover Page'!$D$35/1000000*O146/'FX rate'!$C$26,"")</f>
        <v/>
      </c>
      <c r="CB147" s="785" t="str">
        <f>IF(ISNUMBER(P146),'Cover Page'!$D$35/1000000*P146/'FX rate'!$C$26,"")</f>
        <v/>
      </c>
      <c r="CC147" s="632" t="str">
        <f>IF(ISNUMBER(Q146),'Cover Page'!$D$35/1000000*Q146/'FX rate'!$C$26,"")</f>
        <v/>
      </c>
      <c r="CD147" s="817" t="str">
        <f>IF(ISNUMBER(R146),'Cover Page'!$D$35/1000000*R146/'FX rate'!$C$26,"")</f>
        <v/>
      </c>
      <c r="CE147" s="784" t="str">
        <f>IF(ISNUMBER(S146),'Cover Page'!$D$35/1000000*S146/'FX rate'!$C$26,"")</f>
        <v/>
      </c>
      <c r="CF147" s="783" t="str">
        <f>IF(ISNUMBER(T146),'Cover Page'!$D$35/1000000*T146/'FX rate'!$C$26,"")</f>
        <v/>
      </c>
      <c r="CG147" s="630" t="str">
        <f>IF(ISNUMBER(U146),'Cover Page'!$D$35/1000000*U146/'FX rate'!$C$26,"")</f>
        <v/>
      </c>
      <c r="CH147" s="816" t="str">
        <f>IF(ISNUMBER(V146),'Cover Page'!$D$35/1000000*V146/'FX rate'!$C$26,"")</f>
        <v/>
      </c>
      <c r="CI147" s="646"/>
      <c r="CJ147" s="525"/>
      <c r="CK147" s="525"/>
      <c r="CL147" s="525"/>
      <c r="CM147" s="525"/>
      <c r="CN147" s="525"/>
      <c r="CO147" s="525"/>
      <c r="CP147" s="525"/>
      <c r="CQ147" s="525"/>
      <c r="CR147" s="525"/>
      <c r="CS147" s="525"/>
    </row>
    <row r="148" spans="1:97" ht="14.25" x14ac:dyDescent="0.2">
      <c r="A148" s="4"/>
      <c r="B148" s="8">
        <v>2020</v>
      </c>
      <c r="C148" s="1431" t="str">
        <f t="shared" si="28"/>
        <v/>
      </c>
      <c r="D148" s="337"/>
      <c r="E148" s="95"/>
      <c r="F148" s="147"/>
      <c r="G148" s="1431" t="str">
        <f t="shared" si="29"/>
        <v/>
      </c>
      <c r="H148" s="337"/>
      <c r="I148" s="95"/>
      <c r="J148" s="147"/>
      <c r="K148" s="1431" t="str">
        <f t="shared" si="30"/>
        <v/>
      </c>
      <c r="L148" s="337"/>
      <c r="M148" s="95"/>
      <c r="N148" s="147"/>
      <c r="O148" s="1431" t="str">
        <f t="shared" si="31"/>
        <v/>
      </c>
      <c r="P148" s="337"/>
      <c r="Q148" s="95"/>
      <c r="R148" s="147"/>
      <c r="S148" s="1700" t="str">
        <f t="shared" si="32"/>
        <v/>
      </c>
      <c r="T148" s="1694" t="str">
        <f t="shared" si="33"/>
        <v/>
      </c>
      <c r="U148" s="266" t="str">
        <f t="shared" si="34"/>
        <v/>
      </c>
      <c r="V148" s="1688" t="str">
        <f t="shared" si="35"/>
        <v/>
      </c>
      <c r="AH148" s="520">
        <v>2019</v>
      </c>
      <c r="AI148" s="600" t="str">
        <f>IF(ISNUMBER(C147),'Cover Page'!$D$35/1000000*'4 classification'!C147/'FX rate'!$C24,"")</f>
        <v/>
      </c>
      <c r="AJ148" s="793" t="str">
        <f>IF(ISNUMBER(D147),'Cover Page'!$D$35/1000000*'4 classification'!D147/'FX rate'!$C24,"")</f>
        <v/>
      </c>
      <c r="AK148" s="601" t="str">
        <f>IF(ISNUMBER(E147),'Cover Page'!$D$35/1000000*'4 classification'!E147/'FX rate'!$C24,"")</f>
        <v/>
      </c>
      <c r="AL148" s="814" t="str">
        <f>IF(ISNUMBER(F147),'Cover Page'!$D$35/1000000*'4 classification'!F147/'FX rate'!$C24,"")</f>
        <v/>
      </c>
      <c r="AM148" s="794" t="str">
        <f>IF(ISNUMBER(G147),'Cover Page'!$D$35/1000000*'4 classification'!G147/'FX rate'!$C24,"")</f>
        <v/>
      </c>
      <c r="AN148" s="793" t="str">
        <f>IF(ISNUMBER(H147),'Cover Page'!$D$35/1000000*'4 classification'!H147/'FX rate'!$C24,"")</f>
        <v/>
      </c>
      <c r="AO148" s="601" t="str">
        <f>IF(ISNUMBER(I147),'Cover Page'!$D$35/1000000*'4 classification'!I147/'FX rate'!$C24,"")</f>
        <v/>
      </c>
      <c r="AP148" s="814" t="str">
        <f>IF(ISNUMBER(J147),'Cover Page'!$D$35/1000000*'4 classification'!J147/'FX rate'!$C24,"")</f>
        <v/>
      </c>
      <c r="AQ148" s="794" t="str">
        <f>IF(ISNUMBER(K147),'Cover Page'!$D$35/1000000*'4 classification'!K147/'FX rate'!$C24,"")</f>
        <v/>
      </c>
      <c r="AR148" s="793" t="str">
        <f>IF(ISNUMBER(L147),'Cover Page'!$D$35/1000000*'4 classification'!L147/'FX rate'!$C24,"")</f>
        <v/>
      </c>
      <c r="AS148" s="601" t="str">
        <f>IF(ISNUMBER(M147),'Cover Page'!$D$35/1000000*'4 classification'!M147/'FX rate'!$C24,"")</f>
        <v/>
      </c>
      <c r="AT148" s="814" t="str">
        <f>IF(ISNUMBER(N147),'Cover Page'!$D$35/1000000*'4 classification'!N147/'FX rate'!$C24,"")</f>
        <v/>
      </c>
      <c r="AU148" s="794" t="str">
        <f>IF(ISNUMBER(O147),'Cover Page'!$D$35/1000000*'4 classification'!O147/'FX rate'!$C24,"")</f>
        <v/>
      </c>
      <c r="AV148" s="793" t="str">
        <f>IF(ISNUMBER(P147),'Cover Page'!$D$35/1000000*'4 classification'!P147/'FX rate'!$C24,"")</f>
        <v/>
      </c>
      <c r="AW148" s="601" t="str">
        <f>IF(ISNUMBER(Q147),'Cover Page'!$D$35/1000000*'4 classification'!Q147/'FX rate'!$C24,"")</f>
        <v/>
      </c>
      <c r="AX148" s="814" t="str">
        <f>IF(ISNUMBER(R147),'Cover Page'!$D$35/1000000*'4 classification'!R147/'FX rate'!$C24,"")</f>
        <v/>
      </c>
      <c r="AY148" s="792" t="str">
        <f>IF(ISNUMBER(S147),'Cover Page'!$D$35/1000000*'4 classification'!S147/'FX rate'!$C24,"")</f>
        <v/>
      </c>
      <c r="AZ148" s="791" t="str">
        <f>IF(ISNUMBER(T147),'Cover Page'!$D$35/1000000*'4 classification'!T147/'FX rate'!$C24,"")</f>
        <v/>
      </c>
      <c r="BA148" s="599" t="str">
        <f>IF(ISNUMBER(U147),'Cover Page'!$D$35/1000000*'4 classification'!U147/'FX rate'!$C24,"")</f>
        <v/>
      </c>
      <c r="BB148" s="814" t="str">
        <f>IF(ISNUMBER(V147),'Cover Page'!$D$35/1000000*'4 classification'!V147/'FX rate'!$C24,"")</f>
        <v/>
      </c>
      <c r="BC148" s="456"/>
      <c r="BD148" s="456"/>
      <c r="BE148" s="456"/>
      <c r="BF148" s="456"/>
      <c r="BG148" s="456"/>
      <c r="BH148" s="456"/>
      <c r="BI148" s="456"/>
      <c r="BN148" s="589">
        <v>2019</v>
      </c>
      <c r="BO148" s="631" t="str">
        <f>IF(ISNUMBER(C147),'Cover Page'!$D$35/1000000*C147/'FX rate'!$C$26,"")</f>
        <v/>
      </c>
      <c r="BP148" s="785" t="str">
        <f>IF(ISNUMBER(D147),'Cover Page'!$D$35/1000000*D147/'FX rate'!$C$26,"")</f>
        <v/>
      </c>
      <c r="BQ148" s="632" t="str">
        <f>IF(ISNUMBER(E147),'Cover Page'!$D$35/1000000*E147/'FX rate'!$C$26,"")</f>
        <v/>
      </c>
      <c r="BR148" s="817" t="str">
        <f>IF(ISNUMBER(F147),'Cover Page'!$D$35/1000000*F147/'FX rate'!$C$26,"")</f>
        <v/>
      </c>
      <c r="BS148" s="786" t="str">
        <f>IF(ISNUMBER(G147),'Cover Page'!$D$35/1000000*G147/'FX rate'!$C$26,"")</f>
        <v/>
      </c>
      <c r="BT148" s="785" t="str">
        <f>IF(ISNUMBER(H147),'Cover Page'!$D$35/1000000*H147/'FX rate'!$C$26,"")</f>
        <v/>
      </c>
      <c r="BU148" s="632" t="str">
        <f>IF(ISNUMBER(I147),'Cover Page'!$D$35/1000000*I147/'FX rate'!$C$26,"")</f>
        <v/>
      </c>
      <c r="BV148" s="817" t="str">
        <f>IF(ISNUMBER(J147),'Cover Page'!$D$35/1000000*J147/'FX rate'!$C$26,"")</f>
        <v/>
      </c>
      <c r="BW148" s="786" t="str">
        <f>IF(ISNUMBER(K147),'Cover Page'!$D$35/1000000*K147/'FX rate'!$C$26,"")</f>
        <v/>
      </c>
      <c r="BX148" s="785" t="str">
        <f>IF(ISNUMBER(L147),'Cover Page'!$D$35/1000000*L147/'FX rate'!$C$26,"")</f>
        <v/>
      </c>
      <c r="BY148" s="632" t="str">
        <f>IF(ISNUMBER(M147),'Cover Page'!$D$35/1000000*M147/'FX rate'!$C$26,"")</f>
        <v/>
      </c>
      <c r="BZ148" s="817" t="str">
        <f>IF(ISNUMBER(N147),'Cover Page'!$D$35/1000000*N147/'FX rate'!$C$26,"")</f>
        <v/>
      </c>
      <c r="CA148" s="786" t="str">
        <f>IF(ISNUMBER(O147),'Cover Page'!$D$35/1000000*O147/'FX rate'!$C$26,"")</f>
        <v/>
      </c>
      <c r="CB148" s="785" t="str">
        <f>IF(ISNUMBER(P147),'Cover Page'!$D$35/1000000*P147/'FX rate'!$C$26,"")</f>
        <v/>
      </c>
      <c r="CC148" s="632" t="str">
        <f>IF(ISNUMBER(Q147),'Cover Page'!$D$35/1000000*Q147/'FX rate'!$C$26,"")</f>
        <v/>
      </c>
      <c r="CD148" s="817" t="str">
        <f>IF(ISNUMBER(R147),'Cover Page'!$D$35/1000000*R147/'FX rate'!$C$26,"")</f>
        <v/>
      </c>
      <c r="CE148" s="784" t="str">
        <f>IF(ISNUMBER(S147),'Cover Page'!$D$35/1000000*S147/'FX rate'!$C$26,"")</f>
        <v/>
      </c>
      <c r="CF148" s="783" t="str">
        <f>IF(ISNUMBER(T147),'Cover Page'!$D$35/1000000*T147/'FX rate'!$C$26,"")</f>
        <v/>
      </c>
      <c r="CG148" s="630" t="str">
        <f>IF(ISNUMBER(U147),'Cover Page'!$D$35/1000000*U147/'FX rate'!$C$26,"")</f>
        <v/>
      </c>
      <c r="CH148" s="816" t="str">
        <f>IF(ISNUMBER(V147),'Cover Page'!$D$35/1000000*V147/'FX rate'!$C$26,"")</f>
        <v/>
      </c>
      <c r="CI148" s="646"/>
      <c r="CJ148" s="525"/>
      <c r="CK148" s="525"/>
      <c r="CL148" s="525"/>
      <c r="CM148" s="525"/>
      <c r="CN148" s="525"/>
      <c r="CO148" s="525"/>
      <c r="CP148" s="525"/>
      <c r="CQ148" s="525"/>
      <c r="CR148" s="525"/>
      <c r="CS148" s="525"/>
    </row>
    <row r="149" spans="1:97" ht="14.25" x14ac:dyDescent="0.2">
      <c r="A149" s="4"/>
      <c r="B149" s="120">
        <v>2021</v>
      </c>
      <c r="C149" s="1431" t="str">
        <f t="shared" si="28"/>
        <v/>
      </c>
      <c r="D149" s="337"/>
      <c r="E149" s="95"/>
      <c r="F149" s="147"/>
      <c r="G149" s="1431" t="str">
        <f t="shared" si="29"/>
        <v/>
      </c>
      <c r="H149" s="337"/>
      <c r="I149" s="95"/>
      <c r="J149" s="147"/>
      <c r="K149" s="1431" t="str">
        <f t="shared" si="30"/>
        <v/>
      </c>
      <c r="L149" s="337"/>
      <c r="M149" s="95"/>
      <c r="N149" s="147"/>
      <c r="O149" s="1431" t="str">
        <f t="shared" si="31"/>
        <v/>
      </c>
      <c r="P149" s="337"/>
      <c r="Q149" s="95"/>
      <c r="R149" s="147"/>
      <c r="S149" s="1701" t="str">
        <f t="shared" si="32"/>
        <v/>
      </c>
      <c r="T149" s="1695" t="str">
        <f t="shared" si="33"/>
        <v/>
      </c>
      <c r="U149" s="1679" t="str">
        <f t="shared" si="34"/>
        <v/>
      </c>
      <c r="V149" s="1495" t="str">
        <f t="shared" si="35"/>
        <v/>
      </c>
      <c r="AH149" s="520">
        <v>2020</v>
      </c>
      <c r="AI149" s="600" t="str">
        <f>IF(ISNUMBER(C148),'Cover Page'!$D$35/1000000*'4 classification'!C148/'FX rate'!$C25,"")</f>
        <v/>
      </c>
      <c r="AJ149" s="793" t="str">
        <f>IF(ISNUMBER(D148),'Cover Page'!$D$35/1000000*'4 classification'!D148/'FX rate'!$C25,"")</f>
        <v/>
      </c>
      <c r="AK149" s="601" t="str">
        <f>IF(ISNUMBER(E148),'Cover Page'!$D$35/1000000*'4 classification'!E148/'FX rate'!$C25,"")</f>
        <v/>
      </c>
      <c r="AL149" s="814" t="str">
        <f>IF(ISNUMBER(F148),'Cover Page'!$D$35/1000000*'4 classification'!F148/'FX rate'!$C25,"")</f>
        <v/>
      </c>
      <c r="AM149" s="794" t="str">
        <f>IF(ISNUMBER(G148),'Cover Page'!$D$35/1000000*'4 classification'!G148/'FX rate'!$C25,"")</f>
        <v/>
      </c>
      <c r="AN149" s="793" t="str">
        <f>IF(ISNUMBER(H148),'Cover Page'!$D$35/1000000*'4 classification'!H148/'FX rate'!$C25,"")</f>
        <v/>
      </c>
      <c r="AO149" s="601" t="str">
        <f>IF(ISNUMBER(I148),'Cover Page'!$D$35/1000000*'4 classification'!I148/'FX rate'!$C25,"")</f>
        <v/>
      </c>
      <c r="AP149" s="814" t="str">
        <f>IF(ISNUMBER(J148),'Cover Page'!$D$35/1000000*'4 classification'!J148/'FX rate'!$C25,"")</f>
        <v/>
      </c>
      <c r="AQ149" s="794" t="str">
        <f>IF(ISNUMBER(K148),'Cover Page'!$D$35/1000000*'4 classification'!K148/'FX rate'!$C25,"")</f>
        <v/>
      </c>
      <c r="AR149" s="793" t="str">
        <f>IF(ISNUMBER(L148),'Cover Page'!$D$35/1000000*'4 classification'!L148/'FX rate'!$C25,"")</f>
        <v/>
      </c>
      <c r="AS149" s="601" t="str">
        <f>IF(ISNUMBER(M148),'Cover Page'!$D$35/1000000*'4 classification'!M148/'FX rate'!$C25,"")</f>
        <v/>
      </c>
      <c r="AT149" s="814" t="str">
        <f>IF(ISNUMBER(N148),'Cover Page'!$D$35/1000000*'4 classification'!N148/'FX rate'!$C25,"")</f>
        <v/>
      </c>
      <c r="AU149" s="794" t="str">
        <f>IF(ISNUMBER(O148),'Cover Page'!$D$35/1000000*'4 classification'!O148/'FX rate'!$C25,"")</f>
        <v/>
      </c>
      <c r="AV149" s="793" t="str">
        <f>IF(ISNUMBER(P148),'Cover Page'!$D$35/1000000*'4 classification'!P148/'FX rate'!$C25,"")</f>
        <v/>
      </c>
      <c r="AW149" s="601" t="str">
        <f>IF(ISNUMBER(Q148),'Cover Page'!$D$35/1000000*'4 classification'!Q148/'FX rate'!$C25,"")</f>
        <v/>
      </c>
      <c r="AX149" s="814" t="str">
        <f>IF(ISNUMBER(R148),'Cover Page'!$D$35/1000000*'4 classification'!R148/'FX rate'!$C25,"")</f>
        <v/>
      </c>
      <c r="AY149" s="792" t="str">
        <f>IF(ISNUMBER(S148),'Cover Page'!$D$35/1000000*'4 classification'!S148/'FX rate'!$C25,"")</f>
        <v/>
      </c>
      <c r="AZ149" s="791" t="str">
        <f>IF(ISNUMBER(T148),'Cover Page'!$D$35/1000000*'4 classification'!T148/'FX rate'!$C25,"")</f>
        <v/>
      </c>
      <c r="BA149" s="599" t="str">
        <f>IF(ISNUMBER(U148),'Cover Page'!$D$35/1000000*'4 classification'!U148/'FX rate'!$C25,"")</f>
        <v/>
      </c>
      <c r="BB149" s="814" t="str">
        <f>IF(ISNUMBER(V148),'Cover Page'!$D$35/1000000*'4 classification'!V148/'FX rate'!$C25,"")</f>
        <v/>
      </c>
      <c r="BC149" s="456"/>
      <c r="BD149" s="456"/>
      <c r="BE149" s="456"/>
      <c r="BF149" s="456"/>
      <c r="BG149" s="456"/>
      <c r="BH149" s="456"/>
      <c r="BI149" s="456"/>
      <c r="BN149" s="589">
        <v>2020</v>
      </c>
      <c r="BO149" s="631" t="str">
        <f>IF(ISNUMBER(C148),'Cover Page'!$D$35/1000000*C148/'FX rate'!$C$26,"")</f>
        <v/>
      </c>
      <c r="BP149" s="785" t="str">
        <f>IF(ISNUMBER(D148),'Cover Page'!$D$35/1000000*D148/'FX rate'!$C$26,"")</f>
        <v/>
      </c>
      <c r="BQ149" s="632" t="str">
        <f>IF(ISNUMBER(E148),'Cover Page'!$D$35/1000000*E148/'FX rate'!$C$26,"")</f>
        <v/>
      </c>
      <c r="BR149" s="817" t="str">
        <f>IF(ISNUMBER(F148),'Cover Page'!$D$35/1000000*F148/'FX rate'!$C$26,"")</f>
        <v/>
      </c>
      <c r="BS149" s="786" t="str">
        <f>IF(ISNUMBER(G148),'Cover Page'!$D$35/1000000*G148/'FX rate'!$C$26,"")</f>
        <v/>
      </c>
      <c r="BT149" s="785" t="str">
        <f>IF(ISNUMBER(H148),'Cover Page'!$D$35/1000000*H148/'FX rate'!$C$26,"")</f>
        <v/>
      </c>
      <c r="BU149" s="632" t="str">
        <f>IF(ISNUMBER(I148),'Cover Page'!$D$35/1000000*I148/'FX rate'!$C$26,"")</f>
        <v/>
      </c>
      <c r="BV149" s="817" t="str">
        <f>IF(ISNUMBER(J148),'Cover Page'!$D$35/1000000*J148/'FX rate'!$C$26,"")</f>
        <v/>
      </c>
      <c r="BW149" s="786" t="str">
        <f>IF(ISNUMBER(K148),'Cover Page'!$D$35/1000000*K148/'FX rate'!$C$26,"")</f>
        <v/>
      </c>
      <c r="BX149" s="785" t="str">
        <f>IF(ISNUMBER(L148),'Cover Page'!$D$35/1000000*L148/'FX rate'!$C$26,"")</f>
        <v/>
      </c>
      <c r="BY149" s="632" t="str">
        <f>IF(ISNUMBER(M148),'Cover Page'!$D$35/1000000*M148/'FX rate'!$C$26,"")</f>
        <v/>
      </c>
      <c r="BZ149" s="817" t="str">
        <f>IF(ISNUMBER(N148),'Cover Page'!$D$35/1000000*N148/'FX rate'!$C$26,"")</f>
        <v/>
      </c>
      <c r="CA149" s="786" t="str">
        <f>IF(ISNUMBER(O148),'Cover Page'!$D$35/1000000*O148/'FX rate'!$C$26,"")</f>
        <v/>
      </c>
      <c r="CB149" s="785" t="str">
        <f>IF(ISNUMBER(P148),'Cover Page'!$D$35/1000000*P148/'FX rate'!$C$26,"")</f>
        <v/>
      </c>
      <c r="CC149" s="632" t="str">
        <f>IF(ISNUMBER(Q148),'Cover Page'!$D$35/1000000*Q148/'FX rate'!$C$26,"")</f>
        <v/>
      </c>
      <c r="CD149" s="817" t="str">
        <f>IF(ISNUMBER(R148),'Cover Page'!$D$35/1000000*R148/'FX rate'!$C$26,"")</f>
        <v/>
      </c>
      <c r="CE149" s="784" t="str">
        <f>IF(ISNUMBER(S148),'Cover Page'!$D$35/1000000*S148/'FX rate'!$C$26,"")</f>
        <v/>
      </c>
      <c r="CF149" s="783" t="str">
        <f>IF(ISNUMBER(T148),'Cover Page'!$D$35/1000000*T148/'FX rate'!$C$26,"")</f>
        <v/>
      </c>
      <c r="CG149" s="630" t="str">
        <f>IF(ISNUMBER(U148),'Cover Page'!$D$35/1000000*U148/'FX rate'!$C$26,"")</f>
        <v/>
      </c>
      <c r="CH149" s="816" t="str">
        <f>IF(ISNUMBER(V148),'Cover Page'!$D$35/1000000*V148/'FX rate'!$C$26,"")</f>
        <v/>
      </c>
      <c r="CI149" s="646"/>
      <c r="CJ149" s="525"/>
      <c r="CK149" s="525"/>
      <c r="CL149" s="525"/>
      <c r="CM149" s="525"/>
      <c r="CN149" s="525"/>
      <c r="CO149" s="525"/>
      <c r="CP149" s="525"/>
      <c r="CQ149" s="525"/>
      <c r="CR149" s="525"/>
      <c r="CS149" s="525"/>
    </row>
    <row r="150" spans="1:97" ht="14.25" x14ac:dyDescent="0.2">
      <c r="A150" s="4"/>
      <c r="B150" s="8">
        <v>2022</v>
      </c>
      <c r="C150" s="1431" t="str">
        <f t="shared" ref="C150" si="36">IF(COUNT(D150,F150)&lt;&gt;0,D150+F150,"")</f>
        <v/>
      </c>
      <c r="D150" s="337"/>
      <c r="E150" s="95"/>
      <c r="F150" s="147"/>
      <c r="G150" s="1431" t="str">
        <f t="shared" ref="G150" si="37">IF(COUNT(H150,J150)&lt;&gt;0,H150+J150,"")</f>
        <v/>
      </c>
      <c r="H150" s="337"/>
      <c r="I150" s="95"/>
      <c r="J150" s="147"/>
      <c r="K150" s="1431" t="str">
        <f t="shared" ref="K150" si="38">IF(COUNT(L150,N150)&lt;&gt;0,L150+N150,"")</f>
        <v/>
      </c>
      <c r="L150" s="337"/>
      <c r="M150" s="95"/>
      <c r="N150" s="147"/>
      <c r="O150" s="1431" t="str">
        <f t="shared" ref="O150" si="39">IF(COUNT(P150,R150)&lt;&gt;0,P150+R150,"")</f>
        <v/>
      </c>
      <c r="P150" s="337"/>
      <c r="Q150" s="95"/>
      <c r="R150" s="147"/>
      <c r="S150" s="1700" t="str">
        <f t="shared" ref="S150" si="40">IF(COUNT(C150,G150,K150,O150)&lt;&gt;0,SUM(C150,G150,K150,O150),"")</f>
        <v/>
      </c>
      <c r="T150" s="1694" t="str">
        <f t="shared" ref="T150" si="41">IF(COUNT(D150,H150,L150,P150)&lt;&gt;0,D150+H150+L150+P150,"")</f>
        <v/>
      </c>
      <c r="U150" s="266" t="str">
        <f t="shared" ref="U150" si="42">IF(COUNT(E150,I150,M150,Q150)&lt;&gt;0,E150+I150+M150+Q150,"")</f>
        <v/>
      </c>
      <c r="V150" s="1688" t="str">
        <f t="shared" ref="V150" si="43">IF(COUNT(F150,J150,N150,R150)&lt;&gt;0,F150+J150+N150+R150,"")</f>
        <v/>
      </c>
      <c r="AH150" s="1668">
        <v>2021</v>
      </c>
      <c r="AI150" s="600" t="str">
        <f>IF(ISNUMBER(C149),'Cover Page'!$D$35/1000000*'4 classification'!C149/'FX rate'!$C26,"")</f>
        <v/>
      </c>
      <c r="AJ150" s="793" t="str">
        <f>IF(ISNUMBER(D149),'Cover Page'!$D$35/1000000*'4 classification'!D149/'FX rate'!$C26,"")</f>
        <v/>
      </c>
      <c r="AK150" s="601" t="str">
        <f>IF(ISNUMBER(E149),'Cover Page'!$D$35/1000000*'4 classification'!E149/'FX rate'!$C26,"")</f>
        <v/>
      </c>
      <c r="AL150" s="814" t="str">
        <f>IF(ISNUMBER(F149),'Cover Page'!$D$35/1000000*'4 classification'!F149/'FX rate'!$C26,"")</f>
        <v/>
      </c>
      <c r="AM150" s="794" t="str">
        <f>IF(ISNUMBER(G149),'Cover Page'!$D$35/1000000*'4 classification'!G149/'FX rate'!$C26,"")</f>
        <v/>
      </c>
      <c r="AN150" s="793" t="str">
        <f>IF(ISNUMBER(H149),'Cover Page'!$D$35/1000000*'4 classification'!H149/'FX rate'!$C26,"")</f>
        <v/>
      </c>
      <c r="AO150" s="601" t="str">
        <f>IF(ISNUMBER(I149),'Cover Page'!$D$35/1000000*'4 classification'!I149/'FX rate'!$C26,"")</f>
        <v/>
      </c>
      <c r="AP150" s="814" t="str">
        <f>IF(ISNUMBER(J149),'Cover Page'!$D$35/1000000*'4 classification'!J149/'FX rate'!$C26,"")</f>
        <v/>
      </c>
      <c r="AQ150" s="794" t="str">
        <f>IF(ISNUMBER(K149),'Cover Page'!$D$35/1000000*'4 classification'!K149/'FX rate'!$C26,"")</f>
        <v/>
      </c>
      <c r="AR150" s="793" t="str">
        <f>IF(ISNUMBER(L149),'Cover Page'!$D$35/1000000*'4 classification'!L149/'FX rate'!$C26,"")</f>
        <v/>
      </c>
      <c r="AS150" s="601" t="str">
        <f>IF(ISNUMBER(M149),'Cover Page'!$D$35/1000000*'4 classification'!M149/'FX rate'!$C26,"")</f>
        <v/>
      </c>
      <c r="AT150" s="814" t="str">
        <f>IF(ISNUMBER(N149),'Cover Page'!$D$35/1000000*'4 classification'!N149/'FX rate'!$C26,"")</f>
        <v/>
      </c>
      <c r="AU150" s="794" t="str">
        <f>IF(ISNUMBER(O149),'Cover Page'!$D$35/1000000*'4 classification'!O149/'FX rate'!$C26,"")</f>
        <v/>
      </c>
      <c r="AV150" s="793" t="str">
        <f>IF(ISNUMBER(P149),'Cover Page'!$D$35/1000000*'4 classification'!P149/'FX rate'!$C26,"")</f>
        <v/>
      </c>
      <c r="AW150" s="601" t="str">
        <f>IF(ISNUMBER(Q149),'Cover Page'!$D$35/1000000*'4 classification'!Q149/'FX rate'!$C26,"")</f>
        <v/>
      </c>
      <c r="AX150" s="814" t="str">
        <f>IF(ISNUMBER(R149),'Cover Page'!$D$35/1000000*'4 classification'!R149/'FX rate'!$C26,"")</f>
        <v/>
      </c>
      <c r="AY150" s="792" t="str">
        <f>IF(ISNUMBER(S149),'Cover Page'!$D$35/1000000*'4 classification'!S149/'FX rate'!$C26,"")</f>
        <v/>
      </c>
      <c r="AZ150" s="791" t="str">
        <f>IF(ISNUMBER(T149),'Cover Page'!$D$35/1000000*'4 classification'!T149/'FX rate'!$C26,"")</f>
        <v/>
      </c>
      <c r="BA150" s="599" t="str">
        <f>IF(ISNUMBER(U149),'Cover Page'!$D$35/1000000*'4 classification'!U149/'FX rate'!$C26,"")</f>
        <v/>
      </c>
      <c r="BB150" s="814" t="str">
        <f>IF(ISNUMBER(V149),'Cover Page'!$D$35/1000000*'4 classification'!V149/'FX rate'!$C26,"")</f>
        <v/>
      </c>
      <c r="BC150" s="456"/>
      <c r="BD150" s="456"/>
      <c r="BE150" s="456"/>
      <c r="BF150" s="456"/>
      <c r="BG150" s="456"/>
      <c r="BH150" s="456"/>
      <c r="BI150" s="456"/>
      <c r="BN150" s="589">
        <v>2021</v>
      </c>
      <c r="BO150" s="631" t="str">
        <f>IF(ISNUMBER(C149),'Cover Page'!$D$35/1000000*C149/'FX rate'!$C$26,"")</f>
        <v/>
      </c>
      <c r="BP150" s="785" t="str">
        <f>IF(ISNUMBER(D149),'Cover Page'!$D$35/1000000*D149/'FX rate'!$C$26,"")</f>
        <v/>
      </c>
      <c r="BQ150" s="632" t="str">
        <f>IF(ISNUMBER(E149),'Cover Page'!$D$35/1000000*E149/'FX rate'!$C$26,"")</f>
        <v/>
      </c>
      <c r="BR150" s="817" t="str">
        <f>IF(ISNUMBER(F149),'Cover Page'!$D$35/1000000*F149/'FX rate'!$C$26,"")</f>
        <v/>
      </c>
      <c r="BS150" s="786" t="str">
        <f>IF(ISNUMBER(G149),'Cover Page'!$D$35/1000000*G149/'FX rate'!$C$26,"")</f>
        <v/>
      </c>
      <c r="BT150" s="785" t="str">
        <f>IF(ISNUMBER(H149),'Cover Page'!$D$35/1000000*H149/'FX rate'!$C$26,"")</f>
        <v/>
      </c>
      <c r="BU150" s="632" t="str">
        <f>IF(ISNUMBER(I149),'Cover Page'!$D$35/1000000*I149/'FX rate'!$C$26,"")</f>
        <v/>
      </c>
      <c r="BV150" s="817" t="str">
        <f>IF(ISNUMBER(J149),'Cover Page'!$D$35/1000000*J149/'FX rate'!$C$26,"")</f>
        <v/>
      </c>
      <c r="BW150" s="786" t="str">
        <f>IF(ISNUMBER(K149),'Cover Page'!$D$35/1000000*K149/'FX rate'!$C$26,"")</f>
        <v/>
      </c>
      <c r="BX150" s="785" t="str">
        <f>IF(ISNUMBER(L149),'Cover Page'!$D$35/1000000*L149/'FX rate'!$C$26,"")</f>
        <v/>
      </c>
      <c r="BY150" s="632" t="str">
        <f>IF(ISNUMBER(M149),'Cover Page'!$D$35/1000000*M149/'FX rate'!$C$26,"")</f>
        <v/>
      </c>
      <c r="BZ150" s="817" t="str">
        <f>IF(ISNUMBER(N149),'Cover Page'!$D$35/1000000*N149/'FX rate'!$C$26,"")</f>
        <v/>
      </c>
      <c r="CA150" s="786" t="str">
        <f>IF(ISNUMBER(O149),'Cover Page'!$D$35/1000000*O149/'FX rate'!$C$26,"")</f>
        <v/>
      </c>
      <c r="CB150" s="785" t="str">
        <f>IF(ISNUMBER(P149),'Cover Page'!$D$35/1000000*P149/'FX rate'!$C$26,"")</f>
        <v/>
      </c>
      <c r="CC150" s="632" t="str">
        <f>IF(ISNUMBER(Q149),'Cover Page'!$D$35/1000000*Q149/'FX rate'!$C$26,"")</f>
        <v/>
      </c>
      <c r="CD150" s="817" t="str">
        <f>IF(ISNUMBER(R149),'Cover Page'!$D$35/1000000*R149/'FX rate'!$C$26,"")</f>
        <v/>
      </c>
      <c r="CE150" s="784" t="str">
        <f>IF(ISNUMBER(S149),'Cover Page'!$D$35/1000000*S149/'FX rate'!$C$26,"")</f>
        <v/>
      </c>
      <c r="CF150" s="783" t="str">
        <f>IF(ISNUMBER(T149),'Cover Page'!$D$35/1000000*T149/'FX rate'!$C$26,"")</f>
        <v/>
      </c>
      <c r="CG150" s="630" t="str">
        <f>IF(ISNUMBER(U149),'Cover Page'!$D$35/1000000*U149/'FX rate'!$C$26,"")</f>
        <v/>
      </c>
      <c r="CH150" s="816" t="str">
        <f>IF(ISNUMBER(V149),'Cover Page'!$D$35/1000000*V149/'FX rate'!$C$26,"")</f>
        <v/>
      </c>
      <c r="CI150" s="646"/>
      <c r="CJ150" s="525"/>
      <c r="CK150" s="525"/>
      <c r="CL150" s="525"/>
      <c r="CM150" s="525"/>
      <c r="CN150" s="525"/>
      <c r="CO150" s="525"/>
      <c r="CP150" s="525"/>
      <c r="CQ150" s="525"/>
      <c r="CR150" s="525"/>
      <c r="CS150" s="525"/>
    </row>
    <row r="151" spans="1:97" ht="14.25" customHeight="1" thickBot="1" x14ac:dyDescent="0.25">
      <c r="B151" s="162" t="s">
        <v>2145</v>
      </c>
      <c r="C151" s="752"/>
      <c r="D151" s="756"/>
      <c r="E151" s="753"/>
      <c r="F151" s="811"/>
      <c r="G151" s="752"/>
      <c r="H151" s="756"/>
      <c r="I151" s="753"/>
      <c r="J151" s="811"/>
      <c r="K151" s="752"/>
      <c r="L151" s="756"/>
      <c r="M151" s="753"/>
      <c r="N151" s="811"/>
      <c r="O151" s="752"/>
      <c r="P151" s="756"/>
      <c r="Q151" s="753"/>
      <c r="R151" s="811"/>
      <c r="S151" s="1669" t="str">
        <f t="shared" ref="S151" si="44">IF(COUNT(C151,G151,K151,O151)&lt;&gt;0,C151+G151+K151+O151,"")</f>
        <v/>
      </c>
      <c r="T151" s="1680" t="str">
        <f t="shared" ref="T151" si="45">IF(COUNT(D151,H151,L151,P151)&lt;&gt;0,D151+H151+L151+P151,"")</f>
        <v/>
      </c>
      <c r="U151" s="1680" t="str">
        <f t="shared" ref="U151" si="46">IF(COUNT(E151,I151,M151,Q151)&lt;&gt;0,E151+I151+M151+Q151,"")</f>
        <v/>
      </c>
      <c r="V151" s="1690" t="str">
        <f t="shared" ref="V151" si="47">IF(COUNT(F151,J151,N151,R151)&lt;&gt;0,F151+J151+N151+R151,"")</f>
        <v/>
      </c>
      <c r="AH151" s="520">
        <v>2022</v>
      </c>
      <c r="AI151" s="600" t="str">
        <f>IF(ISNUMBER(C150),'Cover Page'!$D$35/1000000*'4 classification'!C150/'FX rate'!$C27,"")</f>
        <v/>
      </c>
      <c r="AJ151" s="793" t="str">
        <f>IF(ISNUMBER(D150),'Cover Page'!$D$35/1000000*'4 classification'!D150/'FX rate'!$C27,"")</f>
        <v/>
      </c>
      <c r="AK151" s="601" t="str">
        <f>IF(ISNUMBER(E150),'Cover Page'!$D$35/1000000*'4 classification'!E150/'FX rate'!$C27,"")</f>
        <v/>
      </c>
      <c r="AL151" s="814" t="str">
        <f>IF(ISNUMBER(F150),'Cover Page'!$D$35/1000000*'4 classification'!F150/'FX rate'!$C27,"")</f>
        <v/>
      </c>
      <c r="AM151" s="794" t="str">
        <f>IF(ISNUMBER(G150),'Cover Page'!$D$35/1000000*'4 classification'!G150/'FX rate'!$C27,"")</f>
        <v/>
      </c>
      <c r="AN151" s="793" t="str">
        <f>IF(ISNUMBER(H150),'Cover Page'!$D$35/1000000*'4 classification'!H150/'FX rate'!$C27,"")</f>
        <v/>
      </c>
      <c r="AO151" s="601" t="str">
        <f>IF(ISNUMBER(I150),'Cover Page'!$D$35/1000000*'4 classification'!I150/'FX rate'!$C27,"")</f>
        <v/>
      </c>
      <c r="AP151" s="814" t="str">
        <f>IF(ISNUMBER(J150),'Cover Page'!$D$35/1000000*'4 classification'!J150/'FX rate'!$C27,"")</f>
        <v/>
      </c>
      <c r="AQ151" s="794" t="str">
        <f>IF(ISNUMBER(K150),'Cover Page'!$D$35/1000000*'4 classification'!K150/'FX rate'!$C27,"")</f>
        <v/>
      </c>
      <c r="AR151" s="793" t="str">
        <f>IF(ISNUMBER(L150),'Cover Page'!$D$35/1000000*'4 classification'!L150/'FX rate'!$C27,"")</f>
        <v/>
      </c>
      <c r="AS151" s="601" t="str">
        <f>IF(ISNUMBER(M150),'Cover Page'!$D$35/1000000*'4 classification'!M150/'FX rate'!$C27,"")</f>
        <v/>
      </c>
      <c r="AT151" s="814" t="str">
        <f>IF(ISNUMBER(N150),'Cover Page'!$D$35/1000000*'4 classification'!N150/'FX rate'!$C27,"")</f>
        <v/>
      </c>
      <c r="AU151" s="794" t="str">
        <f>IF(ISNUMBER(O150),'Cover Page'!$D$35/1000000*'4 classification'!O150/'FX rate'!$C27,"")</f>
        <v/>
      </c>
      <c r="AV151" s="793" t="str">
        <f>IF(ISNUMBER(P150),'Cover Page'!$D$35/1000000*'4 classification'!P150/'FX rate'!$C27,"")</f>
        <v/>
      </c>
      <c r="AW151" s="601" t="str">
        <f>IF(ISNUMBER(Q150),'Cover Page'!$D$35/1000000*'4 classification'!Q150/'FX rate'!$C27,"")</f>
        <v/>
      </c>
      <c r="AX151" s="814" t="str">
        <f>IF(ISNUMBER(R150),'Cover Page'!$D$35/1000000*'4 classification'!R150/'FX rate'!$C27,"")</f>
        <v/>
      </c>
      <c r="AY151" s="792" t="str">
        <f>IF(ISNUMBER(S150),'Cover Page'!$D$35/1000000*'4 classification'!S150/'FX rate'!$C27,"")</f>
        <v/>
      </c>
      <c r="AZ151" s="791" t="str">
        <f>IF(ISNUMBER(T150),'Cover Page'!$D$35/1000000*'4 classification'!T150/'FX rate'!$C27,"")</f>
        <v/>
      </c>
      <c r="BA151" s="599" t="str">
        <f>IF(ISNUMBER(U150),'Cover Page'!$D$35/1000000*'4 classification'!U150/'FX rate'!$C27,"")</f>
        <v/>
      </c>
      <c r="BB151" s="814" t="str">
        <f>IF(ISNUMBER(V150),'Cover Page'!$D$35/1000000*'4 classification'!V150/'FX rate'!$C27,"")</f>
        <v/>
      </c>
      <c r="BC151" s="456"/>
      <c r="BD151" s="456"/>
      <c r="BE151" s="456"/>
      <c r="BF151" s="456"/>
      <c r="BG151" s="456"/>
      <c r="BH151" s="456"/>
      <c r="BI151" s="456"/>
      <c r="BN151" s="589">
        <v>2022</v>
      </c>
      <c r="BO151" s="631" t="str">
        <f>IF(ISNUMBER(C150),'Cover Page'!$D$35/1000000*C150/'FX rate'!$C$26,"")</f>
        <v/>
      </c>
      <c r="BP151" s="785" t="str">
        <f>IF(ISNUMBER(D150),'Cover Page'!$D$35/1000000*D150/'FX rate'!$C$26,"")</f>
        <v/>
      </c>
      <c r="BQ151" s="632" t="str">
        <f>IF(ISNUMBER(E150),'Cover Page'!$D$35/1000000*E150/'FX rate'!$C$26,"")</f>
        <v/>
      </c>
      <c r="BR151" s="817" t="str">
        <f>IF(ISNUMBER(F150),'Cover Page'!$D$35/1000000*F150/'FX rate'!$C$26,"")</f>
        <v/>
      </c>
      <c r="BS151" s="786" t="str">
        <f>IF(ISNUMBER(G150),'Cover Page'!$D$35/1000000*G150/'FX rate'!$C$26,"")</f>
        <v/>
      </c>
      <c r="BT151" s="785" t="str">
        <f>IF(ISNUMBER(H150),'Cover Page'!$D$35/1000000*H150/'FX rate'!$C$26,"")</f>
        <v/>
      </c>
      <c r="BU151" s="632" t="str">
        <f>IF(ISNUMBER(I150),'Cover Page'!$D$35/1000000*I150/'FX rate'!$C$26,"")</f>
        <v/>
      </c>
      <c r="BV151" s="817" t="str">
        <f>IF(ISNUMBER(J150),'Cover Page'!$D$35/1000000*J150/'FX rate'!$C$26,"")</f>
        <v/>
      </c>
      <c r="BW151" s="786" t="str">
        <f>IF(ISNUMBER(K150),'Cover Page'!$D$35/1000000*K150/'FX rate'!$C$26,"")</f>
        <v/>
      </c>
      <c r="BX151" s="785" t="str">
        <f>IF(ISNUMBER(L150),'Cover Page'!$D$35/1000000*L150/'FX rate'!$C$26,"")</f>
        <v/>
      </c>
      <c r="BY151" s="632" t="str">
        <f>IF(ISNUMBER(M150),'Cover Page'!$D$35/1000000*M150/'FX rate'!$C$26,"")</f>
        <v/>
      </c>
      <c r="BZ151" s="817" t="str">
        <f>IF(ISNUMBER(N150),'Cover Page'!$D$35/1000000*N150/'FX rate'!$C$26,"")</f>
        <v/>
      </c>
      <c r="CA151" s="786" t="str">
        <f>IF(ISNUMBER(O150),'Cover Page'!$D$35/1000000*O150/'FX rate'!$C$26,"")</f>
        <v/>
      </c>
      <c r="CB151" s="785" t="str">
        <f>IF(ISNUMBER(P150),'Cover Page'!$D$35/1000000*P150/'FX rate'!$C$26,"")</f>
        <v/>
      </c>
      <c r="CC151" s="632" t="str">
        <f>IF(ISNUMBER(Q150),'Cover Page'!$D$35/1000000*Q150/'FX rate'!$C$26,"")</f>
        <v/>
      </c>
      <c r="CD151" s="817" t="str">
        <f>IF(ISNUMBER(R150),'Cover Page'!$D$35/1000000*R150/'FX rate'!$C$26,"")</f>
        <v/>
      </c>
      <c r="CE151" s="784" t="str">
        <f>IF(ISNUMBER(S150),'Cover Page'!$D$35/1000000*S150/'FX rate'!$C$26,"")</f>
        <v/>
      </c>
      <c r="CF151" s="783" t="str">
        <f>IF(ISNUMBER(T150),'Cover Page'!$D$35/1000000*T150/'FX rate'!$C$26,"")</f>
        <v/>
      </c>
      <c r="CG151" s="630" t="str">
        <f>IF(ISNUMBER(U150),'Cover Page'!$D$35/1000000*U150/'FX rate'!$C$26,"")</f>
        <v/>
      </c>
      <c r="CH151" s="816" t="str">
        <f>IF(ISNUMBER(V150),'Cover Page'!$D$35/1000000*V150/'FX rate'!$C$26,"")</f>
        <v/>
      </c>
      <c r="CI151" s="646"/>
      <c r="CJ151" s="525"/>
      <c r="CK151" s="525"/>
      <c r="CL151" s="525"/>
      <c r="CM151" s="525"/>
      <c r="CN151" s="525"/>
      <c r="CO151" s="525"/>
      <c r="CP151" s="525"/>
      <c r="CQ151" s="525"/>
      <c r="CR151" s="525"/>
      <c r="CS151" s="525"/>
    </row>
    <row r="152" spans="1:97" ht="96.6" customHeight="1" thickBot="1" x14ac:dyDescent="0.25">
      <c r="B152" s="421" t="s">
        <v>2142</v>
      </c>
      <c r="C152" s="1390" t="str">
        <f>IF(COUNT(C149)&lt;&gt;0,IF(COUNT(C150)=0,"Please fill in value for 2022 or provide a provisional estimate (eg. 2021 figure) and the expected submission date in the notes",IF(COUNT(C151)=0,"Please provide the number of entities","")),"")</f>
        <v/>
      </c>
      <c r="D152" s="1390" t="str">
        <f t="shared" ref="D152:R152" si="48">IF(COUNT(D149)&lt;&gt;0,IF(COUNT(D150)=0,"Please fill in value for 2022 or provide a provisional estimate (eg. 2021 figure) and the expected submission date in the notes",IF(COUNT(D151)=0,"Please provide the number of entities","")),"")</f>
        <v/>
      </c>
      <c r="E152" s="1390" t="str">
        <f t="shared" si="48"/>
        <v/>
      </c>
      <c r="F152" s="1390" t="str">
        <f t="shared" si="48"/>
        <v/>
      </c>
      <c r="G152" s="1390" t="str">
        <f t="shared" si="48"/>
        <v/>
      </c>
      <c r="H152" s="1390" t="str">
        <f t="shared" si="48"/>
        <v/>
      </c>
      <c r="I152" s="1390" t="str">
        <f t="shared" si="48"/>
        <v/>
      </c>
      <c r="J152" s="1390" t="str">
        <f t="shared" si="48"/>
        <v/>
      </c>
      <c r="K152" s="1390" t="str">
        <f t="shared" si="48"/>
        <v/>
      </c>
      <c r="L152" s="1390" t="str">
        <f t="shared" si="48"/>
        <v/>
      </c>
      <c r="M152" s="1390" t="str">
        <f t="shared" si="48"/>
        <v/>
      </c>
      <c r="N152" s="1390" t="str">
        <f t="shared" si="48"/>
        <v/>
      </c>
      <c r="O152" s="1390" t="str">
        <f t="shared" si="48"/>
        <v/>
      </c>
      <c r="P152" s="1390" t="str">
        <f t="shared" si="48"/>
        <v/>
      </c>
      <c r="Q152" s="1390" t="str">
        <f t="shared" si="48"/>
        <v/>
      </c>
      <c r="R152" s="1390" t="str">
        <f t="shared" si="48"/>
        <v/>
      </c>
      <c r="S152" s="1677"/>
      <c r="T152" s="1678"/>
      <c r="U152" s="1678"/>
      <c r="V152" s="1408"/>
      <c r="AH152" s="602"/>
      <c r="AI152" s="603"/>
      <c r="AJ152" s="603"/>
      <c r="AK152" s="603"/>
      <c r="AL152" s="603"/>
      <c r="AM152" s="603"/>
      <c r="AN152" s="603"/>
      <c r="AO152" s="603"/>
      <c r="AP152" s="603"/>
      <c r="AQ152" s="603"/>
      <c r="AR152" s="603"/>
      <c r="AS152" s="603"/>
      <c r="AT152" s="603"/>
      <c r="AU152" s="603"/>
      <c r="AV152" s="603"/>
      <c r="AW152" s="603"/>
      <c r="AX152" s="603"/>
      <c r="AY152" s="603"/>
      <c r="AZ152" s="603"/>
      <c r="BA152" s="619"/>
      <c r="BB152" s="619"/>
      <c r="BC152" s="456"/>
      <c r="BD152" s="456"/>
      <c r="BE152" s="456"/>
      <c r="BF152" s="456"/>
      <c r="BG152" s="456"/>
      <c r="BH152" s="456"/>
      <c r="BI152" s="456"/>
      <c r="BN152" s="633"/>
      <c r="BO152" s="634"/>
      <c r="BP152" s="634"/>
      <c r="BQ152" s="634"/>
      <c r="BR152" s="634"/>
      <c r="BS152" s="634"/>
      <c r="BT152" s="634"/>
      <c r="BU152" s="634"/>
      <c r="BV152" s="634"/>
      <c r="BW152" s="634"/>
      <c r="BX152" s="634"/>
      <c r="BY152" s="634"/>
      <c r="BZ152" s="634"/>
      <c r="CA152" s="634"/>
      <c r="CB152" s="634"/>
      <c r="CC152" s="634"/>
      <c r="CD152" s="634"/>
      <c r="CE152" s="634"/>
      <c r="CF152" s="634"/>
      <c r="CG152" s="651"/>
      <c r="CH152" s="651"/>
      <c r="CI152" s="646"/>
      <c r="CJ152" s="525"/>
      <c r="CK152" s="525"/>
      <c r="CL152" s="525"/>
      <c r="CM152" s="525"/>
      <c r="CN152" s="525"/>
      <c r="CO152" s="525"/>
      <c r="CP152" s="525"/>
      <c r="CQ152" s="525"/>
      <c r="CR152" s="525"/>
      <c r="CS152" s="525"/>
    </row>
    <row r="153" spans="1:97" ht="69.95" customHeight="1" thickBot="1" x14ac:dyDescent="0.25">
      <c r="B153" s="163" t="s">
        <v>1162</v>
      </c>
      <c r="C153" s="151"/>
      <c r="D153" s="164"/>
      <c r="E153" s="152"/>
      <c r="F153" s="812"/>
      <c r="G153" s="165"/>
      <c r="H153" s="164"/>
      <c r="I153" s="164"/>
      <c r="J153" s="813"/>
      <c r="K153" s="165"/>
      <c r="L153" s="164"/>
      <c r="M153" s="164"/>
      <c r="N153" s="813"/>
      <c r="O153" s="165"/>
      <c r="P153" s="164"/>
      <c r="Q153" s="164"/>
      <c r="R153" s="813"/>
      <c r="S153" s="1409"/>
      <c r="T153" s="1410"/>
      <c r="U153" s="1410"/>
      <c r="V153" s="1411"/>
      <c r="AH153" s="1395"/>
      <c r="AI153" s="1396"/>
      <c r="AJ153" s="1396"/>
      <c r="AK153" s="1396"/>
      <c r="AL153" s="1396"/>
      <c r="AM153" s="1396"/>
      <c r="AN153" s="1396"/>
      <c r="AO153" s="1396"/>
      <c r="AP153" s="1396"/>
      <c r="AQ153" s="1396"/>
      <c r="AR153" s="1396"/>
      <c r="AS153" s="1396"/>
      <c r="AT153" s="1396"/>
      <c r="AU153" s="1396"/>
      <c r="AV153" s="1396"/>
      <c r="AW153" s="1396"/>
      <c r="AX153" s="1396"/>
      <c r="AY153" s="1396"/>
      <c r="AZ153" s="1396"/>
      <c r="BA153" s="1393"/>
      <c r="BB153" s="1393"/>
      <c r="BC153" s="456"/>
      <c r="BD153" s="456"/>
      <c r="BE153" s="456"/>
      <c r="BF153" s="456"/>
      <c r="BG153" s="456"/>
      <c r="BH153" s="456"/>
      <c r="BI153" s="456"/>
      <c r="BN153" s="1398"/>
      <c r="BO153" s="1399"/>
      <c r="BP153" s="1399"/>
      <c r="BQ153" s="1399"/>
      <c r="BR153" s="1399"/>
      <c r="BS153" s="1399"/>
      <c r="BT153" s="1399"/>
      <c r="BU153" s="1399"/>
      <c r="BV153" s="1399"/>
      <c r="BW153" s="1399"/>
      <c r="BX153" s="1399"/>
      <c r="BY153" s="1399"/>
      <c r="BZ153" s="1399"/>
      <c r="CA153" s="1399"/>
      <c r="CB153" s="1399"/>
      <c r="CC153" s="1399"/>
      <c r="CD153" s="1399"/>
      <c r="CE153" s="1399"/>
      <c r="CF153" s="1399"/>
      <c r="CG153" s="1394"/>
      <c r="CH153" s="1394"/>
      <c r="CI153" s="646"/>
      <c r="CJ153" s="525"/>
      <c r="CK153" s="525"/>
      <c r="CL153" s="525"/>
      <c r="CM153" s="525"/>
      <c r="CN153" s="525"/>
      <c r="CO153" s="525"/>
      <c r="CP153" s="525"/>
      <c r="CQ153" s="525"/>
      <c r="CR153" s="525"/>
      <c r="CS153" s="525"/>
    </row>
    <row r="154" spans="1:97" ht="20.100000000000001" customHeight="1" x14ac:dyDescent="0.2">
      <c r="B154" s="5"/>
      <c r="C154" s="411"/>
      <c r="D154" s="411"/>
      <c r="E154" s="411"/>
      <c r="F154" s="411"/>
      <c r="G154" s="411"/>
      <c r="H154" s="411"/>
      <c r="I154" s="411"/>
      <c r="J154" s="411"/>
      <c r="K154" s="411"/>
      <c r="L154" s="411"/>
      <c r="M154" s="411"/>
      <c r="N154" s="411"/>
      <c r="O154" s="411"/>
      <c r="P154" s="411"/>
      <c r="Q154" s="411"/>
      <c r="R154" s="411"/>
      <c r="S154" s="411"/>
      <c r="T154" s="411"/>
      <c r="U154" s="411"/>
      <c r="V154" s="411"/>
      <c r="AH154" s="605"/>
      <c r="AI154" s="606"/>
      <c r="AJ154" s="606"/>
      <c r="AK154" s="606"/>
      <c r="AL154" s="606"/>
      <c r="AM154" s="606"/>
      <c r="AN154" s="606"/>
      <c r="AO154" s="606"/>
      <c r="AP154" s="606"/>
      <c r="AQ154" s="606"/>
      <c r="AR154" s="606"/>
      <c r="AS154" s="606"/>
      <c r="AT154" s="606"/>
      <c r="AU154" s="606"/>
      <c r="AV154" s="606"/>
      <c r="AW154" s="606"/>
      <c r="AX154" s="606"/>
      <c r="AY154" s="606"/>
      <c r="AZ154" s="606"/>
      <c r="BA154" s="607"/>
      <c r="BB154" s="607"/>
      <c r="BC154" s="456"/>
      <c r="BD154" s="456"/>
      <c r="BE154" s="456"/>
      <c r="BF154" s="456"/>
      <c r="BG154" s="456"/>
      <c r="BH154" s="456"/>
      <c r="BI154" s="456"/>
      <c r="BN154" s="636"/>
      <c r="BO154" s="637"/>
      <c r="BP154" s="637"/>
      <c r="BQ154" s="637"/>
      <c r="BR154" s="637"/>
      <c r="BS154" s="637"/>
      <c r="BT154" s="637"/>
      <c r="BU154" s="637"/>
      <c r="BV154" s="637"/>
      <c r="BW154" s="637"/>
      <c r="BX154" s="637"/>
      <c r="BY154" s="637"/>
      <c r="BZ154" s="637"/>
      <c r="CA154" s="637"/>
      <c r="CB154" s="637"/>
      <c r="CC154" s="637"/>
      <c r="CD154" s="637"/>
      <c r="CE154" s="637"/>
      <c r="CF154" s="637"/>
      <c r="CG154" s="638"/>
      <c r="CH154" s="638"/>
      <c r="CI154" s="638"/>
      <c r="CJ154" s="525"/>
      <c r="CK154" s="525"/>
      <c r="CL154" s="525"/>
      <c r="CM154" s="525"/>
      <c r="CN154" s="525"/>
      <c r="CO154" s="525"/>
      <c r="CP154" s="525"/>
      <c r="CQ154" s="525"/>
      <c r="CR154" s="525"/>
      <c r="CS154" s="525"/>
    </row>
    <row r="155" spans="1:97" ht="20.100000000000001" customHeight="1" x14ac:dyDescent="0.2">
      <c r="B155" s="842" t="s">
        <v>632</v>
      </c>
      <c r="C155" s="842" t="s">
        <v>1238</v>
      </c>
      <c r="D155" s="842" t="s">
        <v>1239</v>
      </c>
      <c r="E155" s="842" t="s">
        <v>1240</v>
      </c>
      <c r="F155" s="842" t="s">
        <v>1241</v>
      </c>
      <c r="G155" s="842" t="s">
        <v>1242</v>
      </c>
      <c r="H155" s="842" t="s">
        <v>1243</v>
      </c>
      <c r="I155" s="842" t="s">
        <v>1244</v>
      </c>
      <c r="J155" s="842" t="s">
        <v>1245</v>
      </c>
      <c r="K155" s="842" t="s">
        <v>1246</v>
      </c>
      <c r="L155" s="842" t="s">
        <v>1247</v>
      </c>
      <c r="M155" s="842" t="s">
        <v>1248</v>
      </c>
      <c r="N155" s="842" t="s">
        <v>1249</v>
      </c>
      <c r="O155" s="842" t="s">
        <v>1250</v>
      </c>
      <c r="P155" s="842" t="s">
        <v>1251</v>
      </c>
      <c r="Q155" s="842" t="s">
        <v>1252</v>
      </c>
      <c r="R155" s="842" t="s">
        <v>1253</v>
      </c>
      <c r="S155" s="411"/>
      <c r="T155" s="411"/>
      <c r="U155" s="411"/>
      <c r="V155" s="411"/>
      <c r="AH155" s="456"/>
      <c r="AI155" s="456"/>
      <c r="AJ155" s="456"/>
      <c r="AK155" s="456"/>
      <c r="AL155" s="456"/>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N155" s="525"/>
      <c r="BO155" s="525"/>
      <c r="BP155" s="525"/>
      <c r="BQ155" s="525"/>
      <c r="BR155" s="525"/>
      <c r="BS155" s="525"/>
      <c r="BT155" s="525"/>
      <c r="BU155" s="525"/>
      <c r="BV155" s="525"/>
      <c r="BW155" s="525"/>
      <c r="BX155" s="525"/>
      <c r="BY155" s="525"/>
      <c r="BZ155" s="525"/>
      <c r="CA155" s="525"/>
      <c r="CB155" s="525"/>
      <c r="CC155" s="525"/>
      <c r="CD155" s="525"/>
      <c r="CE155" s="525"/>
      <c r="CF155" s="525"/>
      <c r="CG155" s="525"/>
      <c r="CH155" s="525"/>
      <c r="CI155" s="525"/>
      <c r="CJ155" s="525"/>
      <c r="CK155" s="525"/>
      <c r="CL155" s="525"/>
      <c r="CM155" s="525"/>
      <c r="CN155" s="525"/>
      <c r="CO155" s="525"/>
      <c r="CP155" s="525"/>
      <c r="CQ155" s="525"/>
      <c r="CR155" s="525"/>
      <c r="CS155" s="525"/>
    </row>
    <row r="156" spans="1:97" ht="20.100000000000001" customHeight="1" x14ac:dyDescent="0.2">
      <c r="B156" s="5"/>
      <c r="C156" s="5"/>
      <c r="D156" s="5"/>
      <c r="E156" s="5"/>
      <c r="F156" s="5"/>
      <c r="G156" s="5"/>
      <c r="H156" s="5"/>
      <c r="I156" s="5"/>
      <c r="J156" s="5"/>
      <c r="K156" s="5"/>
      <c r="L156" s="5"/>
      <c r="M156" s="5"/>
      <c r="Q156" s="5"/>
      <c r="R156" s="5"/>
      <c r="S156" s="5"/>
      <c r="T156" s="5"/>
      <c r="U156" s="5"/>
      <c r="V156" s="5"/>
      <c r="W156" s="5"/>
      <c r="AH156" s="456"/>
      <c r="AI156" s="456"/>
      <c r="AJ156" s="456"/>
      <c r="AK156" s="456"/>
      <c r="AL156" s="456"/>
      <c r="AM156" s="456"/>
      <c r="AN156" s="456"/>
      <c r="AO156" s="456"/>
      <c r="AP156" s="456"/>
      <c r="AQ156" s="456"/>
      <c r="AR156" s="456"/>
      <c r="AS156" s="456"/>
      <c r="AT156" s="456"/>
      <c r="AU156" s="456"/>
      <c r="AV156" s="456"/>
      <c r="AW156" s="456"/>
      <c r="AX156" s="456"/>
      <c r="AY156" s="456"/>
      <c r="AZ156" s="456"/>
      <c r="BA156" s="456"/>
      <c r="BB156" s="456"/>
      <c r="BC156" s="456"/>
      <c r="BD156" s="456"/>
      <c r="BE156" s="456"/>
      <c r="BF156" s="456"/>
      <c r="BG156" s="456"/>
      <c r="BH156" s="456"/>
      <c r="BI156" s="456"/>
      <c r="BN156" s="525"/>
      <c r="BO156" s="525"/>
      <c r="BP156" s="525"/>
      <c r="BQ156" s="525"/>
      <c r="BR156" s="525"/>
      <c r="BS156" s="525"/>
      <c r="BT156" s="525"/>
      <c r="BU156" s="525"/>
      <c r="BV156" s="525"/>
      <c r="BW156" s="525"/>
      <c r="BX156" s="525"/>
      <c r="BY156" s="525"/>
      <c r="BZ156" s="525"/>
      <c r="CA156" s="525"/>
      <c r="CB156" s="525"/>
      <c r="CC156" s="525"/>
      <c r="CD156" s="525"/>
      <c r="CE156" s="525"/>
      <c r="CF156" s="525"/>
      <c r="CG156" s="525"/>
      <c r="CH156" s="525"/>
      <c r="CI156" s="525"/>
      <c r="CJ156" s="525"/>
      <c r="CK156" s="525"/>
      <c r="CL156" s="525"/>
      <c r="CM156" s="525"/>
      <c r="CN156" s="525"/>
      <c r="CO156" s="525"/>
      <c r="CP156" s="525"/>
      <c r="CQ156" s="525"/>
      <c r="CR156" s="525"/>
      <c r="CS156" s="525"/>
    </row>
    <row r="157" spans="1:97" ht="14.25" customHeight="1" x14ac:dyDescent="0.25">
      <c r="B157" s="73" t="s">
        <v>1254</v>
      </c>
      <c r="C157" s="5"/>
      <c r="D157" s="5"/>
      <c r="E157" s="5"/>
      <c r="F157" s="5"/>
      <c r="G157" s="5"/>
      <c r="H157" s="5"/>
      <c r="I157" s="5"/>
      <c r="J157" s="5"/>
      <c r="K157" s="5"/>
      <c r="L157" s="5"/>
      <c r="M157" s="5"/>
      <c r="N157" s="5"/>
      <c r="O157" s="5"/>
      <c r="P157" s="5"/>
      <c r="Q157" s="5"/>
      <c r="R157" s="5"/>
      <c r="S157" s="5"/>
      <c r="T157" s="5"/>
      <c r="U157" s="5"/>
      <c r="V157" s="5"/>
      <c r="W157" s="5"/>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N157" s="525"/>
      <c r="BO157" s="525"/>
      <c r="BP157" s="525"/>
      <c r="BQ157" s="525"/>
      <c r="BR157" s="525"/>
      <c r="BS157" s="525"/>
      <c r="BT157" s="525"/>
      <c r="BU157" s="525"/>
      <c r="BV157" s="525"/>
      <c r="BW157" s="525"/>
      <c r="BX157" s="525"/>
      <c r="BY157" s="525"/>
      <c r="BZ157" s="525"/>
      <c r="CA157" s="525"/>
      <c r="CB157" s="525"/>
      <c r="CC157" s="525"/>
      <c r="CD157" s="525"/>
      <c r="CE157" s="525"/>
      <c r="CF157" s="525"/>
      <c r="CG157" s="525"/>
      <c r="CH157" s="525"/>
      <c r="CI157" s="525"/>
      <c r="CJ157" s="525"/>
      <c r="CK157" s="525"/>
      <c r="CL157" s="525"/>
      <c r="CM157" s="525"/>
      <c r="CN157" s="525"/>
      <c r="CO157" s="525"/>
      <c r="CP157" s="525"/>
      <c r="CQ157" s="525"/>
      <c r="CR157" s="525"/>
      <c r="CS157" s="525"/>
    </row>
    <row r="158" spans="1:97" ht="9.9499999999999993" customHeight="1" x14ac:dyDescent="0.25">
      <c r="B158" s="5"/>
      <c r="C158" s="5"/>
      <c r="D158" s="5"/>
      <c r="E158" s="5"/>
      <c r="F158" s="5"/>
      <c r="G158" s="5"/>
      <c r="H158" s="5"/>
      <c r="I158" s="5"/>
      <c r="J158" s="5"/>
      <c r="K158" s="5"/>
      <c r="L158" s="5"/>
      <c r="M158" s="5"/>
      <c r="N158" s="5"/>
      <c r="O158" s="5"/>
      <c r="P158" s="5"/>
      <c r="Q158" s="5"/>
      <c r="R158" s="5"/>
      <c r="S158" s="5"/>
      <c r="T158" s="5"/>
      <c r="U158" s="5"/>
      <c r="V158" s="5"/>
      <c r="W158" s="5"/>
      <c r="AH158" s="658"/>
      <c r="AI158" s="456"/>
      <c r="AJ158" s="456"/>
      <c r="AK158" s="456"/>
      <c r="AL158" s="456"/>
      <c r="AM158" s="456"/>
      <c r="AN158" s="456"/>
      <c r="AO158" s="456"/>
      <c r="AP158" s="456"/>
      <c r="AQ158" s="456"/>
      <c r="AR158" s="456"/>
      <c r="AS158" s="456"/>
      <c r="AT158" s="456"/>
      <c r="AU158" s="456"/>
      <c r="AV158" s="456"/>
      <c r="AW158" s="456"/>
      <c r="AX158" s="456"/>
      <c r="AY158" s="456"/>
      <c r="AZ158" s="456"/>
      <c r="BA158" s="456"/>
      <c r="BB158" s="456"/>
      <c r="BC158" s="456"/>
      <c r="BD158" s="456"/>
      <c r="BE158" s="456"/>
      <c r="BF158" s="456"/>
      <c r="BG158" s="456"/>
      <c r="BH158" s="456"/>
      <c r="BI158" s="456"/>
      <c r="BN158" s="659"/>
      <c r="BO158" s="525"/>
      <c r="BP158" s="525"/>
      <c r="BQ158" s="525"/>
      <c r="BR158" s="525"/>
      <c r="BS158" s="525"/>
      <c r="BT158" s="525"/>
      <c r="BU158" s="525"/>
      <c r="BV158" s="525"/>
      <c r="BW158" s="525"/>
      <c r="BX158" s="525"/>
      <c r="BY158" s="525"/>
      <c r="BZ158" s="525"/>
      <c r="CA158" s="525"/>
      <c r="CB158" s="525"/>
      <c r="CC158" s="525"/>
      <c r="CD158" s="525"/>
      <c r="CE158" s="525"/>
      <c r="CF158" s="525"/>
      <c r="CG158" s="525"/>
      <c r="CH158" s="525"/>
      <c r="CI158" s="525"/>
      <c r="CJ158" s="525"/>
      <c r="CK158" s="525"/>
      <c r="CL158" s="525"/>
      <c r="CM158" s="525"/>
      <c r="CN158" s="525"/>
      <c r="CO158" s="525"/>
      <c r="CP158" s="525"/>
      <c r="CQ158" s="525"/>
      <c r="CR158" s="525"/>
      <c r="CS158" s="525"/>
    </row>
    <row r="159" spans="1:97" ht="14.25" customHeight="1" x14ac:dyDescent="0.2">
      <c r="B159" s="2419"/>
      <c r="C159" s="133" t="s">
        <v>496</v>
      </c>
      <c r="D159" s="134" t="s">
        <v>497</v>
      </c>
      <c r="E159" s="133" t="s">
        <v>498</v>
      </c>
      <c r="F159" s="134" t="s">
        <v>499</v>
      </c>
      <c r="G159" s="133" t="s">
        <v>500</v>
      </c>
      <c r="H159" s="134" t="s">
        <v>501</v>
      </c>
      <c r="I159" s="133" t="s">
        <v>502</v>
      </c>
      <c r="J159" s="134" t="s">
        <v>503</v>
      </c>
      <c r="K159" s="133" t="s">
        <v>504</v>
      </c>
      <c r="L159" s="134" t="s">
        <v>505</v>
      </c>
      <c r="M159" s="133" t="s">
        <v>506</v>
      </c>
      <c r="N159" s="134" t="s">
        <v>507</v>
      </c>
      <c r="O159" s="133" t="s">
        <v>508</v>
      </c>
      <c r="P159" s="134" t="s">
        <v>509</v>
      </c>
      <c r="Q159" s="133" t="s">
        <v>510</v>
      </c>
      <c r="R159" s="134" t="s">
        <v>511</v>
      </c>
      <c r="S159" s="133" t="s">
        <v>510</v>
      </c>
      <c r="T159" s="134" t="s">
        <v>511</v>
      </c>
      <c r="U159" s="133" t="s">
        <v>512</v>
      </c>
      <c r="V159" s="134" t="s">
        <v>513</v>
      </c>
      <c r="W159" s="134" t="s">
        <v>514</v>
      </c>
      <c r="AH159" s="456"/>
      <c r="AI159" s="456"/>
      <c r="AJ159" s="456"/>
      <c r="AK159" s="456"/>
      <c r="AL159" s="456"/>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N159" s="525"/>
      <c r="BO159" s="525"/>
      <c r="BP159" s="525"/>
      <c r="BQ159" s="525"/>
      <c r="BR159" s="525"/>
      <c r="BS159" s="525"/>
      <c r="BT159" s="525"/>
      <c r="BU159" s="525"/>
      <c r="BV159" s="525"/>
      <c r="BW159" s="525"/>
      <c r="BX159" s="525"/>
      <c r="BY159" s="525"/>
      <c r="BZ159" s="525"/>
      <c r="CA159" s="525"/>
      <c r="CB159" s="525"/>
      <c r="CC159" s="525"/>
      <c r="CD159" s="525"/>
      <c r="CE159" s="525"/>
      <c r="CF159" s="525"/>
      <c r="CG159" s="525"/>
      <c r="CH159" s="525"/>
      <c r="CI159" s="525"/>
      <c r="CJ159" s="525"/>
      <c r="CK159" s="525"/>
      <c r="CL159" s="525"/>
      <c r="CM159" s="525"/>
      <c r="CN159" s="525"/>
      <c r="CO159" s="525"/>
      <c r="CP159" s="525"/>
      <c r="CQ159" s="525"/>
      <c r="CR159" s="525"/>
      <c r="CS159" s="525"/>
    </row>
    <row r="160" spans="1:97" ht="39" customHeight="1" x14ac:dyDescent="0.25">
      <c r="B160" s="2420"/>
      <c r="C160" s="2422" t="s">
        <v>1141</v>
      </c>
      <c r="D160" s="33"/>
      <c r="E160" s="89"/>
      <c r="F160" s="2424" t="s">
        <v>1142</v>
      </c>
      <c r="G160" s="33"/>
      <c r="H160" s="111"/>
      <c r="I160" s="2424" t="s">
        <v>1143</v>
      </c>
      <c r="J160" s="33"/>
      <c r="K160" s="111"/>
      <c r="L160" s="2424" t="s">
        <v>1144</v>
      </c>
      <c r="M160" s="33"/>
      <c r="N160" s="111"/>
      <c r="O160" s="2424" t="s">
        <v>1145</v>
      </c>
      <c r="P160" s="33"/>
      <c r="Q160" s="111"/>
      <c r="R160" s="2424" t="s">
        <v>1146</v>
      </c>
      <c r="S160" s="33"/>
      <c r="T160" s="112"/>
      <c r="U160" s="2255" t="s">
        <v>1153</v>
      </c>
      <c r="V160" s="33"/>
      <c r="W160" s="111"/>
      <c r="AH160" s="594"/>
      <c r="AI160" s="612"/>
      <c r="AJ160" s="460"/>
      <c r="AK160" s="612"/>
      <c r="AL160" s="460"/>
      <c r="AM160" s="612"/>
      <c r="AN160" s="460"/>
      <c r="AO160" s="612"/>
      <c r="AP160" s="460"/>
      <c r="AQ160" s="612"/>
      <c r="AR160" s="460"/>
      <c r="AS160" s="612"/>
      <c r="AT160" s="460"/>
      <c r="AU160" s="612"/>
      <c r="AV160" s="460"/>
      <c r="AW160" s="612"/>
      <c r="AX160" s="460"/>
      <c r="AY160" s="612"/>
      <c r="AZ160" s="460"/>
      <c r="BA160" s="612"/>
      <c r="BB160" s="460"/>
      <c r="BC160" s="460"/>
      <c r="BD160" s="456"/>
      <c r="BE160" s="456"/>
      <c r="BF160" s="456"/>
      <c r="BG160" s="456"/>
      <c r="BH160" s="456"/>
      <c r="BI160" s="456"/>
      <c r="BN160" s="625"/>
      <c r="BO160" s="644"/>
      <c r="BP160" s="529"/>
      <c r="BQ160" s="644"/>
      <c r="BR160" s="529"/>
      <c r="BS160" s="644"/>
      <c r="BT160" s="529"/>
      <c r="BU160" s="644"/>
      <c r="BV160" s="529"/>
      <c r="BW160" s="644"/>
      <c r="BX160" s="529"/>
      <c r="BY160" s="644"/>
      <c r="BZ160" s="529"/>
      <c r="CA160" s="644"/>
      <c r="CB160" s="529"/>
      <c r="CC160" s="644"/>
      <c r="CD160" s="529"/>
      <c r="CE160" s="644"/>
      <c r="CF160" s="529"/>
      <c r="CG160" s="644"/>
      <c r="CH160" s="529"/>
      <c r="CI160" s="529"/>
      <c r="CJ160" s="525"/>
      <c r="CK160" s="525"/>
      <c r="CL160" s="525"/>
      <c r="CM160" s="525"/>
      <c r="CN160" s="525"/>
      <c r="CO160" s="525"/>
      <c r="CP160" s="525"/>
      <c r="CQ160" s="525"/>
      <c r="CR160" s="525"/>
      <c r="CS160" s="525"/>
    </row>
    <row r="161" spans="1:97" ht="60.95" customHeight="1" thickBot="1" x14ac:dyDescent="0.3">
      <c r="B161" s="2421"/>
      <c r="C161" s="2423"/>
      <c r="D161" s="230" t="s">
        <v>957</v>
      </c>
      <c r="E161" s="231" t="s">
        <v>1187</v>
      </c>
      <c r="F161" s="2425"/>
      <c r="G161" s="230" t="s">
        <v>957</v>
      </c>
      <c r="H161" s="231" t="s">
        <v>1187</v>
      </c>
      <c r="I161" s="2425"/>
      <c r="J161" s="230" t="s">
        <v>957</v>
      </c>
      <c r="K161" s="231" t="s">
        <v>1187</v>
      </c>
      <c r="L161" s="2425"/>
      <c r="M161" s="230" t="s">
        <v>957</v>
      </c>
      <c r="N161" s="231" t="s">
        <v>1187</v>
      </c>
      <c r="O161" s="2425"/>
      <c r="P161" s="230" t="s">
        <v>957</v>
      </c>
      <c r="Q161" s="231" t="s">
        <v>1187</v>
      </c>
      <c r="R161" s="2425"/>
      <c r="S161" s="230" t="s">
        <v>957</v>
      </c>
      <c r="T161" s="231" t="s">
        <v>1187</v>
      </c>
      <c r="U161" s="2434"/>
      <c r="V161" s="230" t="s">
        <v>957</v>
      </c>
      <c r="W161" s="231" t="s">
        <v>1188</v>
      </c>
      <c r="AH161" s="767" t="s">
        <v>1255</v>
      </c>
      <c r="AI161" s="617"/>
      <c r="AJ161" s="468"/>
      <c r="AK161" s="468"/>
      <c r="AL161" s="617"/>
      <c r="AM161" s="468"/>
      <c r="AN161" s="468"/>
      <c r="AO161" s="617"/>
      <c r="AP161" s="468"/>
      <c r="AQ161" s="468"/>
      <c r="AR161" s="617"/>
      <c r="AS161" s="468"/>
      <c r="AT161" s="468"/>
      <c r="AU161" s="617"/>
      <c r="AV161" s="468"/>
      <c r="AW161" s="468"/>
      <c r="AX161" s="617"/>
      <c r="AY161" s="468"/>
      <c r="AZ161" s="468"/>
      <c r="BA161" s="618"/>
      <c r="BB161" s="468"/>
      <c r="BC161" s="468"/>
      <c r="BD161" s="456"/>
      <c r="BE161" s="456"/>
      <c r="BF161" s="456"/>
      <c r="BG161" s="456"/>
      <c r="BH161" s="456"/>
      <c r="BI161" s="456"/>
      <c r="BN161" s="776" t="s">
        <v>1255</v>
      </c>
      <c r="BO161" s="649"/>
      <c r="BP161" s="537"/>
      <c r="BQ161" s="537"/>
      <c r="BR161" s="649"/>
      <c r="BS161" s="537"/>
      <c r="BT161" s="537"/>
      <c r="BU161" s="649"/>
      <c r="BV161" s="537"/>
      <c r="BW161" s="537"/>
      <c r="BX161" s="649"/>
      <c r="BY161" s="537"/>
      <c r="BZ161" s="537"/>
      <c r="CA161" s="649"/>
      <c r="CB161" s="537"/>
      <c r="CC161" s="537"/>
      <c r="CD161" s="649"/>
      <c r="CE161" s="537"/>
      <c r="CF161" s="537"/>
      <c r="CG161" s="650"/>
      <c r="CH161" s="537"/>
      <c r="CI161" s="537"/>
      <c r="CJ161" s="525"/>
      <c r="CK161" s="525"/>
      <c r="CL161" s="525"/>
      <c r="CM161" s="525"/>
      <c r="CN161" s="525"/>
      <c r="CO161" s="525"/>
      <c r="CP161" s="525"/>
      <c r="CQ161" s="525"/>
      <c r="CR161" s="525"/>
      <c r="CS161" s="525"/>
    </row>
    <row r="162" spans="1:97" s="1041" customFormat="1" ht="60" customHeight="1" x14ac:dyDescent="0.2">
      <c r="B162" s="1042" t="s">
        <v>1158</v>
      </c>
      <c r="C162" s="270"/>
      <c r="D162" s="1038"/>
      <c r="E162" s="275"/>
      <c r="F162" s="288"/>
      <c r="G162" s="1038"/>
      <c r="H162" s="275"/>
      <c r="I162" s="288"/>
      <c r="J162" s="1038"/>
      <c r="K162" s="275"/>
      <c r="L162" s="288"/>
      <c r="M162" s="1038"/>
      <c r="N162" s="275"/>
      <c r="O162" s="288"/>
      <c r="P162" s="1038"/>
      <c r="Q162" s="275"/>
      <c r="R162" s="288"/>
      <c r="S162" s="1038"/>
      <c r="T162" s="1038"/>
      <c r="U162" s="274"/>
      <c r="V162" s="1038"/>
      <c r="W162" s="275"/>
      <c r="AH162" s="764" t="s">
        <v>1157</v>
      </c>
      <c r="AI162" s="617"/>
      <c r="AJ162" s="614"/>
      <c r="AK162" s="614"/>
      <c r="AL162" s="617"/>
      <c r="AM162" s="614"/>
      <c r="AN162" s="614"/>
      <c r="AO162" s="617"/>
      <c r="AP162" s="614"/>
      <c r="AQ162" s="614"/>
      <c r="AR162" s="617"/>
      <c r="AS162" s="614"/>
      <c r="AT162" s="614"/>
      <c r="AU162" s="617"/>
      <c r="AV162" s="614"/>
      <c r="AW162" s="614"/>
      <c r="AX162" s="617"/>
      <c r="AY162" s="614"/>
      <c r="AZ162" s="614"/>
      <c r="BA162" s="618"/>
      <c r="BB162" s="614"/>
      <c r="BC162" s="614"/>
      <c r="BD162" s="456"/>
      <c r="BE162" s="456"/>
      <c r="BF162" s="456"/>
      <c r="BG162" s="456"/>
      <c r="BH162" s="456"/>
      <c r="BI162" s="456"/>
      <c r="BJ162"/>
      <c r="BK162"/>
      <c r="BL162"/>
      <c r="BM162"/>
      <c r="BN162" s="773" t="s">
        <v>2155</v>
      </c>
      <c r="BO162" s="649"/>
      <c r="BP162" s="646"/>
      <c r="BQ162" s="646"/>
      <c r="BR162" s="649"/>
      <c r="BS162" s="646"/>
      <c r="BT162" s="646"/>
      <c r="BU162" s="649"/>
      <c r="BV162" s="646"/>
      <c r="BW162" s="646"/>
      <c r="BX162" s="649"/>
      <c r="BY162" s="646"/>
      <c r="BZ162" s="646"/>
      <c r="CA162" s="649"/>
      <c r="CB162" s="646"/>
      <c r="CC162" s="646"/>
      <c r="CD162" s="649"/>
      <c r="CE162" s="646"/>
      <c r="CF162" s="646"/>
      <c r="CG162" s="650"/>
      <c r="CH162" s="646"/>
      <c r="CI162" s="646"/>
      <c r="CJ162" s="525"/>
      <c r="CK162" s="1000"/>
      <c r="CL162" s="1000"/>
      <c r="CM162" s="1000"/>
      <c r="CN162" s="1000"/>
      <c r="CO162" s="1000"/>
      <c r="CP162" s="1000"/>
      <c r="CQ162" s="1000"/>
      <c r="CR162" s="1000"/>
      <c r="CS162" s="1000"/>
    </row>
    <row r="163" spans="1:97" s="1041" customFormat="1" ht="60" customHeight="1" x14ac:dyDescent="0.2">
      <c r="B163" s="1049" t="s">
        <v>1159</v>
      </c>
      <c r="C163" s="276"/>
      <c r="D163" s="1039"/>
      <c r="E163" s="281"/>
      <c r="F163" s="289"/>
      <c r="G163" s="1039"/>
      <c r="H163" s="281"/>
      <c r="I163" s="289"/>
      <c r="J163" s="1039"/>
      <c r="K163" s="281"/>
      <c r="L163" s="289"/>
      <c r="M163" s="1039"/>
      <c r="N163" s="281"/>
      <c r="O163" s="289"/>
      <c r="P163" s="1039"/>
      <c r="Q163" s="281"/>
      <c r="R163" s="289"/>
      <c r="S163" s="1039"/>
      <c r="T163" s="1039"/>
      <c r="U163" s="280"/>
      <c r="V163" s="1039"/>
      <c r="W163" s="281"/>
      <c r="AH163" s="1043"/>
      <c r="AI163" s="1044" t="s">
        <v>496</v>
      </c>
      <c r="AJ163" s="1045" t="s">
        <v>497</v>
      </c>
      <c r="AK163" s="1044" t="s">
        <v>498</v>
      </c>
      <c r="AL163" s="1045" t="s">
        <v>499</v>
      </c>
      <c r="AM163" s="1044" t="s">
        <v>500</v>
      </c>
      <c r="AN163" s="1045" t="s">
        <v>501</v>
      </c>
      <c r="AO163" s="1044" t="s">
        <v>502</v>
      </c>
      <c r="AP163" s="1045" t="s">
        <v>503</v>
      </c>
      <c r="AQ163" s="1044" t="s">
        <v>504</v>
      </c>
      <c r="AR163" s="1045" t="s">
        <v>505</v>
      </c>
      <c r="AS163" s="1044" t="s">
        <v>506</v>
      </c>
      <c r="AT163" s="1045" t="s">
        <v>507</v>
      </c>
      <c r="AU163" s="1044" t="s">
        <v>508</v>
      </c>
      <c r="AV163" s="1045" t="s">
        <v>509</v>
      </c>
      <c r="AW163" s="1044" t="s">
        <v>510</v>
      </c>
      <c r="AX163" s="1045" t="s">
        <v>511</v>
      </c>
      <c r="AY163" s="1044" t="s">
        <v>510</v>
      </c>
      <c r="AZ163" s="1045" t="s">
        <v>511</v>
      </c>
      <c r="BA163" s="1044" t="s">
        <v>512</v>
      </c>
      <c r="BB163" s="1045" t="s">
        <v>513</v>
      </c>
      <c r="BC163" s="1045" t="s">
        <v>514</v>
      </c>
      <c r="BD163" s="993"/>
      <c r="BE163" s="993"/>
      <c r="BF163" s="993"/>
      <c r="BG163" s="993"/>
      <c r="BH163" s="993"/>
      <c r="BI163" s="993"/>
      <c r="BN163" s="1046"/>
      <c r="BO163" s="1047" t="s">
        <v>496</v>
      </c>
      <c r="BP163" s="1048" t="s">
        <v>497</v>
      </c>
      <c r="BQ163" s="1047" t="s">
        <v>498</v>
      </c>
      <c r="BR163" s="1048" t="s">
        <v>499</v>
      </c>
      <c r="BS163" s="1047" t="s">
        <v>500</v>
      </c>
      <c r="BT163" s="1048" t="s">
        <v>501</v>
      </c>
      <c r="BU163" s="1047" t="s">
        <v>502</v>
      </c>
      <c r="BV163" s="1048" t="s">
        <v>503</v>
      </c>
      <c r="BW163" s="1047" t="s">
        <v>504</v>
      </c>
      <c r="BX163" s="1048" t="s">
        <v>505</v>
      </c>
      <c r="BY163" s="1047" t="s">
        <v>506</v>
      </c>
      <c r="BZ163" s="1048" t="s">
        <v>507</v>
      </c>
      <c r="CA163" s="1047" t="s">
        <v>508</v>
      </c>
      <c r="CB163" s="1048" t="s">
        <v>509</v>
      </c>
      <c r="CC163" s="1047" t="s">
        <v>510</v>
      </c>
      <c r="CD163" s="1048" t="s">
        <v>511</v>
      </c>
      <c r="CE163" s="1047" t="s">
        <v>510</v>
      </c>
      <c r="CF163" s="1048" t="s">
        <v>511</v>
      </c>
      <c r="CG163" s="1047" t="s">
        <v>512</v>
      </c>
      <c r="CH163" s="1048" t="s">
        <v>513</v>
      </c>
      <c r="CI163" s="1048" t="s">
        <v>514</v>
      </c>
      <c r="CJ163" s="1000"/>
      <c r="CK163" s="1000"/>
      <c r="CL163" s="1000"/>
      <c r="CM163" s="1000"/>
      <c r="CN163" s="1000"/>
      <c r="CO163" s="1000"/>
      <c r="CP163" s="1000"/>
      <c r="CQ163" s="1000"/>
      <c r="CR163" s="1000"/>
      <c r="CS163" s="1000"/>
    </row>
    <row r="164" spans="1:97" s="1041" customFormat="1" ht="60" customHeight="1" x14ac:dyDescent="0.2">
      <c r="B164" s="1060" t="s">
        <v>1160</v>
      </c>
      <c r="C164" s="282"/>
      <c r="D164" s="1040"/>
      <c r="E164" s="287"/>
      <c r="F164" s="290"/>
      <c r="G164" s="1040"/>
      <c r="H164" s="287"/>
      <c r="I164" s="290"/>
      <c r="J164" s="1040"/>
      <c r="K164" s="287"/>
      <c r="L164" s="290"/>
      <c r="M164" s="1040"/>
      <c r="N164" s="287"/>
      <c r="O164" s="290"/>
      <c r="P164" s="1040"/>
      <c r="Q164" s="287"/>
      <c r="R164" s="290"/>
      <c r="S164" s="1040"/>
      <c r="T164" s="1040"/>
      <c r="U164" s="286"/>
      <c r="V164" s="1040"/>
      <c r="W164" s="287"/>
      <c r="AH164" s="1077"/>
      <c r="AI164" s="2435" t="str">
        <f>C160</f>
        <v>Entity Type 1</v>
      </c>
      <c r="AJ164" s="1051"/>
      <c r="AK164" s="1052"/>
      <c r="AL164" s="2405" t="str">
        <f>F160</f>
        <v>Entity Type 2</v>
      </c>
      <c r="AM164" s="1051"/>
      <c r="AN164" s="1052"/>
      <c r="AO164" s="2405" t="str">
        <f>I160</f>
        <v>Entity Type 3</v>
      </c>
      <c r="AP164" s="1051"/>
      <c r="AQ164" s="1052"/>
      <c r="AR164" s="2405" t="str">
        <f>L160</f>
        <v>Entity Type 4</v>
      </c>
      <c r="AS164" s="1051"/>
      <c r="AT164" s="1052"/>
      <c r="AU164" s="2405" t="str">
        <f>O160</f>
        <v>Entity Type 5</v>
      </c>
      <c r="AV164" s="1051"/>
      <c r="AW164" s="1052"/>
      <c r="AX164" s="2405" t="str">
        <f>R160</f>
        <v>Entity Type 6</v>
      </c>
      <c r="AY164" s="1051"/>
      <c r="AZ164" s="1051"/>
      <c r="BA164" s="2403" t="s">
        <v>1153</v>
      </c>
      <c r="BB164" s="1051"/>
      <c r="BC164" s="1052"/>
      <c r="BD164" s="993"/>
      <c r="BE164" s="993"/>
      <c r="BF164" s="993"/>
      <c r="BG164" s="993"/>
      <c r="BH164" s="993"/>
      <c r="BI164" s="993"/>
      <c r="BN164" s="1079"/>
      <c r="BO164" s="2445" t="str">
        <f>C160</f>
        <v>Entity Type 1</v>
      </c>
      <c r="BP164" s="1056"/>
      <c r="BQ164" s="1057"/>
      <c r="BR164" s="2443" t="str">
        <f>F160</f>
        <v>Entity Type 2</v>
      </c>
      <c r="BS164" s="1056"/>
      <c r="BT164" s="1057"/>
      <c r="BU164" s="2443" t="str">
        <f>I160</f>
        <v>Entity Type 3</v>
      </c>
      <c r="BV164" s="1056"/>
      <c r="BW164" s="1057"/>
      <c r="BX164" s="2443" t="str">
        <f>L160</f>
        <v>Entity Type 4</v>
      </c>
      <c r="BY164" s="1056"/>
      <c r="BZ164" s="1057"/>
      <c r="CA164" s="2443" t="str">
        <f>O160</f>
        <v>Entity Type 5</v>
      </c>
      <c r="CB164" s="1056"/>
      <c r="CC164" s="1057"/>
      <c r="CD164" s="2443" t="str">
        <f>R160</f>
        <v>Entity Type 6</v>
      </c>
      <c r="CE164" s="1056"/>
      <c r="CF164" s="1056"/>
      <c r="CG164" s="2445" t="s">
        <v>1153</v>
      </c>
      <c r="CH164" s="1056"/>
      <c r="CI164" s="1093"/>
      <c r="CJ164" s="1000"/>
      <c r="CK164" s="1000"/>
      <c r="CL164" s="1000"/>
      <c r="CM164" s="1000"/>
      <c r="CN164" s="1000"/>
      <c r="CO164" s="1000"/>
      <c r="CP164" s="1000"/>
      <c r="CQ164" s="1000"/>
      <c r="CR164" s="1000"/>
      <c r="CS164" s="1000"/>
    </row>
    <row r="165" spans="1:97" s="988" customFormat="1" ht="14.25" customHeight="1" thickBot="1" x14ac:dyDescent="0.25">
      <c r="A165" s="982"/>
      <c r="B165" s="983" t="s">
        <v>1161</v>
      </c>
      <c r="C165" s="1001"/>
      <c r="D165" s="1002"/>
      <c r="E165" s="1003"/>
      <c r="F165" s="1004"/>
      <c r="G165" s="1002"/>
      <c r="H165" s="1003"/>
      <c r="I165" s="1004"/>
      <c r="J165" s="1002"/>
      <c r="K165" s="1003"/>
      <c r="L165" s="1004"/>
      <c r="M165" s="1002"/>
      <c r="N165" s="1003"/>
      <c r="O165" s="1004"/>
      <c r="P165" s="1002"/>
      <c r="Q165" s="1003"/>
      <c r="R165" s="1004"/>
      <c r="S165" s="1002"/>
      <c r="T165" s="1002"/>
      <c r="U165" s="1001"/>
      <c r="V165" s="1002"/>
      <c r="W165" s="1003"/>
      <c r="AH165" s="1087"/>
      <c r="AI165" s="2404"/>
      <c r="AJ165" s="1062" t="s">
        <v>957</v>
      </c>
      <c r="AK165" s="1063" t="s">
        <v>1187</v>
      </c>
      <c r="AL165" s="2406"/>
      <c r="AM165" s="1062" t="s">
        <v>957</v>
      </c>
      <c r="AN165" s="1063" t="s">
        <v>1187</v>
      </c>
      <c r="AO165" s="2406"/>
      <c r="AP165" s="1062" t="s">
        <v>957</v>
      </c>
      <c r="AQ165" s="1063" t="s">
        <v>1187</v>
      </c>
      <c r="AR165" s="2406"/>
      <c r="AS165" s="1062" t="s">
        <v>957</v>
      </c>
      <c r="AT165" s="1063" t="s">
        <v>1187</v>
      </c>
      <c r="AU165" s="2406"/>
      <c r="AV165" s="1062" t="s">
        <v>957</v>
      </c>
      <c r="AW165" s="1063" t="s">
        <v>1187</v>
      </c>
      <c r="AX165" s="2406"/>
      <c r="AY165" s="1062" t="s">
        <v>957</v>
      </c>
      <c r="AZ165" s="1063" t="s">
        <v>1187</v>
      </c>
      <c r="BA165" s="2404"/>
      <c r="BB165" s="1062" t="s">
        <v>957</v>
      </c>
      <c r="BC165" s="1063" t="s">
        <v>1188</v>
      </c>
      <c r="BD165" s="993"/>
      <c r="BE165" s="993"/>
      <c r="BF165" s="993"/>
      <c r="BG165" s="993"/>
      <c r="BH165" s="993"/>
      <c r="BI165" s="993"/>
      <c r="BJ165" s="1041"/>
      <c r="BK165" s="1041"/>
      <c r="BL165" s="1041"/>
      <c r="BM165" s="1041"/>
      <c r="BN165" s="1090"/>
      <c r="BO165" s="2446"/>
      <c r="BP165" s="1065" t="s">
        <v>957</v>
      </c>
      <c r="BQ165" s="1066" t="s">
        <v>1187</v>
      </c>
      <c r="BR165" s="2444"/>
      <c r="BS165" s="1065" t="s">
        <v>957</v>
      </c>
      <c r="BT165" s="1066" t="s">
        <v>1187</v>
      </c>
      <c r="BU165" s="2444"/>
      <c r="BV165" s="1065" t="s">
        <v>957</v>
      </c>
      <c r="BW165" s="1066" t="s">
        <v>1187</v>
      </c>
      <c r="BX165" s="2444"/>
      <c r="BY165" s="1065" t="s">
        <v>957</v>
      </c>
      <c r="BZ165" s="1066" t="s">
        <v>1187</v>
      </c>
      <c r="CA165" s="2444"/>
      <c r="CB165" s="1065" t="s">
        <v>957</v>
      </c>
      <c r="CC165" s="1066" t="s">
        <v>1187</v>
      </c>
      <c r="CD165" s="2444"/>
      <c r="CE165" s="1065" t="s">
        <v>957</v>
      </c>
      <c r="CF165" s="1066" t="s">
        <v>1187</v>
      </c>
      <c r="CG165" s="2446"/>
      <c r="CH165" s="1065" t="s">
        <v>957</v>
      </c>
      <c r="CI165" s="1094" t="s">
        <v>1188</v>
      </c>
      <c r="CJ165" s="1000"/>
      <c r="CK165" s="1000"/>
      <c r="CL165" s="1000"/>
      <c r="CM165" s="1000"/>
      <c r="CN165" s="1000"/>
      <c r="CO165" s="1000"/>
      <c r="CP165" s="1000"/>
      <c r="CQ165" s="1000"/>
      <c r="CR165" s="1000"/>
      <c r="CS165" s="1000"/>
    </row>
    <row r="166" spans="1:97" ht="14.25" x14ac:dyDescent="0.2">
      <c r="A166" s="4"/>
      <c r="B166" s="27">
        <v>2002</v>
      </c>
      <c r="C166" s="143"/>
      <c r="D166" s="93"/>
      <c r="E166" s="92"/>
      <c r="F166" s="139"/>
      <c r="G166" s="93"/>
      <c r="H166" s="92"/>
      <c r="I166" s="139"/>
      <c r="J166" s="93"/>
      <c r="K166" s="92"/>
      <c r="L166" s="139"/>
      <c r="M166" s="93"/>
      <c r="N166" s="92"/>
      <c r="O166" s="139"/>
      <c r="P166" s="93"/>
      <c r="Q166" s="92"/>
      <c r="R166" s="139"/>
      <c r="S166" s="93"/>
      <c r="T166" s="93"/>
      <c r="U166" s="264" t="str">
        <f>IF(COUNT(C166,F166,I166,L166,O166,R166)&lt;&gt;0,C166+F166+I166+L166+O166+R166,"")</f>
        <v/>
      </c>
      <c r="V166" s="266" t="str">
        <f>IF(COUNT(D166,G166,J166,M166,P166,S166)&lt;&gt;0,D166+G166+J166+M166+P166+S166,"")</f>
        <v/>
      </c>
      <c r="W166" s="251" t="str">
        <f>IF(COUNT(E166,H166,K166,N166,Q166,T166)&lt;&gt;0,E166+H166+K166+N166+Q166+T166,"")</f>
        <v/>
      </c>
      <c r="AH166" s="989"/>
      <c r="AI166" s="1005"/>
      <c r="AJ166" s="1006"/>
      <c r="AK166" s="1007"/>
      <c r="AL166" s="1008"/>
      <c r="AM166" s="1006"/>
      <c r="AN166" s="1007"/>
      <c r="AO166" s="1008"/>
      <c r="AP166" s="1006"/>
      <c r="AQ166" s="1007"/>
      <c r="AR166" s="1008"/>
      <c r="AS166" s="1006"/>
      <c r="AT166" s="1007"/>
      <c r="AU166" s="1008"/>
      <c r="AV166" s="1006"/>
      <c r="AW166" s="1007"/>
      <c r="AX166" s="1008"/>
      <c r="AY166" s="1006"/>
      <c r="AZ166" s="1006"/>
      <c r="BA166" s="1015"/>
      <c r="BB166" s="1016"/>
      <c r="BC166" s="1017"/>
      <c r="BD166" s="993"/>
      <c r="BE166" s="993"/>
      <c r="BF166" s="993"/>
      <c r="BG166" s="993"/>
      <c r="BH166" s="993"/>
      <c r="BI166" s="993"/>
      <c r="BJ166" s="988"/>
      <c r="BK166" s="988"/>
      <c r="BL166" s="988"/>
      <c r="BM166" s="988"/>
      <c r="BN166" s="994"/>
      <c r="BO166" s="1011"/>
      <c r="BP166" s="1012"/>
      <c r="BQ166" s="1013"/>
      <c r="BR166" s="1014"/>
      <c r="BS166" s="1012"/>
      <c r="BT166" s="1013"/>
      <c r="BU166" s="1014"/>
      <c r="BV166" s="1012"/>
      <c r="BW166" s="1013"/>
      <c r="BX166" s="1014"/>
      <c r="BY166" s="1012"/>
      <c r="BZ166" s="1013"/>
      <c r="CA166" s="1014"/>
      <c r="CB166" s="1012"/>
      <c r="CC166" s="1013"/>
      <c r="CD166" s="1014"/>
      <c r="CE166" s="1012"/>
      <c r="CF166" s="1012"/>
      <c r="CG166" s="1018"/>
      <c r="CH166" s="1019"/>
      <c r="CI166" s="1024"/>
      <c r="CJ166" s="1000"/>
      <c r="CK166" s="525"/>
      <c r="CL166" s="525"/>
      <c r="CM166" s="525"/>
      <c r="CN166" s="525"/>
      <c r="CO166" s="525"/>
      <c r="CP166" s="525"/>
      <c r="CQ166" s="525"/>
      <c r="CR166" s="525"/>
      <c r="CS166" s="525"/>
    </row>
    <row r="167" spans="1:97" ht="14.25" x14ac:dyDescent="0.2">
      <c r="A167" s="4"/>
      <c r="B167" s="8">
        <v>2003</v>
      </c>
      <c r="C167" s="145"/>
      <c r="D167" s="95"/>
      <c r="E167" s="94"/>
      <c r="F167" s="141"/>
      <c r="G167" s="95"/>
      <c r="H167" s="94"/>
      <c r="I167" s="141"/>
      <c r="J167" s="95"/>
      <c r="K167" s="94"/>
      <c r="L167" s="141"/>
      <c r="M167" s="95"/>
      <c r="N167" s="94"/>
      <c r="O167" s="141"/>
      <c r="P167" s="95"/>
      <c r="Q167" s="94"/>
      <c r="R167" s="141"/>
      <c r="S167" s="95"/>
      <c r="T167" s="95"/>
      <c r="U167" s="264" t="str">
        <f t="shared" ref="U167:U184" si="49">IF(COUNT(C167,F167,I167,L167,O167,R167)&lt;&gt;0,C167+F167+I167+L167+O167+R167,"")</f>
        <v/>
      </c>
      <c r="V167" s="266" t="str">
        <f t="shared" ref="V167:V184" si="50">IF(COUNT(D167,G167,J167,M167,P167,S167)&lt;&gt;0,D167+G167+J167+M167+P167+S167,"")</f>
        <v/>
      </c>
      <c r="W167" s="251" t="str">
        <f t="shared" ref="W167:W184" si="51">IF(COUNT(E167,H167,K167,N167,Q167,T167)&lt;&gt;0,E167+H167+K167+N167+Q167+T167,"")</f>
        <v/>
      </c>
      <c r="AH167" s="597">
        <v>2002</v>
      </c>
      <c r="AI167" s="598" t="str">
        <f>IF(ISNUMBER(C166),'Cover Page'!$D$35/1000000*'4 classification'!C166/'FX rate'!$C7,"")</f>
        <v/>
      </c>
      <c r="AJ167" s="791" t="str">
        <f>IF(ISNUMBER(D166),'Cover Page'!$D$35/1000000*'4 classification'!D166/'FX rate'!$C7,"")</f>
        <v/>
      </c>
      <c r="AK167" s="599" t="str">
        <f>IF(ISNUMBER(E166),'Cover Page'!$D$35/1000000*'4 classification'!E166/'FX rate'!$C7,"")</f>
        <v/>
      </c>
      <c r="AL167" s="792" t="str">
        <f>IF(ISNUMBER(F166),'Cover Page'!$D$35/1000000*'4 classification'!F166/'FX rate'!$C7,"")</f>
        <v/>
      </c>
      <c r="AM167" s="791" t="str">
        <f>IF(ISNUMBER(G166),'Cover Page'!$D$35/1000000*'4 classification'!G166/'FX rate'!$C7,"")</f>
        <v/>
      </c>
      <c r="AN167" s="599" t="str">
        <f>IF(ISNUMBER(H166),'Cover Page'!$D$35/1000000*'4 classification'!H166/'FX rate'!$C7,"")</f>
        <v/>
      </c>
      <c r="AO167" s="792" t="str">
        <f>IF(ISNUMBER(I166),'Cover Page'!$D$35/1000000*'4 classification'!I166/'FX rate'!$C7,"")</f>
        <v/>
      </c>
      <c r="AP167" s="791" t="str">
        <f>IF(ISNUMBER(J166),'Cover Page'!$D$35/1000000*'4 classification'!J166/'FX rate'!$C7,"")</f>
        <v/>
      </c>
      <c r="AQ167" s="599" t="str">
        <f>IF(ISNUMBER(K166),'Cover Page'!$D$35/1000000*'4 classification'!K166/'FX rate'!$C7,"")</f>
        <v/>
      </c>
      <c r="AR167" s="792" t="str">
        <f>IF(ISNUMBER(L166),'Cover Page'!$D$35/1000000*'4 classification'!L166/'FX rate'!$C7,"")</f>
        <v/>
      </c>
      <c r="AS167" s="791" t="str">
        <f>IF(ISNUMBER(M166),'Cover Page'!$D$35/1000000*'4 classification'!M166/'FX rate'!$C7,"")</f>
        <v/>
      </c>
      <c r="AT167" s="599" t="str">
        <f>IF(ISNUMBER(N166),'Cover Page'!$D$35/1000000*'4 classification'!N166/'FX rate'!$C7,"")</f>
        <v/>
      </c>
      <c r="AU167" s="792" t="str">
        <f>IF(ISNUMBER(O166),'Cover Page'!$D$35/1000000*'4 classification'!O166/'FX rate'!$C7,"")</f>
        <v/>
      </c>
      <c r="AV167" s="791" t="str">
        <f>IF(ISNUMBER(P166),'Cover Page'!$D$35/1000000*'4 classification'!P166/'FX rate'!$C7,"")</f>
        <v/>
      </c>
      <c r="AW167" s="599" t="str">
        <f>IF(ISNUMBER(Q166),'Cover Page'!$D$35/1000000*'4 classification'!Q166/'FX rate'!$C7,"")</f>
        <v/>
      </c>
      <c r="AX167" s="792" t="str">
        <f>IF(ISNUMBER(R166),'Cover Page'!$D$35/1000000*'4 classification'!R166/'FX rate'!$C7,"")</f>
        <v/>
      </c>
      <c r="AY167" s="791" t="str">
        <f>IF(ISNUMBER(S166),'Cover Page'!$D$35/1000000*'4 classification'!S166/'FX rate'!$C7,"")</f>
        <v/>
      </c>
      <c r="AZ167" s="791" t="str">
        <f>IF(ISNUMBER(T166),'Cover Page'!$D$35/1000000*'4 classification'!T166/'FX rate'!$C7,"")</f>
        <v/>
      </c>
      <c r="BA167" s="600" t="str">
        <f>IF(ISNUMBER(U166),'Cover Page'!$D$35/1000000*'4 classification'!U166/'FX rate'!$C7,"")</f>
        <v/>
      </c>
      <c r="BB167" s="791" t="str">
        <f>IF(ISNUMBER(V166),'Cover Page'!$D$35/1000000*'4 classification'!V166/'FX rate'!$C7,"")</f>
        <v/>
      </c>
      <c r="BC167" s="601" t="str">
        <f>IF(ISNUMBER(W166),'Cover Page'!$D$35/1000000*'4 classification'!W166/'FX rate'!$C7,"")</f>
        <v/>
      </c>
      <c r="BD167" s="456"/>
      <c r="BE167" s="456"/>
      <c r="BF167" s="456"/>
      <c r="BG167" s="456"/>
      <c r="BH167" s="456"/>
      <c r="BI167" s="456"/>
      <c r="BN167" s="628">
        <v>2002</v>
      </c>
      <c r="BO167" s="629" t="str">
        <f>IF(ISNUMBER(C166),'Cover Page'!$D$35/1000000*C166/'FX rate'!$C$26,"")</f>
        <v/>
      </c>
      <c r="BP167" s="783" t="str">
        <f>IF(ISNUMBER(D166),'Cover Page'!$D$35/1000000*D166/'FX rate'!$C$26,"")</f>
        <v/>
      </c>
      <c r="BQ167" s="630" t="str">
        <f>IF(ISNUMBER(E166),'Cover Page'!$D$35/1000000*E166/'FX rate'!$C$26,"")</f>
        <v/>
      </c>
      <c r="BR167" s="784" t="str">
        <f>IF(ISNUMBER(F166),'Cover Page'!$D$35/1000000*F166/'FX rate'!$C$26,"")</f>
        <v/>
      </c>
      <c r="BS167" s="783" t="str">
        <f>IF(ISNUMBER(G166),'Cover Page'!$D$35/1000000*G166/'FX rate'!$C$26,"")</f>
        <v/>
      </c>
      <c r="BT167" s="630" t="str">
        <f>IF(ISNUMBER(H166),'Cover Page'!$D$35/1000000*H166/'FX rate'!$C$26,"")</f>
        <v/>
      </c>
      <c r="BU167" s="784" t="str">
        <f>IF(ISNUMBER(I166),'Cover Page'!$D$35/1000000*I166/'FX rate'!$C$26,"")</f>
        <v/>
      </c>
      <c r="BV167" s="783" t="str">
        <f>IF(ISNUMBER(J166),'Cover Page'!$D$35/1000000*J166/'FX rate'!$C$26,"")</f>
        <v/>
      </c>
      <c r="BW167" s="630" t="str">
        <f>IF(ISNUMBER(K166),'Cover Page'!$D$35/1000000*K166/'FX rate'!$C$26,"")</f>
        <v/>
      </c>
      <c r="BX167" s="784" t="str">
        <f>IF(ISNUMBER(L166),'Cover Page'!$D$35/1000000*L166/'FX rate'!$C$26,"")</f>
        <v/>
      </c>
      <c r="BY167" s="783" t="str">
        <f>IF(ISNUMBER(M166),'Cover Page'!$D$35/1000000*M166/'FX rate'!$C$26,"")</f>
        <v/>
      </c>
      <c r="BZ167" s="630" t="str">
        <f>IF(ISNUMBER(N166),'Cover Page'!$D$35/1000000*N166/'FX rate'!$C$26,"")</f>
        <v/>
      </c>
      <c r="CA167" s="784" t="str">
        <f>IF(ISNUMBER(O166),'Cover Page'!$D$35/1000000*O166/'FX rate'!$C$26,"")</f>
        <v/>
      </c>
      <c r="CB167" s="783" t="str">
        <f>IF(ISNUMBER(P166),'Cover Page'!$D$35/1000000*P166/'FX rate'!$C$26,"")</f>
        <v/>
      </c>
      <c r="CC167" s="630" t="str">
        <f>IF(ISNUMBER(Q166),'Cover Page'!$D$35/1000000*Q166/'FX rate'!$C$26,"")</f>
        <v/>
      </c>
      <c r="CD167" s="784" t="str">
        <f>IF(ISNUMBER(R166),'Cover Page'!$D$35/1000000*R166/'FX rate'!$C$26,"")</f>
        <v/>
      </c>
      <c r="CE167" s="783" t="str">
        <f>IF(ISNUMBER(S166),'Cover Page'!$D$35/1000000*S166/'FX rate'!$C$26,"")</f>
        <v/>
      </c>
      <c r="CF167" s="782" t="str">
        <f>IF(ISNUMBER(T166),'Cover Page'!$D$35/1000000*T166/'FX rate'!$C$26,"")</f>
        <v/>
      </c>
      <c r="CG167" s="784" t="str">
        <f>IF(ISNUMBER(U166),'Cover Page'!$D$35/1000000*U166/'FX rate'!$C$26,"")</f>
        <v/>
      </c>
      <c r="CH167" s="783" t="str">
        <f>IF(ISNUMBER(V166),'Cover Page'!$D$35/1000000*V166/'FX rate'!$C$26,"")</f>
        <v/>
      </c>
      <c r="CI167" s="781" t="str">
        <f>IF(ISNUMBER(W166),'Cover Page'!$D$35/1000000*W166/'FX rate'!$C$26,"")</f>
        <v/>
      </c>
      <c r="CJ167" s="525"/>
      <c r="CK167" s="525"/>
      <c r="CL167" s="525"/>
      <c r="CM167" s="525"/>
      <c r="CN167" s="525"/>
      <c r="CO167" s="525"/>
      <c r="CP167" s="525"/>
      <c r="CQ167" s="525"/>
      <c r="CR167" s="525"/>
      <c r="CS167" s="525"/>
    </row>
    <row r="168" spans="1:97" ht="14.25" x14ac:dyDescent="0.2">
      <c r="A168" s="4"/>
      <c r="B168" s="8">
        <v>2004</v>
      </c>
      <c r="C168" s="145"/>
      <c r="D168" s="95"/>
      <c r="E168" s="94"/>
      <c r="F168" s="141"/>
      <c r="G168" s="95"/>
      <c r="H168" s="94"/>
      <c r="I168" s="141"/>
      <c r="J168" s="95"/>
      <c r="K168" s="94"/>
      <c r="L168" s="141"/>
      <c r="M168" s="95"/>
      <c r="N168" s="94"/>
      <c r="O168" s="141"/>
      <c r="P168" s="95"/>
      <c r="Q168" s="94"/>
      <c r="R168" s="141"/>
      <c r="S168" s="95"/>
      <c r="T168" s="95"/>
      <c r="U168" s="264" t="str">
        <f t="shared" si="49"/>
        <v/>
      </c>
      <c r="V168" s="266" t="str">
        <f t="shared" si="50"/>
        <v/>
      </c>
      <c r="W168" s="251" t="str">
        <f t="shared" si="51"/>
        <v/>
      </c>
      <c r="AH168" s="520">
        <v>2003</v>
      </c>
      <c r="AI168" s="600" t="str">
        <f>IF(ISNUMBER(C167),'Cover Page'!$D$35/1000000*'4 classification'!C167/'FX rate'!$C8,"")</f>
        <v/>
      </c>
      <c r="AJ168" s="793" t="str">
        <f>IF(ISNUMBER(D167),'Cover Page'!$D$35/1000000*'4 classification'!D167/'FX rate'!$C8,"")</f>
        <v/>
      </c>
      <c r="AK168" s="601" t="str">
        <f>IF(ISNUMBER(E167),'Cover Page'!$D$35/1000000*'4 classification'!E167/'FX rate'!$C8,"")</f>
        <v/>
      </c>
      <c r="AL168" s="794" t="str">
        <f>IF(ISNUMBER(F167),'Cover Page'!$D$35/1000000*'4 classification'!F167/'FX rate'!$C8,"")</f>
        <v/>
      </c>
      <c r="AM168" s="793" t="str">
        <f>IF(ISNUMBER(G167),'Cover Page'!$D$35/1000000*'4 classification'!G167/'FX rate'!$C8,"")</f>
        <v/>
      </c>
      <c r="AN168" s="601" t="str">
        <f>IF(ISNUMBER(H167),'Cover Page'!$D$35/1000000*'4 classification'!H167/'FX rate'!$C8,"")</f>
        <v/>
      </c>
      <c r="AO168" s="794" t="str">
        <f>IF(ISNUMBER(I167),'Cover Page'!$D$35/1000000*'4 classification'!I167/'FX rate'!$C8,"")</f>
        <v/>
      </c>
      <c r="AP168" s="793" t="str">
        <f>IF(ISNUMBER(J167),'Cover Page'!$D$35/1000000*'4 classification'!J167/'FX rate'!$C8,"")</f>
        <v/>
      </c>
      <c r="AQ168" s="601" t="str">
        <f>IF(ISNUMBER(K167),'Cover Page'!$D$35/1000000*'4 classification'!K167/'FX rate'!$C8,"")</f>
        <v/>
      </c>
      <c r="AR168" s="794" t="str">
        <f>IF(ISNUMBER(L167),'Cover Page'!$D$35/1000000*'4 classification'!L167/'FX rate'!$C8,"")</f>
        <v/>
      </c>
      <c r="AS168" s="793" t="str">
        <f>IF(ISNUMBER(M167),'Cover Page'!$D$35/1000000*'4 classification'!M167/'FX rate'!$C8,"")</f>
        <v/>
      </c>
      <c r="AT168" s="601" t="str">
        <f>IF(ISNUMBER(N167),'Cover Page'!$D$35/1000000*'4 classification'!N167/'FX rate'!$C8,"")</f>
        <v/>
      </c>
      <c r="AU168" s="794" t="str">
        <f>IF(ISNUMBER(O167),'Cover Page'!$D$35/1000000*'4 classification'!O167/'FX rate'!$C8,"")</f>
        <v/>
      </c>
      <c r="AV168" s="793" t="str">
        <f>IF(ISNUMBER(P167),'Cover Page'!$D$35/1000000*'4 classification'!P167/'FX rate'!$C8,"")</f>
        <v/>
      </c>
      <c r="AW168" s="601" t="str">
        <f>IF(ISNUMBER(Q167),'Cover Page'!$D$35/1000000*'4 classification'!Q167/'FX rate'!$C8,"")</f>
        <v/>
      </c>
      <c r="AX168" s="794" t="str">
        <f>IF(ISNUMBER(R167),'Cover Page'!$D$35/1000000*'4 classification'!R167/'FX rate'!$C8,"")</f>
        <v/>
      </c>
      <c r="AY168" s="793" t="str">
        <f>IF(ISNUMBER(S167),'Cover Page'!$D$35/1000000*'4 classification'!S167/'FX rate'!$C8,"")</f>
        <v/>
      </c>
      <c r="AZ168" s="793" t="str">
        <f>IF(ISNUMBER(T167),'Cover Page'!$D$35/1000000*'4 classification'!T167/'FX rate'!$C8,"")</f>
        <v/>
      </c>
      <c r="BA168" s="600" t="str">
        <f>IF(ISNUMBER(U167),'Cover Page'!$D$35/1000000*'4 classification'!U167/'FX rate'!$C8,"")</f>
        <v/>
      </c>
      <c r="BB168" s="791" t="str">
        <f>IF(ISNUMBER(V167),'Cover Page'!$D$35/1000000*'4 classification'!V167/'FX rate'!$C8,"")</f>
        <v/>
      </c>
      <c r="BC168" s="599" t="str">
        <f>IF(ISNUMBER(W167),'Cover Page'!$D$35/1000000*'4 classification'!W167/'FX rate'!$C8,"")</f>
        <v/>
      </c>
      <c r="BD168" s="456"/>
      <c r="BE168" s="456"/>
      <c r="BF168" s="456"/>
      <c r="BG168" s="456"/>
      <c r="BH168" s="456"/>
      <c r="BI168" s="456"/>
      <c r="BN168" s="589">
        <v>2003</v>
      </c>
      <c r="BO168" s="631" t="str">
        <f>IF(ISNUMBER(C167),'Cover Page'!$D$35/1000000*C167/'FX rate'!$C$26,"")</f>
        <v/>
      </c>
      <c r="BP168" s="785" t="str">
        <f>IF(ISNUMBER(D167),'Cover Page'!$D$35/1000000*D167/'FX rate'!$C$26,"")</f>
        <v/>
      </c>
      <c r="BQ168" s="632" t="str">
        <f>IF(ISNUMBER(E167),'Cover Page'!$D$35/1000000*E167/'FX rate'!$C$26,"")</f>
        <v/>
      </c>
      <c r="BR168" s="786" t="str">
        <f>IF(ISNUMBER(F167),'Cover Page'!$D$35/1000000*F167/'FX rate'!$C$26,"")</f>
        <v/>
      </c>
      <c r="BS168" s="785" t="str">
        <f>IF(ISNUMBER(G167),'Cover Page'!$D$35/1000000*G167/'FX rate'!$C$26,"")</f>
        <v/>
      </c>
      <c r="BT168" s="632" t="str">
        <f>IF(ISNUMBER(H167),'Cover Page'!$D$35/1000000*H167/'FX rate'!$C$26,"")</f>
        <v/>
      </c>
      <c r="BU168" s="786" t="str">
        <f>IF(ISNUMBER(I167),'Cover Page'!$D$35/1000000*I167/'FX rate'!$C$26,"")</f>
        <v/>
      </c>
      <c r="BV168" s="785" t="str">
        <f>IF(ISNUMBER(J167),'Cover Page'!$D$35/1000000*J167/'FX rate'!$C$26,"")</f>
        <v/>
      </c>
      <c r="BW168" s="632" t="str">
        <f>IF(ISNUMBER(K167),'Cover Page'!$D$35/1000000*K167/'FX rate'!$C$26,"")</f>
        <v/>
      </c>
      <c r="BX168" s="786" t="str">
        <f>IF(ISNUMBER(L167),'Cover Page'!$D$35/1000000*L167/'FX rate'!$C$26,"")</f>
        <v/>
      </c>
      <c r="BY168" s="785" t="str">
        <f>IF(ISNUMBER(M167),'Cover Page'!$D$35/1000000*M167/'FX rate'!$C$26,"")</f>
        <v/>
      </c>
      <c r="BZ168" s="632" t="str">
        <f>IF(ISNUMBER(N167),'Cover Page'!$D$35/1000000*N167/'FX rate'!$C$26,"")</f>
        <v/>
      </c>
      <c r="CA168" s="786" t="str">
        <f>IF(ISNUMBER(O167),'Cover Page'!$D$35/1000000*O167/'FX rate'!$C$26,"")</f>
        <v/>
      </c>
      <c r="CB168" s="785" t="str">
        <f>IF(ISNUMBER(P167),'Cover Page'!$D$35/1000000*P167/'FX rate'!$C$26,"")</f>
        <v/>
      </c>
      <c r="CC168" s="632" t="str">
        <f>IF(ISNUMBER(Q167),'Cover Page'!$D$35/1000000*Q167/'FX rate'!$C$26,"")</f>
        <v/>
      </c>
      <c r="CD168" s="786" t="str">
        <f>IF(ISNUMBER(R167),'Cover Page'!$D$35/1000000*R167/'FX rate'!$C$26,"")</f>
        <v/>
      </c>
      <c r="CE168" s="785" t="str">
        <f>IF(ISNUMBER(S167),'Cover Page'!$D$35/1000000*S167/'FX rate'!$C$26,"")</f>
        <v/>
      </c>
      <c r="CF168" s="782" t="str">
        <f>IF(ISNUMBER(T167),'Cover Page'!$D$35/1000000*T167/'FX rate'!$C$26,"")</f>
        <v/>
      </c>
      <c r="CG168" s="784" t="str">
        <f>IF(ISNUMBER(U167),'Cover Page'!$D$35/1000000*U167/'FX rate'!$C$26,"")</f>
        <v/>
      </c>
      <c r="CH168" s="783" t="str">
        <f>IF(ISNUMBER(V167),'Cover Page'!$D$35/1000000*V167/'FX rate'!$C$26,"")</f>
        <v/>
      </c>
      <c r="CI168" s="781" t="str">
        <f>IF(ISNUMBER(W167),'Cover Page'!$D$35/1000000*W167/'FX rate'!$C$26,"")</f>
        <v/>
      </c>
      <c r="CJ168" s="525"/>
      <c r="CK168" s="525"/>
      <c r="CL168" s="525"/>
      <c r="CM168" s="525"/>
      <c r="CN168" s="525"/>
      <c r="CO168" s="525"/>
      <c r="CP168" s="525"/>
      <c r="CQ168" s="525"/>
      <c r="CR168" s="525"/>
      <c r="CS168" s="525"/>
    </row>
    <row r="169" spans="1:97" ht="14.25" x14ac:dyDescent="0.2">
      <c r="A169" s="4"/>
      <c r="B169" s="8">
        <v>2005</v>
      </c>
      <c r="C169" s="145"/>
      <c r="D169" s="95"/>
      <c r="E169" s="94"/>
      <c r="F169" s="141"/>
      <c r="G169" s="95"/>
      <c r="H169" s="94"/>
      <c r="I169" s="141"/>
      <c r="J169" s="95"/>
      <c r="K169" s="94"/>
      <c r="L169" s="141"/>
      <c r="M169" s="95"/>
      <c r="N169" s="94"/>
      <c r="O169" s="141"/>
      <c r="P169" s="95"/>
      <c r="Q169" s="94"/>
      <c r="R169" s="141"/>
      <c r="S169" s="95"/>
      <c r="T169" s="95"/>
      <c r="U169" s="264" t="str">
        <f t="shared" si="49"/>
        <v/>
      </c>
      <c r="V169" s="266" t="str">
        <f t="shared" si="50"/>
        <v/>
      </c>
      <c r="W169" s="251" t="str">
        <f t="shared" si="51"/>
        <v/>
      </c>
      <c r="AH169" s="520">
        <v>2004</v>
      </c>
      <c r="AI169" s="600" t="str">
        <f>IF(ISNUMBER(C168),'Cover Page'!$D$35/1000000*'4 classification'!C168/'FX rate'!$C9,"")</f>
        <v/>
      </c>
      <c r="AJ169" s="793" t="str">
        <f>IF(ISNUMBER(D168),'Cover Page'!$D$35/1000000*'4 classification'!D168/'FX rate'!$C9,"")</f>
        <v/>
      </c>
      <c r="AK169" s="601" t="str">
        <f>IF(ISNUMBER(E168),'Cover Page'!$D$35/1000000*'4 classification'!E168/'FX rate'!$C9,"")</f>
        <v/>
      </c>
      <c r="AL169" s="794" t="str">
        <f>IF(ISNUMBER(F168),'Cover Page'!$D$35/1000000*'4 classification'!F168/'FX rate'!$C9,"")</f>
        <v/>
      </c>
      <c r="AM169" s="793" t="str">
        <f>IF(ISNUMBER(G168),'Cover Page'!$D$35/1000000*'4 classification'!G168/'FX rate'!$C9,"")</f>
        <v/>
      </c>
      <c r="AN169" s="601" t="str">
        <f>IF(ISNUMBER(H168),'Cover Page'!$D$35/1000000*'4 classification'!H168/'FX rate'!$C9,"")</f>
        <v/>
      </c>
      <c r="AO169" s="794" t="str">
        <f>IF(ISNUMBER(I168),'Cover Page'!$D$35/1000000*'4 classification'!I168/'FX rate'!$C9,"")</f>
        <v/>
      </c>
      <c r="AP169" s="793" t="str">
        <f>IF(ISNUMBER(J168),'Cover Page'!$D$35/1000000*'4 classification'!J168/'FX rate'!$C9,"")</f>
        <v/>
      </c>
      <c r="AQ169" s="601" t="str">
        <f>IF(ISNUMBER(K168),'Cover Page'!$D$35/1000000*'4 classification'!K168/'FX rate'!$C9,"")</f>
        <v/>
      </c>
      <c r="AR169" s="794" t="str">
        <f>IF(ISNUMBER(L168),'Cover Page'!$D$35/1000000*'4 classification'!L168/'FX rate'!$C9,"")</f>
        <v/>
      </c>
      <c r="AS169" s="793" t="str">
        <f>IF(ISNUMBER(M168),'Cover Page'!$D$35/1000000*'4 classification'!M168/'FX rate'!$C9,"")</f>
        <v/>
      </c>
      <c r="AT169" s="601" t="str">
        <f>IF(ISNUMBER(N168),'Cover Page'!$D$35/1000000*'4 classification'!N168/'FX rate'!$C9,"")</f>
        <v/>
      </c>
      <c r="AU169" s="794" t="str">
        <f>IF(ISNUMBER(O168),'Cover Page'!$D$35/1000000*'4 classification'!O168/'FX rate'!$C9,"")</f>
        <v/>
      </c>
      <c r="AV169" s="793" t="str">
        <f>IF(ISNUMBER(P168),'Cover Page'!$D$35/1000000*'4 classification'!P168/'FX rate'!$C9,"")</f>
        <v/>
      </c>
      <c r="AW169" s="601" t="str">
        <f>IF(ISNUMBER(Q168),'Cover Page'!$D$35/1000000*'4 classification'!Q168/'FX rate'!$C9,"")</f>
        <v/>
      </c>
      <c r="AX169" s="794" t="str">
        <f>IF(ISNUMBER(R168),'Cover Page'!$D$35/1000000*'4 classification'!R168/'FX rate'!$C9,"")</f>
        <v/>
      </c>
      <c r="AY169" s="793" t="str">
        <f>IF(ISNUMBER(S168),'Cover Page'!$D$35/1000000*'4 classification'!S168/'FX rate'!$C9,"")</f>
        <v/>
      </c>
      <c r="AZ169" s="793" t="str">
        <f>IF(ISNUMBER(T168),'Cover Page'!$D$35/1000000*'4 classification'!T168/'FX rate'!$C9,"")</f>
        <v/>
      </c>
      <c r="BA169" s="600" t="str">
        <f>IF(ISNUMBER(U168),'Cover Page'!$D$35/1000000*'4 classification'!U168/'FX rate'!$C9,"")</f>
        <v/>
      </c>
      <c r="BB169" s="791" t="str">
        <f>IF(ISNUMBER(V168),'Cover Page'!$D$35/1000000*'4 classification'!V168/'FX rate'!$C9,"")</f>
        <v/>
      </c>
      <c r="BC169" s="599" t="str">
        <f>IF(ISNUMBER(W168),'Cover Page'!$D$35/1000000*'4 classification'!W168/'FX rate'!$C9,"")</f>
        <v/>
      </c>
      <c r="BD169" s="456"/>
      <c r="BE169" s="456"/>
      <c r="BF169" s="456"/>
      <c r="BG169" s="456"/>
      <c r="BH169" s="456"/>
      <c r="BI169" s="456"/>
      <c r="BN169" s="589">
        <v>2004</v>
      </c>
      <c r="BO169" s="631" t="str">
        <f>IF(ISNUMBER(C168),'Cover Page'!$D$35/1000000*C168/'FX rate'!$C$26,"")</f>
        <v/>
      </c>
      <c r="BP169" s="785" t="str">
        <f>IF(ISNUMBER(D168),'Cover Page'!$D$35/1000000*D168/'FX rate'!$C$26,"")</f>
        <v/>
      </c>
      <c r="BQ169" s="632" t="str">
        <f>IF(ISNUMBER(E168),'Cover Page'!$D$35/1000000*E168/'FX rate'!$C$26,"")</f>
        <v/>
      </c>
      <c r="BR169" s="786" t="str">
        <f>IF(ISNUMBER(F168),'Cover Page'!$D$35/1000000*F168/'FX rate'!$C$26,"")</f>
        <v/>
      </c>
      <c r="BS169" s="785" t="str">
        <f>IF(ISNUMBER(G168),'Cover Page'!$D$35/1000000*G168/'FX rate'!$C$26,"")</f>
        <v/>
      </c>
      <c r="BT169" s="632" t="str">
        <f>IF(ISNUMBER(H168),'Cover Page'!$D$35/1000000*H168/'FX rate'!$C$26,"")</f>
        <v/>
      </c>
      <c r="BU169" s="786" t="str">
        <f>IF(ISNUMBER(I168),'Cover Page'!$D$35/1000000*I168/'FX rate'!$C$26,"")</f>
        <v/>
      </c>
      <c r="BV169" s="785" t="str">
        <f>IF(ISNUMBER(J168),'Cover Page'!$D$35/1000000*J168/'FX rate'!$C$26,"")</f>
        <v/>
      </c>
      <c r="BW169" s="632" t="str">
        <f>IF(ISNUMBER(K168),'Cover Page'!$D$35/1000000*K168/'FX rate'!$C$26,"")</f>
        <v/>
      </c>
      <c r="BX169" s="786" t="str">
        <f>IF(ISNUMBER(L168),'Cover Page'!$D$35/1000000*L168/'FX rate'!$C$26,"")</f>
        <v/>
      </c>
      <c r="BY169" s="785" t="str">
        <f>IF(ISNUMBER(M168),'Cover Page'!$D$35/1000000*M168/'FX rate'!$C$26,"")</f>
        <v/>
      </c>
      <c r="BZ169" s="632" t="str">
        <f>IF(ISNUMBER(N168),'Cover Page'!$D$35/1000000*N168/'FX rate'!$C$26,"")</f>
        <v/>
      </c>
      <c r="CA169" s="786" t="str">
        <f>IF(ISNUMBER(O168),'Cover Page'!$D$35/1000000*O168/'FX rate'!$C$26,"")</f>
        <v/>
      </c>
      <c r="CB169" s="785" t="str">
        <f>IF(ISNUMBER(P168),'Cover Page'!$D$35/1000000*P168/'FX rate'!$C$26,"")</f>
        <v/>
      </c>
      <c r="CC169" s="632" t="str">
        <f>IF(ISNUMBER(Q168),'Cover Page'!$D$35/1000000*Q168/'FX rate'!$C$26,"")</f>
        <v/>
      </c>
      <c r="CD169" s="786" t="str">
        <f>IF(ISNUMBER(R168),'Cover Page'!$D$35/1000000*R168/'FX rate'!$C$26,"")</f>
        <v/>
      </c>
      <c r="CE169" s="785" t="str">
        <f>IF(ISNUMBER(S168),'Cover Page'!$D$35/1000000*S168/'FX rate'!$C$26,"")</f>
        <v/>
      </c>
      <c r="CF169" s="782" t="str">
        <f>IF(ISNUMBER(T168),'Cover Page'!$D$35/1000000*T168/'FX rate'!$C$26,"")</f>
        <v/>
      </c>
      <c r="CG169" s="784" t="str">
        <f>IF(ISNUMBER(U168),'Cover Page'!$D$35/1000000*U168/'FX rate'!$C$26,"")</f>
        <v/>
      </c>
      <c r="CH169" s="783" t="str">
        <f>IF(ISNUMBER(V168),'Cover Page'!$D$35/1000000*V168/'FX rate'!$C$26,"")</f>
        <v/>
      </c>
      <c r="CI169" s="781" t="str">
        <f>IF(ISNUMBER(W168),'Cover Page'!$D$35/1000000*W168/'FX rate'!$C$26,"")</f>
        <v/>
      </c>
      <c r="CJ169" s="525"/>
      <c r="CK169" s="525"/>
      <c r="CL169" s="525"/>
      <c r="CM169" s="525"/>
      <c r="CN169" s="525"/>
      <c r="CO169" s="525"/>
      <c r="CP169" s="525"/>
      <c r="CQ169" s="525"/>
      <c r="CR169" s="525"/>
      <c r="CS169" s="525"/>
    </row>
    <row r="170" spans="1:97" ht="14.25" x14ac:dyDescent="0.2">
      <c r="A170" s="4"/>
      <c r="B170" s="8">
        <v>2006</v>
      </c>
      <c r="C170" s="145"/>
      <c r="D170" s="95"/>
      <c r="E170" s="94"/>
      <c r="F170" s="141"/>
      <c r="G170" s="95"/>
      <c r="H170" s="94"/>
      <c r="I170" s="141"/>
      <c r="J170" s="95"/>
      <c r="K170" s="94"/>
      <c r="L170" s="141"/>
      <c r="M170" s="95"/>
      <c r="N170" s="94"/>
      <c r="O170" s="141"/>
      <c r="P170" s="95"/>
      <c r="Q170" s="94"/>
      <c r="R170" s="141"/>
      <c r="S170" s="95"/>
      <c r="T170" s="95"/>
      <c r="U170" s="264" t="str">
        <f t="shared" si="49"/>
        <v/>
      </c>
      <c r="V170" s="266" t="str">
        <f t="shared" si="50"/>
        <v/>
      </c>
      <c r="W170" s="251" t="str">
        <f t="shared" si="51"/>
        <v/>
      </c>
      <c r="AH170" s="520">
        <v>2005</v>
      </c>
      <c r="AI170" s="600" t="str">
        <f>IF(ISNUMBER(C169),'Cover Page'!$D$35/1000000*'4 classification'!C169/'FX rate'!$C10,"")</f>
        <v/>
      </c>
      <c r="AJ170" s="793" t="str">
        <f>IF(ISNUMBER(D169),'Cover Page'!$D$35/1000000*'4 classification'!D169/'FX rate'!$C10,"")</f>
        <v/>
      </c>
      <c r="AK170" s="601" t="str">
        <f>IF(ISNUMBER(E169),'Cover Page'!$D$35/1000000*'4 classification'!E169/'FX rate'!$C10,"")</f>
        <v/>
      </c>
      <c r="AL170" s="794" t="str">
        <f>IF(ISNUMBER(F169),'Cover Page'!$D$35/1000000*'4 classification'!F169/'FX rate'!$C10,"")</f>
        <v/>
      </c>
      <c r="AM170" s="793" t="str">
        <f>IF(ISNUMBER(G169),'Cover Page'!$D$35/1000000*'4 classification'!G169/'FX rate'!$C10,"")</f>
        <v/>
      </c>
      <c r="AN170" s="601" t="str">
        <f>IF(ISNUMBER(H169),'Cover Page'!$D$35/1000000*'4 classification'!H169/'FX rate'!$C10,"")</f>
        <v/>
      </c>
      <c r="AO170" s="794" t="str">
        <f>IF(ISNUMBER(I169),'Cover Page'!$D$35/1000000*'4 classification'!I169/'FX rate'!$C10,"")</f>
        <v/>
      </c>
      <c r="AP170" s="793" t="str">
        <f>IF(ISNUMBER(J169),'Cover Page'!$D$35/1000000*'4 classification'!J169/'FX rate'!$C10,"")</f>
        <v/>
      </c>
      <c r="AQ170" s="601" t="str">
        <f>IF(ISNUMBER(K169),'Cover Page'!$D$35/1000000*'4 classification'!K169/'FX rate'!$C10,"")</f>
        <v/>
      </c>
      <c r="AR170" s="794" t="str">
        <f>IF(ISNUMBER(L169),'Cover Page'!$D$35/1000000*'4 classification'!L169/'FX rate'!$C10,"")</f>
        <v/>
      </c>
      <c r="AS170" s="793" t="str">
        <f>IF(ISNUMBER(M169),'Cover Page'!$D$35/1000000*'4 classification'!M169/'FX rate'!$C10,"")</f>
        <v/>
      </c>
      <c r="AT170" s="601" t="str">
        <f>IF(ISNUMBER(N169),'Cover Page'!$D$35/1000000*'4 classification'!N169/'FX rate'!$C10,"")</f>
        <v/>
      </c>
      <c r="AU170" s="794" t="str">
        <f>IF(ISNUMBER(O169),'Cover Page'!$D$35/1000000*'4 classification'!O169/'FX rate'!$C10,"")</f>
        <v/>
      </c>
      <c r="AV170" s="793" t="str">
        <f>IF(ISNUMBER(P169),'Cover Page'!$D$35/1000000*'4 classification'!P169/'FX rate'!$C10,"")</f>
        <v/>
      </c>
      <c r="AW170" s="601" t="str">
        <f>IF(ISNUMBER(Q169),'Cover Page'!$D$35/1000000*'4 classification'!Q169/'FX rate'!$C10,"")</f>
        <v/>
      </c>
      <c r="AX170" s="794" t="str">
        <f>IF(ISNUMBER(R169),'Cover Page'!$D$35/1000000*'4 classification'!R169/'FX rate'!$C10,"")</f>
        <v/>
      </c>
      <c r="AY170" s="793" t="str">
        <f>IF(ISNUMBER(S169),'Cover Page'!$D$35/1000000*'4 classification'!S169/'FX rate'!$C10,"")</f>
        <v/>
      </c>
      <c r="AZ170" s="793" t="str">
        <f>IF(ISNUMBER(T169),'Cover Page'!$D$35/1000000*'4 classification'!T169/'FX rate'!$C10,"")</f>
        <v/>
      </c>
      <c r="BA170" s="600" t="str">
        <f>IF(ISNUMBER(U169),'Cover Page'!$D$35/1000000*'4 classification'!U169/'FX rate'!$C10,"")</f>
        <v/>
      </c>
      <c r="BB170" s="791" t="str">
        <f>IF(ISNUMBER(V169),'Cover Page'!$D$35/1000000*'4 classification'!V169/'FX rate'!$C10,"")</f>
        <v/>
      </c>
      <c r="BC170" s="599" t="str">
        <f>IF(ISNUMBER(W169),'Cover Page'!$D$35/1000000*'4 classification'!W169/'FX rate'!$C10,"")</f>
        <v/>
      </c>
      <c r="BD170" s="456"/>
      <c r="BE170" s="456"/>
      <c r="BF170" s="456"/>
      <c r="BG170" s="456"/>
      <c r="BH170" s="456"/>
      <c r="BI170" s="456"/>
      <c r="BN170" s="589">
        <v>2005</v>
      </c>
      <c r="BO170" s="631" t="str">
        <f>IF(ISNUMBER(C169),'Cover Page'!$D$35/1000000*C169/'FX rate'!$C$26,"")</f>
        <v/>
      </c>
      <c r="BP170" s="785" t="str">
        <f>IF(ISNUMBER(D169),'Cover Page'!$D$35/1000000*D169/'FX rate'!$C$26,"")</f>
        <v/>
      </c>
      <c r="BQ170" s="632" t="str">
        <f>IF(ISNUMBER(E169),'Cover Page'!$D$35/1000000*E169/'FX rate'!$C$26,"")</f>
        <v/>
      </c>
      <c r="BR170" s="786" t="str">
        <f>IF(ISNUMBER(F169),'Cover Page'!$D$35/1000000*F169/'FX rate'!$C$26,"")</f>
        <v/>
      </c>
      <c r="BS170" s="785" t="str">
        <f>IF(ISNUMBER(G169),'Cover Page'!$D$35/1000000*G169/'FX rate'!$C$26,"")</f>
        <v/>
      </c>
      <c r="BT170" s="632" t="str">
        <f>IF(ISNUMBER(H169),'Cover Page'!$D$35/1000000*H169/'FX rate'!$C$26,"")</f>
        <v/>
      </c>
      <c r="BU170" s="786" t="str">
        <f>IF(ISNUMBER(I169),'Cover Page'!$D$35/1000000*I169/'FX rate'!$C$26,"")</f>
        <v/>
      </c>
      <c r="BV170" s="785" t="str">
        <f>IF(ISNUMBER(J169),'Cover Page'!$D$35/1000000*J169/'FX rate'!$C$26,"")</f>
        <v/>
      </c>
      <c r="BW170" s="632" t="str">
        <f>IF(ISNUMBER(K169),'Cover Page'!$D$35/1000000*K169/'FX rate'!$C$26,"")</f>
        <v/>
      </c>
      <c r="BX170" s="786" t="str">
        <f>IF(ISNUMBER(L169),'Cover Page'!$D$35/1000000*L169/'FX rate'!$C$26,"")</f>
        <v/>
      </c>
      <c r="BY170" s="785" t="str">
        <f>IF(ISNUMBER(M169),'Cover Page'!$D$35/1000000*M169/'FX rate'!$C$26,"")</f>
        <v/>
      </c>
      <c r="BZ170" s="632" t="str">
        <f>IF(ISNUMBER(N169),'Cover Page'!$D$35/1000000*N169/'FX rate'!$C$26,"")</f>
        <v/>
      </c>
      <c r="CA170" s="786" t="str">
        <f>IF(ISNUMBER(O169),'Cover Page'!$D$35/1000000*O169/'FX rate'!$C$26,"")</f>
        <v/>
      </c>
      <c r="CB170" s="785" t="str">
        <f>IF(ISNUMBER(P169),'Cover Page'!$D$35/1000000*P169/'FX rate'!$C$26,"")</f>
        <v/>
      </c>
      <c r="CC170" s="632" t="str">
        <f>IF(ISNUMBER(Q169),'Cover Page'!$D$35/1000000*Q169/'FX rate'!$C$26,"")</f>
        <v/>
      </c>
      <c r="CD170" s="786" t="str">
        <f>IF(ISNUMBER(R169),'Cover Page'!$D$35/1000000*R169/'FX rate'!$C$26,"")</f>
        <v/>
      </c>
      <c r="CE170" s="785" t="str">
        <f>IF(ISNUMBER(S169),'Cover Page'!$D$35/1000000*S169/'FX rate'!$C$26,"")</f>
        <v/>
      </c>
      <c r="CF170" s="782" t="str">
        <f>IF(ISNUMBER(T169),'Cover Page'!$D$35/1000000*T169/'FX rate'!$C$26,"")</f>
        <v/>
      </c>
      <c r="CG170" s="784" t="str">
        <f>IF(ISNUMBER(U169),'Cover Page'!$D$35/1000000*U169/'FX rate'!$C$26,"")</f>
        <v/>
      </c>
      <c r="CH170" s="783" t="str">
        <f>IF(ISNUMBER(V169),'Cover Page'!$D$35/1000000*V169/'FX rate'!$C$26,"")</f>
        <v/>
      </c>
      <c r="CI170" s="781" t="str">
        <f>IF(ISNUMBER(W169),'Cover Page'!$D$35/1000000*W169/'FX rate'!$C$26,"")</f>
        <v/>
      </c>
      <c r="CJ170" s="525"/>
      <c r="CK170" s="525"/>
      <c r="CL170" s="525"/>
      <c r="CM170" s="525"/>
      <c r="CN170" s="525"/>
      <c r="CO170" s="525"/>
      <c r="CP170" s="525"/>
      <c r="CQ170" s="525"/>
      <c r="CR170" s="525"/>
      <c r="CS170" s="525"/>
    </row>
    <row r="171" spans="1:97" ht="14.25" x14ac:dyDescent="0.2">
      <c r="A171" s="4"/>
      <c r="B171" s="8">
        <v>2007</v>
      </c>
      <c r="C171" s="145"/>
      <c r="D171" s="95"/>
      <c r="E171" s="94"/>
      <c r="F171" s="141"/>
      <c r="G171" s="95"/>
      <c r="H171" s="94"/>
      <c r="I171" s="141"/>
      <c r="J171" s="95"/>
      <c r="K171" s="94"/>
      <c r="L171" s="141"/>
      <c r="M171" s="95"/>
      <c r="N171" s="94"/>
      <c r="O171" s="141"/>
      <c r="P171" s="95"/>
      <c r="Q171" s="94"/>
      <c r="R171" s="141"/>
      <c r="S171" s="95"/>
      <c r="T171" s="95"/>
      <c r="U171" s="264" t="str">
        <f t="shared" si="49"/>
        <v/>
      </c>
      <c r="V171" s="266" t="str">
        <f t="shared" si="50"/>
        <v/>
      </c>
      <c r="W171" s="251" t="str">
        <f t="shared" si="51"/>
        <v/>
      </c>
      <c r="AH171" s="520">
        <v>2006</v>
      </c>
      <c r="AI171" s="600" t="str">
        <f>IF(ISNUMBER(C170),'Cover Page'!$D$35/1000000*'4 classification'!C170/'FX rate'!$C11,"")</f>
        <v/>
      </c>
      <c r="AJ171" s="793" t="str">
        <f>IF(ISNUMBER(D170),'Cover Page'!$D$35/1000000*'4 classification'!D170/'FX rate'!$C11,"")</f>
        <v/>
      </c>
      <c r="AK171" s="601" t="str">
        <f>IF(ISNUMBER(E170),'Cover Page'!$D$35/1000000*'4 classification'!E170/'FX rate'!$C11,"")</f>
        <v/>
      </c>
      <c r="AL171" s="794" t="str">
        <f>IF(ISNUMBER(F170),'Cover Page'!$D$35/1000000*'4 classification'!F170/'FX rate'!$C11,"")</f>
        <v/>
      </c>
      <c r="AM171" s="793" t="str">
        <f>IF(ISNUMBER(G170),'Cover Page'!$D$35/1000000*'4 classification'!G170/'FX rate'!$C11,"")</f>
        <v/>
      </c>
      <c r="AN171" s="601" t="str">
        <f>IF(ISNUMBER(H170),'Cover Page'!$D$35/1000000*'4 classification'!H170/'FX rate'!$C11,"")</f>
        <v/>
      </c>
      <c r="AO171" s="794" t="str">
        <f>IF(ISNUMBER(I170),'Cover Page'!$D$35/1000000*'4 classification'!I170/'FX rate'!$C11,"")</f>
        <v/>
      </c>
      <c r="AP171" s="793" t="str">
        <f>IF(ISNUMBER(J170),'Cover Page'!$D$35/1000000*'4 classification'!J170/'FX rate'!$C11,"")</f>
        <v/>
      </c>
      <c r="AQ171" s="601" t="str">
        <f>IF(ISNUMBER(K170),'Cover Page'!$D$35/1000000*'4 classification'!K170/'FX rate'!$C11,"")</f>
        <v/>
      </c>
      <c r="AR171" s="794" t="str">
        <f>IF(ISNUMBER(L170),'Cover Page'!$D$35/1000000*'4 classification'!L170/'FX rate'!$C11,"")</f>
        <v/>
      </c>
      <c r="AS171" s="793" t="str">
        <f>IF(ISNUMBER(M170),'Cover Page'!$D$35/1000000*'4 classification'!M170/'FX rate'!$C11,"")</f>
        <v/>
      </c>
      <c r="AT171" s="601" t="str">
        <f>IF(ISNUMBER(N170),'Cover Page'!$D$35/1000000*'4 classification'!N170/'FX rate'!$C11,"")</f>
        <v/>
      </c>
      <c r="AU171" s="794" t="str">
        <f>IF(ISNUMBER(O170),'Cover Page'!$D$35/1000000*'4 classification'!O170/'FX rate'!$C11,"")</f>
        <v/>
      </c>
      <c r="AV171" s="793" t="str">
        <f>IF(ISNUMBER(P170),'Cover Page'!$D$35/1000000*'4 classification'!P170/'FX rate'!$C11,"")</f>
        <v/>
      </c>
      <c r="AW171" s="601" t="str">
        <f>IF(ISNUMBER(Q170),'Cover Page'!$D$35/1000000*'4 classification'!Q170/'FX rate'!$C11,"")</f>
        <v/>
      </c>
      <c r="AX171" s="794" t="str">
        <f>IF(ISNUMBER(R170),'Cover Page'!$D$35/1000000*'4 classification'!R170/'FX rate'!$C11,"")</f>
        <v/>
      </c>
      <c r="AY171" s="793" t="str">
        <f>IF(ISNUMBER(S170),'Cover Page'!$D$35/1000000*'4 classification'!S170/'FX rate'!$C11,"")</f>
        <v/>
      </c>
      <c r="AZ171" s="793" t="str">
        <f>IF(ISNUMBER(T170),'Cover Page'!$D$35/1000000*'4 classification'!T170/'FX rate'!$C11,"")</f>
        <v/>
      </c>
      <c r="BA171" s="600" t="str">
        <f>IF(ISNUMBER(U170),'Cover Page'!$D$35/1000000*'4 classification'!U170/'FX rate'!$C11,"")</f>
        <v/>
      </c>
      <c r="BB171" s="791" t="str">
        <f>IF(ISNUMBER(V170),'Cover Page'!$D$35/1000000*'4 classification'!V170/'FX rate'!$C11,"")</f>
        <v/>
      </c>
      <c r="BC171" s="599" t="str">
        <f>IF(ISNUMBER(W170),'Cover Page'!$D$35/1000000*'4 classification'!W170/'FX rate'!$C11,"")</f>
        <v/>
      </c>
      <c r="BD171" s="456"/>
      <c r="BE171" s="456"/>
      <c r="BF171" s="456"/>
      <c r="BG171" s="456"/>
      <c r="BH171" s="456"/>
      <c r="BI171" s="456"/>
      <c r="BN171" s="589">
        <v>2006</v>
      </c>
      <c r="BO171" s="631" t="str">
        <f>IF(ISNUMBER(C170),'Cover Page'!$D$35/1000000*C170/'FX rate'!$C$26,"")</f>
        <v/>
      </c>
      <c r="BP171" s="785" t="str">
        <f>IF(ISNUMBER(D170),'Cover Page'!$D$35/1000000*D170/'FX rate'!$C$26,"")</f>
        <v/>
      </c>
      <c r="BQ171" s="632" t="str">
        <f>IF(ISNUMBER(E170),'Cover Page'!$D$35/1000000*E170/'FX rate'!$C$26,"")</f>
        <v/>
      </c>
      <c r="BR171" s="786" t="str">
        <f>IF(ISNUMBER(F170),'Cover Page'!$D$35/1000000*F170/'FX rate'!$C$26,"")</f>
        <v/>
      </c>
      <c r="BS171" s="785" t="str">
        <f>IF(ISNUMBER(G170),'Cover Page'!$D$35/1000000*G170/'FX rate'!$C$26,"")</f>
        <v/>
      </c>
      <c r="BT171" s="632" t="str">
        <f>IF(ISNUMBER(H170),'Cover Page'!$D$35/1000000*H170/'FX rate'!$C$26,"")</f>
        <v/>
      </c>
      <c r="BU171" s="786" t="str">
        <f>IF(ISNUMBER(I170),'Cover Page'!$D$35/1000000*I170/'FX rate'!$C$26,"")</f>
        <v/>
      </c>
      <c r="BV171" s="785" t="str">
        <f>IF(ISNUMBER(J170),'Cover Page'!$D$35/1000000*J170/'FX rate'!$C$26,"")</f>
        <v/>
      </c>
      <c r="BW171" s="632" t="str">
        <f>IF(ISNUMBER(K170),'Cover Page'!$D$35/1000000*K170/'FX rate'!$C$26,"")</f>
        <v/>
      </c>
      <c r="BX171" s="786" t="str">
        <f>IF(ISNUMBER(L170),'Cover Page'!$D$35/1000000*L170/'FX rate'!$C$26,"")</f>
        <v/>
      </c>
      <c r="BY171" s="785" t="str">
        <f>IF(ISNUMBER(M170),'Cover Page'!$D$35/1000000*M170/'FX rate'!$C$26,"")</f>
        <v/>
      </c>
      <c r="BZ171" s="632" t="str">
        <f>IF(ISNUMBER(N170),'Cover Page'!$D$35/1000000*N170/'FX rate'!$C$26,"")</f>
        <v/>
      </c>
      <c r="CA171" s="786" t="str">
        <f>IF(ISNUMBER(O170),'Cover Page'!$D$35/1000000*O170/'FX rate'!$C$26,"")</f>
        <v/>
      </c>
      <c r="CB171" s="785" t="str">
        <f>IF(ISNUMBER(P170),'Cover Page'!$D$35/1000000*P170/'FX rate'!$C$26,"")</f>
        <v/>
      </c>
      <c r="CC171" s="632" t="str">
        <f>IF(ISNUMBER(Q170),'Cover Page'!$D$35/1000000*Q170/'FX rate'!$C$26,"")</f>
        <v/>
      </c>
      <c r="CD171" s="786" t="str">
        <f>IF(ISNUMBER(R170),'Cover Page'!$D$35/1000000*R170/'FX rate'!$C$26,"")</f>
        <v/>
      </c>
      <c r="CE171" s="785" t="str">
        <f>IF(ISNUMBER(S170),'Cover Page'!$D$35/1000000*S170/'FX rate'!$C$26,"")</f>
        <v/>
      </c>
      <c r="CF171" s="782" t="str">
        <f>IF(ISNUMBER(T170),'Cover Page'!$D$35/1000000*T170/'FX rate'!$C$26,"")</f>
        <v/>
      </c>
      <c r="CG171" s="784" t="str">
        <f>IF(ISNUMBER(U170),'Cover Page'!$D$35/1000000*U170/'FX rate'!$C$26,"")</f>
        <v/>
      </c>
      <c r="CH171" s="783" t="str">
        <f>IF(ISNUMBER(V170),'Cover Page'!$D$35/1000000*V170/'FX rate'!$C$26,"")</f>
        <v/>
      </c>
      <c r="CI171" s="781" t="str">
        <f>IF(ISNUMBER(W170),'Cover Page'!$D$35/1000000*W170/'FX rate'!$C$26,"")</f>
        <v/>
      </c>
      <c r="CJ171" s="525"/>
      <c r="CK171" s="525"/>
      <c r="CL171" s="525"/>
      <c r="CM171" s="525"/>
      <c r="CN171" s="525"/>
      <c r="CO171" s="525"/>
      <c r="CP171" s="525"/>
      <c r="CQ171" s="525"/>
      <c r="CR171" s="525"/>
      <c r="CS171" s="525"/>
    </row>
    <row r="172" spans="1:97" ht="14.25" x14ac:dyDescent="0.2">
      <c r="A172" s="4"/>
      <c r="B172" s="8">
        <v>2008</v>
      </c>
      <c r="C172" s="145"/>
      <c r="D172" s="95"/>
      <c r="E172" s="94"/>
      <c r="F172" s="141"/>
      <c r="G172" s="95"/>
      <c r="H172" s="94"/>
      <c r="I172" s="141"/>
      <c r="J172" s="95"/>
      <c r="K172" s="94"/>
      <c r="L172" s="141"/>
      <c r="M172" s="95"/>
      <c r="N172" s="94"/>
      <c r="O172" s="141"/>
      <c r="P172" s="95"/>
      <c r="Q172" s="94"/>
      <c r="R172" s="141"/>
      <c r="S172" s="95"/>
      <c r="T172" s="95"/>
      <c r="U172" s="264" t="str">
        <f t="shared" si="49"/>
        <v/>
      </c>
      <c r="V172" s="266" t="str">
        <f t="shared" si="50"/>
        <v/>
      </c>
      <c r="W172" s="251" t="str">
        <f t="shared" si="51"/>
        <v/>
      </c>
      <c r="AH172" s="520">
        <v>2007</v>
      </c>
      <c r="AI172" s="600" t="str">
        <f>IF(ISNUMBER(C171),'Cover Page'!$D$35/1000000*'4 classification'!C171/'FX rate'!$C12,"")</f>
        <v/>
      </c>
      <c r="AJ172" s="793" t="str">
        <f>IF(ISNUMBER(D171),'Cover Page'!$D$35/1000000*'4 classification'!D171/'FX rate'!$C12,"")</f>
        <v/>
      </c>
      <c r="AK172" s="601" t="str">
        <f>IF(ISNUMBER(E171),'Cover Page'!$D$35/1000000*'4 classification'!E171/'FX rate'!$C12,"")</f>
        <v/>
      </c>
      <c r="AL172" s="794" t="str">
        <f>IF(ISNUMBER(F171),'Cover Page'!$D$35/1000000*'4 classification'!F171/'FX rate'!$C12,"")</f>
        <v/>
      </c>
      <c r="AM172" s="793" t="str">
        <f>IF(ISNUMBER(G171),'Cover Page'!$D$35/1000000*'4 classification'!G171/'FX rate'!$C12,"")</f>
        <v/>
      </c>
      <c r="AN172" s="601" t="str">
        <f>IF(ISNUMBER(H171),'Cover Page'!$D$35/1000000*'4 classification'!H171/'FX rate'!$C12,"")</f>
        <v/>
      </c>
      <c r="AO172" s="794" t="str">
        <f>IF(ISNUMBER(I171),'Cover Page'!$D$35/1000000*'4 classification'!I171/'FX rate'!$C12,"")</f>
        <v/>
      </c>
      <c r="AP172" s="793" t="str">
        <f>IF(ISNUMBER(J171),'Cover Page'!$D$35/1000000*'4 classification'!J171/'FX rate'!$C12,"")</f>
        <v/>
      </c>
      <c r="AQ172" s="601" t="str">
        <f>IF(ISNUMBER(K171),'Cover Page'!$D$35/1000000*'4 classification'!K171/'FX rate'!$C12,"")</f>
        <v/>
      </c>
      <c r="AR172" s="794" t="str">
        <f>IF(ISNUMBER(L171),'Cover Page'!$D$35/1000000*'4 classification'!L171/'FX rate'!$C12,"")</f>
        <v/>
      </c>
      <c r="AS172" s="793" t="str">
        <f>IF(ISNUMBER(M171),'Cover Page'!$D$35/1000000*'4 classification'!M171/'FX rate'!$C12,"")</f>
        <v/>
      </c>
      <c r="AT172" s="601" t="str">
        <f>IF(ISNUMBER(N171),'Cover Page'!$D$35/1000000*'4 classification'!N171/'FX rate'!$C12,"")</f>
        <v/>
      </c>
      <c r="AU172" s="794" t="str">
        <f>IF(ISNUMBER(O171),'Cover Page'!$D$35/1000000*'4 classification'!O171/'FX rate'!$C12,"")</f>
        <v/>
      </c>
      <c r="AV172" s="793" t="str">
        <f>IF(ISNUMBER(P171),'Cover Page'!$D$35/1000000*'4 classification'!P171/'FX rate'!$C12,"")</f>
        <v/>
      </c>
      <c r="AW172" s="601" t="str">
        <f>IF(ISNUMBER(Q171),'Cover Page'!$D$35/1000000*'4 classification'!Q171/'FX rate'!$C12,"")</f>
        <v/>
      </c>
      <c r="AX172" s="794" t="str">
        <f>IF(ISNUMBER(R171),'Cover Page'!$D$35/1000000*'4 classification'!R171/'FX rate'!$C12,"")</f>
        <v/>
      </c>
      <c r="AY172" s="793" t="str">
        <f>IF(ISNUMBER(S171),'Cover Page'!$D$35/1000000*'4 classification'!S171/'FX rate'!$C12,"")</f>
        <v/>
      </c>
      <c r="AZ172" s="793" t="str">
        <f>IF(ISNUMBER(T171),'Cover Page'!$D$35/1000000*'4 classification'!T171/'FX rate'!$C12,"")</f>
        <v/>
      </c>
      <c r="BA172" s="600" t="str">
        <f>IF(ISNUMBER(U171),'Cover Page'!$D$35/1000000*'4 classification'!U171/'FX rate'!$C12,"")</f>
        <v/>
      </c>
      <c r="BB172" s="791" t="str">
        <f>IF(ISNUMBER(V171),'Cover Page'!$D$35/1000000*'4 classification'!V171/'FX rate'!$C12,"")</f>
        <v/>
      </c>
      <c r="BC172" s="599" t="str">
        <f>IF(ISNUMBER(W171),'Cover Page'!$D$35/1000000*'4 classification'!W171/'FX rate'!$C12,"")</f>
        <v/>
      </c>
      <c r="BD172" s="456"/>
      <c r="BE172" s="456"/>
      <c r="BF172" s="456"/>
      <c r="BG172" s="456"/>
      <c r="BH172" s="456"/>
      <c r="BI172" s="456"/>
      <c r="BN172" s="589">
        <v>2007</v>
      </c>
      <c r="BO172" s="631" t="str">
        <f>IF(ISNUMBER(C171),'Cover Page'!$D$35/1000000*C171/'FX rate'!$C$26,"")</f>
        <v/>
      </c>
      <c r="BP172" s="785" t="str">
        <f>IF(ISNUMBER(D171),'Cover Page'!$D$35/1000000*D171/'FX rate'!$C$26,"")</f>
        <v/>
      </c>
      <c r="BQ172" s="632" t="str">
        <f>IF(ISNUMBER(E171),'Cover Page'!$D$35/1000000*E171/'FX rate'!$C$26,"")</f>
        <v/>
      </c>
      <c r="BR172" s="786" t="str">
        <f>IF(ISNUMBER(F171),'Cover Page'!$D$35/1000000*F171/'FX rate'!$C$26,"")</f>
        <v/>
      </c>
      <c r="BS172" s="785" t="str">
        <f>IF(ISNUMBER(G171),'Cover Page'!$D$35/1000000*G171/'FX rate'!$C$26,"")</f>
        <v/>
      </c>
      <c r="BT172" s="632" t="str">
        <f>IF(ISNUMBER(H171),'Cover Page'!$D$35/1000000*H171/'FX rate'!$C$26,"")</f>
        <v/>
      </c>
      <c r="BU172" s="786" t="str">
        <f>IF(ISNUMBER(I171),'Cover Page'!$D$35/1000000*I171/'FX rate'!$C$26,"")</f>
        <v/>
      </c>
      <c r="BV172" s="785" t="str">
        <f>IF(ISNUMBER(J171),'Cover Page'!$D$35/1000000*J171/'FX rate'!$C$26,"")</f>
        <v/>
      </c>
      <c r="BW172" s="632" t="str">
        <f>IF(ISNUMBER(K171),'Cover Page'!$D$35/1000000*K171/'FX rate'!$C$26,"")</f>
        <v/>
      </c>
      <c r="BX172" s="786" t="str">
        <f>IF(ISNUMBER(L171),'Cover Page'!$D$35/1000000*L171/'FX rate'!$C$26,"")</f>
        <v/>
      </c>
      <c r="BY172" s="785" t="str">
        <f>IF(ISNUMBER(M171),'Cover Page'!$D$35/1000000*M171/'FX rate'!$C$26,"")</f>
        <v/>
      </c>
      <c r="BZ172" s="632" t="str">
        <f>IF(ISNUMBER(N171),'Cover Page'!$D$35/1000000*N171/'FX rate'!$C$26,"")</f>
        <v/>
      </c>
      <c r="CA172" s="786" t="str">
        <f>IF(ISNUMBER(O171),'Cover Page'!$D$35/1000000*O171/'FX rate'!$C$26,"")</f>
        <v/>
      </c>
      <c r="CB172" s="785" t="str">
        <f>IF(ISNUMBER(P171),'Cover Page'!$D$35/1000000*P171/'FX rate'!$C$26,"")</f>
        <v/>
      </c>
      <c r="CC172" s="632" t="str">
        <f>IF(ISNUMBER(Q171),'Cover Page'!$D$35/1000000*Q171/'FX rate'!$C$26,"")</f>
        <v/>
      </c>
      <c r="CD172" s="786" t="str">
        <f>IF(ISNUMBER(R171),'Cover Page'!$D$35/1000000*R171/'FX rate'!$C$26,"")</f>
        <v/>
      </c>
      <c r="CE172" s="785" t="str">
        <f>IF(ISNUMBER(S171),'Cover Page'!$D$35/1000000*S171/'FX rate'!$C$26,"")</f>
        <v/>
      </c>
      <c r="CF172" s="782" t="str">
        <f>IF(ISNUMBER(T171),'Cover Page'!$D$35/1000000*T171/'FX rate'!$C$26,"")</f>
        <v/>
      </c>
      <c r="CG172" s="784" t="str">
        <f>IF(ISNUMBER(U171),'Cover Page'!$D$35/1000000*U171/'FX rate'!$C$26,"")</f>
        <v/>
      </c>
      <c r="CH172" s="783" t="str">
        <f>IF(ISNUMBER(V171),'Cover Page'!$D$35/1000000*V171/'FX rate'!$C$26,"")</f>
        <v/>
      </c>
      <c r="CI172" s="781" t="str">
        <f>IF(ISNUMBER(W171),'Cover Page'!$D$35/1000000*W171/'FX rate'!$C$26,"")</f>
        <v/>
      </c>
      <c r="CJ172" s="525"/>
      <c r="CK172" s="525"/>
      <c r="CL172" s="525"/>
      <c r="CM172" s="525"/>
      <c r="CN172" s="525"/>
      <c r="CO172" s="525"/>
      <c r="CP172" s="525"/>
      <c r="CQ172" s="525"/>
      <c r="CR172" s="525"/>
      <c r="CS172" s="525"/>
    </row>
    <row r="173" spans="1:97" ht="14.25" x14ac:dyDescent="0.2">
      <c r="A173" s="4"/>
      <c r="B173" s="8">
        <v>2009</v>
      </c>
      <c r="C173" s="145"/>
      <c r="D173" s="95"/>
      <c r="E173" s="1387"/>
      <c r="F173" s="141"/>
      <c r="G173" s="1385"/>
      <c r="H173" s="94"/>
      <c r="I173" s="141"/>
      <c r="J173" s="95"/>
      <c r="K173" s="94"/>
      <c r="L173" s="141"/>
      <c r="M173" s="95"/>
      <c r="N173" s="94"/>
      <c r="O173" s="141"/>
      <c r="P173" s="95"/>
      <c r="Q173" s="94"/>
      <c r="R173" s="141"/>
      <c r="S173" s="95"/>
      <c r="T173" s="95"/>
      <c r="U173" s="264" t="str">
        <f t="shared" si="49"/>
        <v/>
      </c>
      <c r="V173" s="266" t="str">
        <f t="shared" si="50"/>
        <v/>
      </c>
      <c r="W173" s="251" t="str">
        <f t="shared" si="51"/>
        <v/>
      </c>
      <c r="AH173" s="520">
        <v>2008</v>
      </c>
      <c r="AI173" s="600" t="str">
        <f>IF(ISNUMBER(C172),'Cover Page'!$D$35/1000000*'4 classification'!C172/'FX rate'!$C13,"")</f>
        <v/>
      </c>
      <c r="AJ173" s="793" t="str">
        <f>IF(ISNUMBER(D172),'Cover Page'!$D$35/1000000*'4 classification'!D172/'FX rate'!$C13,"")</f>
        <v/>
      </c>
      <c r="AK173" s="601" t="str">
        <f>IF(ISNUMBER(E172),'Cover Page'!$D$35/1000000*'4 classification'!E172/'FX rate'!$C13,"")</f>
        <v/>
      </c>
      <c r="AL173" s="794" t="str">
        <f>IF(ISNUMBER(F172),'Cover Page'!$D$35/1000000*'4 classification'!F172/'FX rate'!$C13,"")</f>
        <v/>
      </c>
      <c r="AM173" s="793" t="str">
        <f>IF(ISNUMBER(G172),'Cover Page'!$D$35/1000000*'4 classification'!G172/'FX rate'!$C13,"")</f>
        <v/>
      </c>
      <c r="AN173" s="601" t="str">
        <f>IF(ISNUMBER(H172),'Cover Page'!$D$35/1000000*'4 classification'!H172/'FX rate'!$C13,"")</f>
        <v/>
      </c>
      <c r="AO173" s="794" t="str">
        <f>IF(ISNUMBER(I172),'Cover Page'!$D$35/1000000*'4 classification'!I172/'FX rate'!$C13,"")</f>
        <v/>
      </c>
      <c r="AP173" s="793" t="str">
        <f>IF(ISNUMBER(J172),'Cover Page'!$D$35/1000000*'4 classification'!J172/'FX rate'!$C13,"")</f>
        <v/>
      </c>
      <c r="AQ173" s="601" t="str">
        <f>IF(ISNUMBER(K172),'Cover Page'!$D$35/1000000*'4 classification'!K172/'FX rate'!$C13,"")</f>
        <v/>
      </c>
      <c r="AR173" s="794" t="str">
        <f>IF(ISNUMBER(L172),'Cover Page'!$D$35/1000000*'4 classification'!L172/'FX rate'!$C13,"")</f>
        <v/>
      </c>
      <c r="AS173" s="793" t="str">
        <f>IF(ISNUMBER(M172),'Cover Page'!$D$35/1000000*'4 classification'!M172/'FX rate'!$C13,"")</f>
        <v/>
      </c>
      <c r="AT173" s="601" t="str">
        <f>IF(ISNUMBER(N172),'Cover Page'!$D$35/1000000*'4 classification'!N172/'FX rate'!$C13,"")</f>
        <v/>
      </c>
      <c r="AU173" s="794" t="str">
        <f>IF(ISNUMBER(O172),'Cover Page'!$D$35/1000000*'4 classification'!O172/'FX rate'!$C13,"")</f>
        <v/>
      </c>
      <c r="AV173" s="793" t="str">
        <f>IF(ISNUMBER(P172),'Cover Page'!$D$35/1000000*'4 classification'!P172/'FX rate'!$C13,"")</f>
        <v/>
      </c>
      <c r="AW173" s="601" t="str">
        <f>IF(ISNUMBER(Q172),'Cover Page'!$D$35/1000000*'4 classification'!Q172/'FX rate'!$C13,"")</f>
        <v/>
      </c>
      <c r="AX173" s="794" t="str">
        <f>IF(ISNUMBER(R172),'Cover Page'!$D$35/1000000*'4 classification'!R172/'FX rate'!$C13,"")</f>
        <v/>
      </c>
      <c r="AY173" s="793" t="str">
        <f>IF(ISNUMBER(S172),'Cover Page'!$D$35/1000000*'4 classification'!S172/'FX rate'!$C13,"")</f>
        <v/>
      </c>
      <c r="AZ173" s="793" t="str">
        <f>IF(ISNUMBER(T172),'Cover Page'!$D$35/1000000*'4 classification'!T172/'FX rate'!$C13,"")</f>
        <v/>
      </c>
      <c r="BA173" s="600" t="str">
        <f>IF(ISNUMBER(U172),'Cover Page'!$D$35/1000000*'4 classification'!U172/'FX rate'!$C13,"")</f>
        <v/>
      </c>
      <c r="BB173" s="791" t="str">
        <f>IF(ISNUMBER(V172),'Cover Page'!$D$35/1000000*'4 classification'!V172/'FX rate'!$C13,"")</f>
        <v/>
      </c>
      <c r="BC173" s="599" t="str">
        <f>IF(ISNUMBER(W172),'Cover Page'!$D$35/1000000*'4 classification'!W172/'FX rate'!$C13,"")</f>
        <v/>
      </c>
      <c r="BD173" s="456"/>
      <c r="BE173" s="456"/>
      <c r="BF173" s="456"/>
      <c r="BG173" s="456"/>
      <c r="BH173" s="456"/>
      <c r="BI173" s="456"/>
      <c r="BN173" s="589">
        <v>2008</v>
      </c>
      <c r="BO173" s="631" t="str">
        <f>IF(ISNUMBER(C172),'Cover Page'!$D$35/1000000*C172/'FX rate'!$C$26,"")</f>
        <v/>
      </c>
      <c r="BP173" s="785" t="str">
        <f>IF(ISNUMBER(D172),'Cover Page'!$D$35/1000000*D172/'FX rate'!$C$26,"")</f>
        <v/>
      </c>
      <c r="BQ173" s="632" t="str">
        <f>IF(ISNUMBER(E172),'Cover Page'!$D$35/1000000*E172/'FX rate'!$C$26,"")</f>
        <v/>
      </c>
      <c r="BR173" s="786" t="str">
        <f>IF(ISNUMBER(F172),'Cover Page'!$D$35/1000000*F172/'FX rate'!$C$26,"")</f>
        <v/>
      </c>
      <c r="BS173" s="785" t="str">
        <f>IF(ISNUMBER(G172),'Cover Page'!$D$35/1000000*G172/'FX rate'!$C$26,"")</f>
        <v/>
      </c>
      <c r="BT173" s="632" t="str">
        <f>IF(ISNUMBER(H172),'Cover Page'!$D$35/1000000*H172/'FX rate'!$C$26,"")</f>
        <v/>
      </c>
      <c r="BU173" s="786" t="str">
        <f>IF(ISNUMBER(I172),'Cover Page'!$D$35/1000000*I172/'FX rate'!$C$26,"")</f>
        <v/>
      </c>
      <c r="BV173" s="785" t="str">
        <f>IF(ISNUMBER(J172),'Cover Page'!$D$35/1000000*J172/'FX rate'!$C$26,"")</f>
        <v/>
      </c>
      <c r="BW173" s="632" t="str">
        <f>IF(ISNUMBER(K172),'Cover Page'!$D$35/1000000*K172/'FX rate'!$C$26,"")</f>
        <v/>
      </c>
      <c r="BX173" s="786" t="str">
        <f>IF(ISNUMBER(L172),'Cover Page'!$D$35/1000000*L172/'FX rate'!$C$26,"")</f>
        <v/>
      </c>
      <c r="BY173" s="785" t="str">
        <f>IF(ISNUMBER(M172),'Cover Page'!$D$35/1000000*M172/'FX rate'!$C$26,"")</f>
        <v/>
      </c>
      <c r="BZ173" s="632" t="str">
        <f>IF(ISNUMBER(N172),'Cover Page'!$D$35/1000000*N172/'FX rate'!$C$26,"")</f>
        <v/>
      </c>
      <c r="CA173" s="786" t="str">
        <f>IF(ISNUMBER(O172),'Cover Page'!$D$35/1000000*O172/'FX rate'!$C$26,"")</f>
        <v/>
      </c>
      <c r="CB173" s="785" t="str">
        <f>IF(ISNUMBER(P172),'Cover Page'!$D$35/1000000*P172/'FX rate'!$C$26,"")</f>
        <v/>
      </c>
      <c r="CC173" s="632" t="str">
        <f>IF(ISNUMBER(Q172),'Cover Page'!$D$35/1000000*Q172/'FX rate'!$C$26,"")</f>
        <v/>
      </c>
      <c r="CD173" s="786" t="str">
        <f>IF(ISNUMBER(R172),'Cover Page'!$D$35/1000000*R172/'FX rate'!$C$26,"")</f>
        <v/>
      </c>
      <c r="CE173" s="785" t="str">
        <f>IF(ISNUMBER(S172),'Cover Page'!$D$35/1000000*S172/'FX rate'!$C$26,"")</f>
        <v/>
      </c>
      <c r="CF173" s="782" t="str">
        <f>IF(ISNUMBER(T172),'Cover Page'!$D$35/1000000*T172/'FX rate'!$C$26,"")</f>
        <v/>
      </c>
      <c r="CG173" s="784" t="str">
        <f>IF(ISNUMBER(U172),'Cover Page'!$D$35/1000000*U172/'FX rate'!$C$26,"")</f>
        <v/>
      </c>
      <c r="CH173" s="783" t="str">
        <f>IF(ISNUMBER(V172),'Cover Page'!$D$35/1000000*V172/'FX rate'!$C$26,"")</f>
        <v/>
      </c>
      <c r="CI173" s="781" t="str">
        <f>IF(ISNUMBER(W172),'Cover Page'!$D$35/1000000*W172/'FX rate'!$C$26,"")</f>
        <v/>
      </c>
      <c r="CJ173" s="525"/>
      <c r="CK173" s="525"/>
      <c r="CL173" s="525"/>
      <c r="CM173" s="525"/>
      <c r="CN173" s="525"/>
      <c r="CO173" s="525"/>
      <c r="CP173" s="525"/>
      <c r="CQ173" s="525"/>
      <c r="CR173" s="525"/>
      <c r="CS173" s="525"/>
    </row>
    <row r="174" spans="1:97" ht="14.25" x14ac:dyDescent="0.2">
      <c r="A174" s="4"/>
      <c r="B174" s="8">
        <v>2010</v>
      </c>
      <c r="C174" s="145"/>
      <c r="D174" s="95"/>
      <c r="E174" s="1387"/>
      <c r="F174" s="141"/>
      <c r="G174" s="1385"/>
      <c r="H174" s="94"/>
      <c r="I174" s="141"/>
      <c r="J174" s="95"/>
      <c r="K174" s="94"/>
      <c r="L174" s="141"/>
      <c r="M174" s="95"/>
      <c r="N174" s="94"/>
      <c r="O174" s="141"/>
      <c r="P174" s="95"/>
      <c r="Q174" s="94"/>
      <c r="R174" s="141"/>
      <c r="S174" s="95"/>
      <c r="T174" s="95"/>
      <c r="U174" s="264" t="str">
        <f t="shared" si="49"/>
        <v/>
      </c>
      <c r="V174" s="266" t="str">
        <f t="shared" si="50"/>
        <v/>
      </c>
      <c r="W174" s="251" t="str">
        <f t="shared" si="51"/>
        <v/>
      </c>
      <c r="AH174" s="520">
        <v>2009</v>
      </c>
      <c r="AI174" s="600" t="str">
        <f>IF(ISNUMBER(C173),'Cover Page'!$D$35/1000000*'4 classification'!C173/'FX rate'!$C14,"")</f>
        <v/>
      </c>
      <c r="AJ174" s="793" t="str">
        <f>IF(ISNUMBER(D173),'Cover Page'!$D$35/1000000*'4 classification'!D173/'FX rate'!$C14,"")</f>
        <v/>
      </c>
      <c r="AK174" s="601" t="str">
        <f>IF(ISNUMBER(E173),'Cover Page'!$D$35/1000000*'4 classification'!E173/'FX rate'!$C14,"")</f>
        <v/>
      </c>
      <c r="AL174" s="794" t="str">
        <f>IF(ISNUMBER(F173),'Cover Page'!$D$35/1000000*'4 classification'!F173/'FX rate'!$C14,"")</f>
        <v/>
      </c>
      <c r="AM174" s="793" t="str">
        <f>IF(ISNUMBER(G173),'Cover Page'!$D$35/1000000*'4 classification'!G173/'FX rate'!$C14,"")</f>
        <v/>
      </c>
      <c r="AN174" s="601" t="str">
        <f>IF(ISNUMBER(H173),'Cover Page'!$D$35/1000000*'4 classification'!H173/'FX rate'!$C14,"")</f>
        <v/>
      </c>
      <c r="AO174" s="794" t="str">
        <f>IF(ISNUMBER(I173),'Cover Page'!$D$35/1000000*'4 classification'!I173/'FX rate'!$C14,"")</f>
        <v/>
      </c>
      <c r="AP174" s="793" t="str">
        <f>IF(ISNUMBER(J173),'Cover Page'!$D$35/1000000*'4 classification'!J173/'FX rate'!$C14,"")</f>
        <v/>
      </c>
      <c r="AQ174" s="601" t="str">
        <f>IF(ISNUMBER(K173),'Cover Page'!$D$35/1000000*'4 classification'!K173/'FX rate'!$C14,"")</f>
        <v/>
      </c>
      <c r="AR174" s="794" t="str">
        <f>IF(ISNUMBER(L173),'Cover Page'!$D$35/1000000*'4 classification'!L173/'FX rate'!$C14,"")</f>
        <v/>
      </c>
      <c r="AS174" s="793" t="str">
        <f>IF(ISNUMBER(M173),'Cover Page'!$D$35/1000000*'4 classification'!M173/'FX rate'!$C14,"")</f>
        <v/>
      </c>
      <c r="AT174" s="601" t="str">
        <f>IF(ISNUMBER(N173),'Cover Page'!$D$35/1000000*'4 classification'!N173/'FX rate'!$C14,"")</f>
        <v/>
      </c>
      <c r="AU174" s="794" t="str">
        <f>IF(ISNUMBER(O173),'Cover Page'!$D$35/1000000*'4 classification'!O173/'FX rate'!$C14,"")</f>
        <v/>
      </c>
      <c r="AV174" s="793" t="str">
        <f>IF(ISNUMBER(P173),'Cover Page'!$D$35/1000000*'4 classification'!P173/'FX rate'!$C14,"")</f>
        <v/>
      </c>
      <c r="AW174" s="601" t="str">
        <f>IF(ISNUMBER(Q173),'Cover Page'!$D$35/1000000*'4 classification'!Q173/'FX rate'!$C14,"")</f>
        <v/>
      </c>
      <c r="AX174" s="794" t="str">
        <f>IF(ISNUMBER(R173),'Cover Page'!$D$35/1000000*'4 classification'!R173/'FX rate'!$C14,"")</f>
        <v/>
      </c>
      <c r="AY174" s="793" t="str">
        <f>IF(ISNUMBER(S173),'Cover Page'!$D$35/1000000*'4 classification'!S173/'FX rate'!$C14,"")</f>
        <v/>
      </c>
      <c r="AZ174" s="793" t="str">
        <f>IF(ISNUMBER(T173),'Cover Page'!$D$35/1000000*'4 classification'!T173/'FX rate'!$C14,"")</f>
        <v/>
      </c>
      <c r="BA174" s="600" t="str">
        <f>IF(ISNUMBER(U173),'Cover Page'!$D$35/1000000*'4 classification'!U173/'FX rate'!$C14,"")</f>
        <v/>
      </c>
      <c r="BB174" s="791" t="str">
        <f>IF(ISNUMBER(V173),'Cover Page'!$D$35/1000000*'4 classification'!V173/'FX rate'!$C14,"")</f>
        <v/>
      </c>
      <c r="BC174" s="599" t="str">
        <f>IF(ISNUMBER(W173),'Cover Page'!$D$35/1000000*'4 classification'!W173/'FX rate'!$C14,"")</f>
        <v/>
      </c>
      <c r="BD174" s="456"/>
      <c r="BE174" s="456"/>
      <c r="BF174" s="456"/>
      <c r="BG174" s="456"/>
      <c r="BH174" s="456"/>
      <c r="BI174" s="456"/>
      <c r="BN174" s="589">
        <v>2009</v>
      </c>
      <c r="BO174" s="631" t="str">
        <f>IF(ISNUMBER(C173),'Cover Page'!$D$35/1000000*C173/'FX rate'!$C$26,"")</f>
        <v/>
      </c>
      <c r="BP174" s="785" t="str">
        <f>IF(ISNUMBER(D173),'Cover Page'!$D$35/1000000*D173/'FX rate'!$C$26,"")</f>
        <v/>
      </c>
      <c r="BQ174" s="632" t="str">
        <f>IF(ISNUMBER(E173),'Cover Page'!$D$35/1000000*E173/'FX rate'!$C$26,"")</f>
        <v/>
      </c>
      <c r="BR174" s="786" t="str">
        <f>IF(ISNUMBER(F173),'Cover Page'!$D$35/1000000*F173/'FX rate'!$C$26,"")</f>
        <v/>
      </c>
      <c r="BS174" s="785" t="str">
        <f>IF(ISNUMBER(G173),'Cover Page'!$D$35/1000000*G173/'FX rate'!$C$26,"")</f>
        <v/>
      </c>
      <c r="BT174" s="632" t="str">
        <f>IF(ISNUMBER(H173),'Cover Page'!$D$35/1000000*H173/'FX rate'!$C$26,"")</f>
        <v/>
      </c>
      <c r="BU174" s="786" t="str">
        <f>IF(ISNUMBER(I173),'Cover Page'!$D$35/1000000*I173/'FX rate'!$C$26,"")</f>
        <v/>
      </c>
      <c r="BV174" s="785" t="str">
        <f>IF(ISNUMBER(J173),'Cover Page'!$D$35/1000000*J173/'FX rate'!$C$26,"")</f>
        <v/>
      </c>
      <c r="BW174" s="632" t="str">
        <f>IF(ISNUMBER(K173),'Cover Page'!$D$35/1000000*K173/'FX rate'!$C$26,"")</f>
        <v/>
      </c>
      <c r="BX174" s="786" t="str">
        <f>IF(ISNUMBER(L173),'Cover Page'!$D$35/1000000*L173/'FX rate'!$C$26,"")</f>
        <v/>
      </c>
      <c r="BY174" s="785" t="str">
        <f>IF(ISNUMBER(M173),'Cover Page'!$D$35/1000000*M173/'FX rate'!$C$26,"")</f>
        <v/>
      </c>
      <c r="BZ174" s="632" t="str">
        <f>IF(ISNUMBER(N173),'Cover Page'!$D$35/1000000*N173/'FX rate'!$C$26,"")</f>
        <v/>
      </c>
      <c r="CA174" s="786" t="str">
        <f>IF(ISNUMBER(O173),'Cover Page'!$D$35/1000000*O173/'FX rate'!$C$26,"")</f>
        <v/>
      </c>
      <c r="CB174" s="785" t="str">
        <f>IF(ISNUMBER(P173),'Cover Page'!$D$35/1000000*P173/'FX rate'!$C$26,"")</f>
        <v/>
      </c>
      <c r="CC174" s="632" t="str">
        <f>IF(ISNUMBER(Q173),'Cover Page'!$D$35/1000000*Q173/'FX rate'!$C$26,"")</f>
        <v/>
      </c>
      <c r="CD174" s="786" t="str">
        <f>IF(ISNUMBER(R173),'Cover Page'!$D$35/1000000*R173/'FX rate'!$C$26,"")</f>
        <v/>
      </c>
      <c r="CE174" s="785" t="str">
        <f>IF(ISNUMBER(S173),'Cover Page'!$D$35/1000000*S173/'FX rate'!$C$26,"")</f>
        <v/>
      </c>
      <c r="CF174" s="782" t="str">
        <f>IF(ISNUMBER(T173),'Cover Page'!$D$35/1000000*T173/'FX rate'!$C$26,"")</f>
        <v/>
      </c>
      <c r="CG174" s="784" t="str">
        <f>IF(ISNUMBER(U173),'Cover Page'!$D$35/1000000*U173/'FX rate'!$C$26,"")</f>
        <v/>
      </c>
      <c r="CH174" s="783" t="str">
        <f>IF(ISNUMBER(V173),'Cover Page'!$D$35/1000000*V173/'FX rate'!$C$26,"")</f>
        <v/>
      </c>
      <c r="CI174" s="781" t="str">
        <f>IF(ISNUMBER(W173),'Cover Page'!$D$35/1000000*W173/'FX rate'!$C$26,"")</f>
        <v/>
      </c>
      <c r="CJ174" s="525"/>
      <c r="CK174" s="525"/>
      <c r="CL174" s="525"/>
      <c r="CM174" s="525"/>
      <c r="CN174" s="525"/>
      <c r="CO174" s="525"/>
      <c r="CP174" s="525"/>
      <c r="CQ174" s="525"/>
      <c r="CR174" s="525"/>
      <c r="CS174" s="525"/>
    </row>
    <row r="175" spans="1:97" ht="14.25" x14ac:dyDescent="0.2">
      <c r="A175" s="4"/>
      <c r="B175" s="8">
        <v>2011</v>
      </c>
      <c r="C175" s="145"/>
      <c r="D175" s="95"/>
      <c r="E175" s="1387"/>
      <c r="F175" s="141"/>
      <c r="G175" s="1385"/>
      <c r="H175" s="94"/>
      <c r="I175" s="141"/>
      <c r="J175" s="95"/>
      <c r="K175" s="94"/>
      <c r="L175" s="141"/>
      <c r="M175" s="95"/>
      <c r="N175" s="94"/>
      <c r="O175" s="141"/>
      <c r="P175" s="95"/>
      <c r="Q175" s="94"/>
      <c r="R175" s="141"/>
      <c r="S175" s="95"/>
      <c r="T175" s="95"/>
      <c r="U175" s="264" t="str">
        <f t="shared" si="49"/>
        <v/>
      </c>
      <c r="V175" s="266" t="str">
        <f t="shared" si="50"/>
        <v/>
      </c>
      <c r="W175" s="251" t="str">
        <f t="shared" si="51"/>
        <v/>
      </c>
      <c r="AH175" s="520">
        <v>2010</v>
      </c>
      <c r="AI175" s="600" t="str">
        <f>IF(ISNUMBER(C174),'Cover Page'!$D$35/1000000*'4 classification'!C174/'FX rate'!$C15,"")</f>
        <v/>
      </c>
      <c r="AJ175" s="793" t="str">
        <f>IF(ISNUMBER(D174),'Cover Page'!$D$35/1000000*'4 classification'!D174/'FX rate'!$C15,"")</f>
        <v/>
      </c>
      <c r="AK175" s="601" t="str">
        <f>IF(ISNUMBER(E174),'Cover Page'!$D$35/1000000*'4 classification'!E174/'FX rate'!$C15,"")</f>
        <v/>
      </c>
      <c r="AL175" s="794" t="str">
        <f>IF(ISNUMBER(F174),'Cover Page'!$D$35/1000000*'4 classification'!F174/'FX rate'!$C15,"")</f>
        <v/>
      </c>
      <c r="AM175" s="793" t="str">
        <f>IF(ISNUMBER(G174),'Cover Page'!$D$35/1000000*'4 classification'!G174/'FX rate'!$C15,"")</f>
        <v/>
      </c>
      <c r="AN175" s="601" t="str">
        <f>IF(ISNUMBER(H174),'Cover Page'!$D$35/1000000*'4 classification'!H174/'FX rate'!$C15,"")</f>
        <v/>
      </c>
      <c r="AO175" s="794" t="str">
        <f>IF(ISNUMBER(I174),'Cover Page'!$D$35/1000000*'4 classification'!I174/'FX rate'!$C15,"")</f>
        <v/>
      </c>
      <c r="AP175" s="793" t="str">
        <f>IF(ISNUMBER(J174),'Cover Page'!$D$35/1000000*'4 classification'!J174/'FX rate'!$C15,"")</f>
        <v/>
      </c>
      <c r="AQ175" s="601" t="str">
        <f>IF(ISNUMBER(K174),'Cover Page'!$D$35/1000000*'4 classification'!K174/'FX rate'!$C15,"")</f>
        <v/>
      </c>
      <c r="AR175" s="794" t="str">
        <f>IF(ISNUMBER(L174),'Cover Page'!$D$35/1000000*'4 classification'!L174/'FX rate'!$C15,"")</f>
        <v/>
      </c>
      <c r="AS175" s="793" t="str">
        <f>IF(ISNUMBER(M174),'Cover Page'!$D$35/1000000*'4 classification'!M174/'FX rate'!$C15,"")</f>
        <v/>
      </c>
      <c r="AT175" s="601" t="str">
        <f>IF(ISNUMBER(N174),'Cover Page'!$D$35/1000000*'4 classification'!N174/'FX rate'!$C15,"")</f>
        <v/>
      </c>
      <c r="AU175" s="794" t="str">
        <f>IF(ISNUMBER(O174),'Cover Page'!$D$35/1000000*'4 classification'!O174/'FX rate'!$C15,"")</f>
        <v/>
      </c>
      <c r="AV175" s="793" t="str">
        <f>IF(ISNUMBER(P174),'Cover Page'!$D$35/1000000*'4 classification'!P174/'FX rate'!$C15,"")</f>
        <v/>
      </c>
      <c r="AW175" s="601" t="str">
        <f>IF(ISNUMBER(Q174),'Cover Page'!$D$35/1000000*'4 classification'!Q174/'FX rate'!$C15,"")</f>
        <v/>
      </c>
      <c r="AX175" s="794" t="str">
        <f>IF(ISNUMBER(R174),'Cover Page'!$D$35/1000000*'4 classification'!R174/'FX rate'!$C15,"")</f>
        <v/>
      </c>
      <c r="AY175" s="793" t="str">
        <f>IF(ISNUMBER(S174),'Cover Page'!$D$35/1000000*'4 classification'!S174/'FX rate'!$C15,"")</f>
        <v/>
      </c>
      <c r="AZ175" s="793" t="str">
        <f>IF(ISNUMBER(T174),'Cover Page'!$D$35/1000000*'4 classification'!T174/'FX rate'!$C15,"")</f>
        <v/>
      </c>
      <c r="BA175" s="600" t="str">
        <f>IF(ISNUMBER(U174),'Cover Page'!$D$35/1000000*'4 classification'!U174/'FX rate'!$C15,"")</f>
        <v/>
      </c>
      <c r="BB175" s="791" t="str">
        <f>IF(ISNUMBER(V174),'Cover Page'!$D$35/1000000*'4 classification'!V174/'FX rate'!$C15,"")</f>
        <v/>
      </c>
      <c r="BC175" s="599" t="str">
        <f>IF(ISNUMBER(W174),'Cover Page'!$D$35/1000000*'4 classification'!W174/'FX rate'!$C15,"")</f>
        <v/>
      </c>
      <c r="BD175" s="456"/>
      <c r="BE175" s="456"/>
      <c r="BF175" s="456"/>
      <c r="BG175" s="456"/>
      <c r="BH175" s="456"/>
      <c r="BI175" s="456"/>
      <c r="BN175" s="589">
        <v>2010</v>
      </c>
      <c r="BO175" s="631" t="str">
        <f>IF(ISNUMBER(C174),'Cover Page'!$D$35/1000000*C174/'FX rate'!$C$26,"")</f>
        <v/>
      </c>
      <c r="BP175" s="785" t="str">
        <f>IF(ISNUMBER(D174),'Cover Page'!$D$35/1000000*D174/'FX rate'!$C$26,"")</f>
        <v/>
      </c>
      <c r="BQ175" s="632" t="str">
        <f>IF(ISNUMBER(E174),'Cover Page'!$D$35/1000000*E174/'FX rate'!$C$26,"")</f>
        <v/>
      </c>
      <c r="BR175" s="786" t="str">
        <f>IF(ISNUMBER(F174),'Cover Page'!$D$35/1000000*F174/'FX rate'!$C$26,"")</f>
        <v/>
      </c>
      <c r="BS175" s="785" t="str">
        <f>IF(ISNUMBER(G174),'Cover Page'!$D$35/1000000*G174/'FX rate'!$C$26,"")</f>
        <v/>
      </c>
      <c r="BT175" s="632" t="str">
        <f>IF(ISNUMBER(H174),'Cover Page'!$D$35/1000000*H174/'FX rate'!$C$26,"")</f>
        <v/>
      </c>
      <c r="BU175" s="786" t="str">
        <f>IF(ISNUMBER(I174),'Cover Page'!$D$35/1000000*I174/'FX rate'!$C$26,"")</f>
        <v/>
      </c>
      <c r="BV175" s="785" t="str">
        <f>IF(ISNUMBER(J174),'Cover Page'!$D$35/1000000*J174/'FX rate'!$C$26,"")</f>
        <v/>
      </c>
      <c r="BW175" s="632" t="str">
        <f>IF(ISNUMBER(K174),'Cover Page'!$D$35/1000000*K174/'FX rate'!$C$26,"")</f>
        <v/>
      </c>
      <c r="BX175" s="786" t="str">
        <f>IF(ISNUMBER(L174),'Cover Page'!$D$35/1000000*L174/'FX rate'!$C$26,"")</f>
        <v/>
      </c>
      <c r="BY175" s="785" t="str">
        <f>IF(ISNUMBER(M174),'Cover Page'!$D$35/1000000*M174/'FX rate'!$C$26,"")</f>
        <v/>
      </c>
      <c r="BZ175" s="632" t="str">
        <f>IF(ISNUMBER(N174),'Cover Page'!$D$35/1000000*N174/'FX rate'!$C$26,"")</f>
        <v/>
      </c>
      <c r="CA175" s="786" t="str">
        <f>IF(ISNUMBER(O174),'Cover Page'!$D$35/1000000*O174/'FX rate'!$C$26,"")</f>
        <v/>
      </c>
      <c r="CB175" s="785" t="str">
        <f>IF(ISNUMBER(P174),'Cover Page'!$D$35/1000000*P174/'FX rate'!$C$26,"")</f>
        <v/>
      </c>
      <c r="CC175" s="632" t="str">
        <f>IF(ISNUMBER(Q174),'Cover Page'!$D$35/1000000*Q174/'FX rate'!$C$26,"")</f>
        <v/>
      </c>
      <c r="CD175" s="786" t="str">
        <f>IF(ISNUMBER(R174),'Cover Page'!$D$35/1000000*R174/'FX rate'!$C$26,"")</f>
        <v/>
      </c>
      <c r="CE175" s="785" t="str">
        <f>IF(ISNUMBER(S174),'Cover Page'!$D$35/1000000*S174/'FX rate'!$C$26,"")</f>
        <v/>
      </c>
      <c r="CF175" s="782" t="str">
        <f>IF(ISNUMBER(T174),'Cover Page'!$D$35/1000000*T174/'FX rate'!$C$26,"")</f>
        <v/>
      </c>
      <c r="CG175" s="784" t="str">
        <f>IF(ISNUMBER(U174),'Cover Page'!$D$35/1000000*U174/'FX rate'!$C$26,"")</f>
        <v/>
      </c>
      <c r="CH175" s="783" t="str">
        <f>IF(ISNUMBER(V174),'Cover Page'!$D$35/1000000*V174/'FX rate'!$C$26,"")</f>
        <v/>
      </c>
      <c r="CI175" s="781" t="str">
        <f>IF(ISNUMBER(W174),'Cover Page'!$D$35/1000000*W174/'FX rate'!$C$26,"")</f>
        <v/>
      </c>
      <c r="CJ175" s="525"/>
      <c r="CK175" s="525"/>
      <c r="CL175" s="525"/>
      <c r="CM175" s="525"/>
      <c r="CN175" s="525"/>
      <c r="CO175" s="525"/>
      <c r="CP175" s="525"/>
      <c r="CQ175" s="525"/>
      <c r="CR175" s="525"/>
      <c r="CS175" s="525"/>
    </row>
    <row r="176" spans="1:97" ht="14.25" x14ac:dyDescent="0.2">
      <c r="A176" s="4"/>
      <c r="B176" s="8">
        <v>2012</v>
      </c>
      <c r="C176" s="145"/>
      <c r="D176" s="95"/>
      <c r="E176" s="1387"/>
      <c r="F176" s="141"/>
      <c r="G176" s="1385"/>
      <c r="H176" s="94"/>
      <c r="I176" s="141"/>
      <c r="J176" s="95"/>
      <c r="K176" s="94"/>
      <c r="L176" s="141"/>
      <c r="M176" s="95"/>
      <c r="N176" s="94"/>
      <c r="O176" s="141"/>
      <c r="P176" s="95"/>
      <c r="Q176" s="94"/>
      <c r="R176" s="141"/>
      <c r="S176" s="95"/>
      <c r="T176" s="95"/>
      <c r="U176" s="264" t="str">
        <f t="shared" si="49"/>
        <v/>
      </c>
      <c r="V176" s="266" t="str">
        <f t="shared" si="50"/>
        <v/>
      </c>
      <c r="W176" s="251" t="str">
        <f t="shared" si="51"/>
        <v/>
      </c>
      <c r="AH176" s="520">
        <v>2011</v>
      </c>
      <c r="AI176" s="600" t="str">
        <f>IF(ISNUMBER(C175),'Cover Page'!$D$35/1000000*'4 classification'!C175/'FX rate'!$C16,"")</f>
        <v/>
      </c>
      <c r="AJ176" s="793" t="str">
        <f>IF(ISNUMBER(D175),'Cover Page'!$D$35/1000000*'4 classification'!D175/'FX rate'!$C16,"")</f>
        <v/>
      </c>
      <c r="AK176" s="601" t="str">
        <f>IF(ISNUMBER(E175),'Cover Page'!$D$35/1000000*'4 classification'!E175/'FX rate'!$C16,"")</f>
        <v/>
      </c>
      <c r="AL176" s="794" t="str">
        <f>IF(ISNUMBER(F175),'Cover Page'!$D$35/1000000*'4 classification'!F175/'FX rate'!$C16,"")</f>
        <v/>
      </c>
      <c r="AM176" s="793" t="str">
        <f>IF(ISNUMBER(G175),'Cover Page'!$D$35/1000000*'4 classification'!G175/'FX rate'!$C16,"")</f>
        <v/>
      </c>
      <c r="AN176" s="601" t="str">
        <f>IF(ISNUMBER(H175),'Cover Page'!$D$35/1000000*'4 classification'!H175/'FX rate'!$C16,"")</f>
        <v/>
      </c>
      <c r="AO176" s="794" t="str">
        <f>IF(ISNUMBER(I175),'Cover Page'!$D$35/1000000*'4 classification'!I175/'FX rate'!$C16,"")</f>
        <v/>
      </c>
      <c r="AP176" s="793" t="str">
        <f>IF(ISNUMBER(J175),'Cover Page'!$D$35/1000000*'4 classification'!J175/'FX rate'!$C16,"")</f>
        <v/>
      </c>
      <c r="AQ176" s="601" t="str">
        <f>IF(ISNUMBER(K175),'Cover Page'!$D$35/1000000*'4 classification'!K175/'FX rate'!$C16,"")</f>
        <v/>
      </c>
      <c r="AR176" s="794" t="str">
        <f>IF(ISNUMBER(L175),'Cover Page'!$D$35/1000000*'4 classification'!L175/'FX rate'!$C16,"")</f>
        <v/>
      </c>
      <c r="AS176" s="793" t="str">
        <f>IF(ISNUMBER(M175),'Cover Page'!$D$35/1000000*'4 classification'!M175/'FX rate'!$C16,"")</f>
        <v/>
      </c>
      <c r="AT176" s="601" t="str">
        <f>IF(ISNUMBER(N175),'Cover Page'!$D$35/1000000*'4 classification'!N175/'FX rate'!$C16,"")</f>
        <v/>
      </c>
      <c r="AU176" s="794" t="str">
        <f>IF(ISNUMBER(O175),'Cover Page'!$D$35/1000000*'4 classification'!O175/'FX rate'!$C16,"")</f>
        <v/>
      </c>
      <c r="AV176" s="793" t="str">
        <f>IF(ISNUMBER(P175),'Cover Page'!$D$35/1000000*'4 classification'!P175/'FX rate'!$C16,"")</f>
        <v/>
      </c>
      <c r="AW176" s="601" t="str">
        <f>IF(ISNUMBER(Q175),'Cover Page'!$D$35/1000000*'4 classification'!Q175/'FX rate'!$C16,"")</f>
        <v/>
      </c>
      <c r="AX176" s="794" t="str">
        <f>IF(ISNUMBER(R175),'Cover Page'!$D$35/1000000*'4 classification'!R175/'FX rate'!$C16,"")</f>
        <v/>
      </c>
      <c r="AY176" s="793" t="str">
        <f>IF(ISNUMBER(S175),'Cover Page'!$D$35/1000000*'4 classification'!S175/'FX rate'!$C16,"")</f>
        <v/>
      </c>
      <c r="AZ176" s="793" t="str">
        <f>IF(ISNUMBER(T175),'Cover Page'!$D$35/1000000*'4 classification'!T175/'FX rate'!$C16,"")</f>
        <v/>
      </c>
      <c r="BA176" s="600" t="str">
        <f>IF(ISNUMBER(U175),'Cover Page'!$D$35/1000000*'4 classification'!U175/'FX rate'!$C16,"")</f>
        <v/>
      </c>
      <c r="BB176" s="791" t="str">
        <f>IF(ISNUMBER(V175),'Cover Page'!$D$35/1000000*'4 classification'!V175/'FX rate'!$C16,"")</f>
        <v/>
      </c>
      <c r="BC176" s="599" t="str">
        <f>IF(ISNUMBER(W175),'Cover Page'!$D$35/1000000*'4 classification'!W175/'FX rate'!$C16,"")</f>
        <v/>
      </c>
      <c r="BD176" s="456"/>
      <c r="BE176" s="456"/>
      <c r="BF176" s="456"/>
      <c r="BG176" s="456"/>
      <c r="BH176" s="456"/>
      <c r="BI176" s="456"/>
      <c r="BN176" s="589">
        <v>2011</v>
      </c>
      <c r="BO176" s="631" t="str">
        <f>IF(ISNUMBER(C175),'Cover Page'!$D$35/1000000*C175/'FX rate'!$C$26,"")</f>
        <v/>
      </c>
      <c r="BP176" s="785" t="str">
        <f>IF(ISNUMBER(D175),'Cover Page'!$D$35/1000000*D175/'FX rate'!$C$26,"")</f>
        <v/>
      </c>
      <c r="BQ176" s="632" t="str">
        <f>IF(ISNUMBER(E175),'Cover Page'!$D$35/1000000*E175/'FX rate'!$C$26,"")</f>
        <v/>
      </c>
      <c r="BR176" s="786" t="str">
        <f>IF(ISNUMBER(F175),'Cover Page'!$D$35/1000000*F175/'FX rate'!$C$26,"")</f>
        <v/>
      </c>
      <c r="BS176" s="785" t="str">
        <f>IF(ISNUMBER(G175),'Cover Page'!$D$35/1000000*G175/'FX rate'!$C$26,"")</f>
        <v/>
      </c>
      <c r="BT176" s="632" t="str">
        <f>IF(ISNUMBER(H175),'Cover Page'!$D$35/1000000*H175/'FX rate'!$C$26,"")</f>
        <v/>
      </c>
      <c r="BU176" s="786" t="str">
        <f>IF(ISNUMBER(I175),'Cover Page'!$D$35/1000000*I175/'FX rate'!$C$26,"")</f>
        <v/>
      </c>
      <c r="BV176" s="785" t="str">
        <f>IF(ISNUMBER(J175),'Cover Page'!$D$35/1000000*J175/'FX rate'!$C$26,"")</f>
        <v/>
      </c>
      <c r="BW176" s="632" t="str">
        <f>IF(ISNUMBER(K175),'Cover Page'!$D$35/1000000*K175/'FX rate'!$C$26,"")</f>
        <v/>
      </c>
      <c r="BX176" s="786" t="str">
        <f>IF(ISNUMBER(L175),'Cover Page'!$D$35/1000000*L175/'FX rate'!$C$26,"")</f>
        <v/>
      </c>
      <c r="BY176" s="785" t="str">
        <f>IF(ISNUMBER(M175),'Cover Page'!$D$35/1000000*M175/'FX rate'!$C$26,"")</f>
        <v/>
      </c>
      <c r="BZ176" s="632" t="str">
        <f>IF(ISNUMBER(N175),'Cover Page'!$D$35/1000000*N175/'FX rate'!$C$26,"")</f>
        <v/>
      </c>
      <c r="CA176" s="786" t="str">
        <f>IF(ISNUMBER(O175),'Cover Page'!$D$35/1000000*O175/'FX rate'!$C$26,"")</f>
        <v/>
      </c>
      <c r="CB176" s="785" t="str">
        <f>IF(ISNUMBER(P175),'Cover Page'!$D$35/1000000*P175/'FX rate'!$C$26,"")</f>
        <v/>
      </c>
      <c r="CC176" s="632" t="str">
        <f>IF(ISNUMBER(Q175),'Cover Page'!$D$35/1000000*Q175/'FX rate'!$C$26,"")</f>
        <v/>
      </c>
      <c r="CD176" s="786" t="str">
        <f>IF(ISNUMBER(R175),'Cover Page'!$D$35/1000000*R175/'FX rate'!$C$26,"")</f>
        <v/>
      </c>
      <c r="CE176" s="785" t="str">
        <f>IF(ISNUMBER(S175),'Cover Page'!$D$35/1000000*S175/'FX rate'!$C$26,"")</f>
        <v/>
      </c>
      <c r="CF176" s="782" t="str">
        <f>IF(ISNUMBER(T175),'Cover Page'!$D$35/1000000*T175/'FX rate'!$C$26,"")</f>
        <v/>
      </c>
      <c r="CG176" s="784" t="str">
        <f>IF(ISNUMBER(U175),'Cover Page'!$D$35/1000000*U175/'FX rate'!$C$26,"")</f>
        <v/>
      </c>
      <c r="CH176" s="783" t="str">
        <f>IF(ISNUMBER(V175),'Cover Page'!$D$35/1000000*V175/'FX rate'!$C$26,"")</f>
        <v/>
      </c>
      <c r="CI176" s="781" t="str">
        <f>IF(ISNUMBER(W175),'Cover Page'!$D$35/1000000*W175/'FX rate'!$C$26,"")</f>
        <v/>
      </c>
      <c r="CJ176" s="525"/>
      <c r="CK176" s="525"/>
      <c r="CL176" s="525"/>
      <c r="CM176" s="525"/>
      <c r="CN176" s="525"/>
      <c r="CO176" s="525"/>
      <c r="CP176" s="525"/>
      <c r="CQ176" s="525"/>
      <c r="CR176" s="525"/>
      <c r="CS176" s="525"/>
    </row>
    <row r="177" spans="1:97" ht="14.25" x14ac:dyDescent="0.2">
      <c r="A177" s="4"/>
      <c r="B177" s="8">
        <v>2013</v>
      </c>
      <c r="C177" s="145"/>
      <c r="D177" s="95"/>
      <c r="E177" s="1387"/>
      <c r="F177" s="141"/>
      <c r="G177" s="1385"/>
      <c r="H177" s="94"/>
      <c r="I177" s="141"/>
      <c r="J177" s="95"/>
      <c r="K177" s="94"/>
      <c r="L177" s="141"/>
      <c r="M177" s="95"/>
      <c r="N177" s="94"/>
      <c r="O177" s="141"/>
      <c r="P177" s="95"/>
      <c r="Q177" s="94"/>
      <c r="R177" s="141"/>
      <c r="S177" s="95"/>
      <c r="T177" s="95"/>
      <c r="U177" s="264" t="str">
        <f t="shared" si="49"/>
        <v/>
      </c>
      <c r="V177" s="266" t="str">
        <f t="shared" si="50"/>
        <v/>
      </c>
      <c r="W177" s="251" t="str">
        <f t="shared" si="51"/>
        <v/>
      </c>
      <c r="AH177" s="520">
        <v>2012</v>
      </c>
      <c r="AI177" s="600" t="str">
        <f>IF(ISNUMBER(C176),'Cover Page'!$D$35/1000000*'4 classification'!C176/'FX rate'!$C17,"")</f>
        <v/>
      </c>
      <c r="AJ177" s="793" t="str">
        <f>IF(ISNUMBER(D176),'Cover Page'!$D$35/1000000*'4 classification'!D176/'FX rate'!$C17,"")</f>
        <v/>
      </c>
      <c r="AK177" s="601" t="str">
        <f>IF(ISNUMBER(E176),'Cover Page'!$D$35/1000000*'4 classification'!E176/'FX rate'!$C17,"")</f>
        <v/>
      </c>
      <c r="AL177" s="794" t="str">
        <f>IF(ISNUMBER(F176),'Cover Page'!$D$35/1000000*'4 classification'!F176/'FX rate'!$C17,"")</f>
        <v/>
      </c>
      <c r="AM177" s="793" t="str">
        <f>IF(ISNUMBER(G176),'Cover Page'!$D$35/1000000*'4 classification'!G176/'FX rate'!$C17,"")</f>
        <v/>
      </c>
      <c r="AN177" s="601" t="str">
        <f>IF(ISNUMBER(H176),'Cover Page'!$D$35/1000000*'4 classification'!H176/'FX rate'!$C17,"")</f>
        <v/>
      </c>
      <c r="AO177" s="794" t="str">
        <f>IF(ISNUMBER(I176),'Cover Page'!$D$35/1000000*'4 classification'!I176/'FX rate'!$C17,"")</f>
        <v/>
      </c>
      <c r="AP177" s="793" t="str">
        <f>IF(ISNUMBER(J176),'Cover Page'!$D$35/1000000*'4 classification'!J176/'FX rate'!$C17,"")</f>
        <v/>
      </c>
      <c r="AQ177" s="601" t="str">
        <f>IF(ISNUMBER(K176),'Cover Page'!$D$35/1000000*'4 classification'!K176/'FX rate'!$C17,"")</f>
        <v/>
      </c>
      <c r="AR177" s="794" t="str">
        <f>IF(ISNUMBER(L176),'Cover Page'!$D$35/1000000*'4 classification'!L176/'FX rate'!$C17,"")</f>
        <v/>
      </c>
      <c r="AS177" s="793" t="str">
        <f>IF(ISNUMBER(M176),'Cover Page'!$D$35/1000000*'4 classification'!M176/'FX rate'!$C17,"")</f>
        <v/>
      </c>
      <c r="AT177" s="601" t="str">
        <f>IF(ISNUMBER(N176),'Cover Page'!$D$35/1000000*'4 classification'!N176/'FX rate'!$C17,"")</f>
        <v/>
      </c>
      <c r="AU177" s="794" t="str">
        <f>IF(ISNUMBER(O176),'Cover Page'!$D$35/1000000*'4 classification'!O176/'FX rate'!$C17,"")</f>
        <v/>
      </c>
      <c r="AV177" s="793" t="str">
        <f>IF(ISNUMBER(P176),'Cover Page'!$D$35/1000000*'4 classification'!P176/'FX rate'!$C17,"")</f>
        <v/>
      </c>
      <c r="AW177" s="601" t="str">
        <f>IF(ISNUMBER(Q176),'Cover Page'!$D$35/1000000*'4 classification'!Q176/'FX rate'!$C17,"")</f>
        <v/>
      </c>
      <c r="AX177" s="794" t="str">
        <f>IF(ISNUMBER(R176),'Cover Page'!$D$35/1000000*'4 classification'!R176/'FX rate'!$C17,"")</f>
        <v/>
      </c>
      <c r="AY177" s="793" t="str">
        <f>IF(ISNUMBER(S176),'Cover Page'!$D$35/1000000*'4 classification'!S176/'FX rate'!$C17,"")</f>
        <v/>
      </c>
      <c r="AZ177" s="793" t="str">
        <f>IF(ISNUMBER(T176),'Cover Page'!$D$35/1000000*'4 classification'!T176/'FX rate'!$C17,"")</f>
        <v/>
      </c>
      <c r="BA177" s="600" t="str">
        <f>IF(ISNUMBER(U176),'Cover Page'!$D$35/1000000*'4 classification'!U176/'FX rate'!$C17,"")</f>
        <v/>
      </c>
      <c r="BB177" s="791" t="str">
        <f>IF(ISNUMBER(V176),'Cover Page'!$D$35/1000000*'4 classification'!V176/'FX rate'!$C17,"")</f>
        <v/>
      </c>
      <c r="BC177" s="599" t="str">
        <f>IF(ISNUMBER(W176),'Cover Page'!$D$35/1000000*'4 classification'!W176/'FX rate'!$C17,"")</f>
        <v/>
      </c>
      <c r="BD177" s="456"/>
      <c r="BE177" s="456"/>
      <c r="BF177" s="456"/>
      <c r="BG177" s="456"/>
      <c r="BH177" s="456"/>
      <c r="BI177" s="456"/>
      <c r="BN177" s="589">
        <v>2012</v>
      </c>
      <c r="BO177" s="631" t="str">
        <f>IF(ISNUMBER(C176),'Cover Page'!$D$35/1000000*C176/'FX rate'!$C$26,"")</f>
        <v/>
      </c>
      <c r="BP177" s="785" t="str">
        <f>IF(ISNUMBER(D176),'Cover Page'!$D$35/1000000*D176/'FX rate'!$C$26,"")</f>
        <v/>
      </c>
      <c r="BQ177" s="632" t="str">
        <f>IF(ISNUMBER(E176),'Cover Page'!$D$35/1000000*E176/'FX rate'!$C$26,"")</f>
        <v/>
      </c>
      <c r="BR177" s="786" t="str">
        <f>IF(ISNUMBER(F176),'Cover Page'!$D$35/1000000*F176/'FX rate'!$C$26,"")</f>
        <v/>
      </c>
      <c r="BS177" s="785" t="str">
        <f>IF(ISNUMBER(G176),'Cover Page'!$D$35/1000000*G176/'FX rate'!$C$26,"")</f>
        <v/>
      </c>
      <c r="BT177" s="632" t="str">
        <f>IF(ISNUMBER(H176),'Cover Page'!$D$35/1000000*H176/'FX rate'!$C$26,"")</f>
        <v/>
      </c>
      <c r="BU177" s="786" t="str">
        <f>IF(ISNUMBER(I176),'Cover Page'!$D$35/1000000*I176/'FX rate'!$C$26,"")</f>
        <v/>
      </c>
      <c r="BV177" s="785" t="str">
        <f>IF(ISNUMBER(J176),'Cover Page'!$D$35/1000000*J176/'FX rate'!$C$26,"")</f>
        <v/>
      </c>
      <c r="BW177" s="632" t="str">
        <f>IF(ISNUMBER(K176),'Cover Page'!$D$35/1000000*K176/'FX rate'!$C$26,"")</f>
        <v/>
      </c>
      <c r="BX177" s="786" t="str">
        <f>IF(ISNUMBER(L176),'Cover Page'!$D$35/1000000*L176/'FX rate'!$C$26,"")</f>
        <v/>
      </c>
      <c r="BY177" s="785" t="str">
        <f>IF(ISNUMBER(M176),'Cover Page'!$D$35/1000000*M176/'FX rate'!$C$26,"")</f>
        <v/>
      </c>
      <c r="BZ177" s="632" t="str">
        <f>IF(ISNUMBER(N176),'Cover Page'!$D$35/1000000*N176/'FX rate'!$C$26,"")</f>
        <v/>
      </c>
      <c r="CA177" s="786" t="str">
        <f>IF(ISNUMBER(O176),'Cover Page'!$D$35/1000000*O176/'FX rate'!$C$26,"")</f>
        <v/>
      </c>
      <c r="CB177" s="785" t="str">
        <f>IF(ISNUMBER(P176),'Cover Page'!$D$35/1000000*P176/'FX rate'!$C$26,"")</f>
        <v/>
      </c>
      <c r="CC177" s="632" t="str">
        <f>IF(ISNUMBER(Q176),'Cover Page'!$D$35/1000000*Q176/'FX rate'!$C$26,"")</f>
        <v/>
      </c>
      <c r="CD177" s="786" t="str">
        <f>IF(ISNUMBER(R176),'Cover Page'!$D$35/1000000*R176/'FX rate'!$C$26,"")</f>
        <v/>
      </c>
      <c r="CE177" s="785" t="str">
        <f>IF(ISNUMBER(S176),'Cover Page'!$D$35/1000000*S176/'FX rate'!$C$26,"")</f>
        <v/>
      </c>
      <c r="CF177" s="782" t="str">
        <f>IF(ISNUMBER(T176),'Cover Page'!$D$35/1000000*T176/'FX rate'!$C$26,"")</f>
        <v/>
      </c>
      <c r="CG177" s="784" t="str">
        <f>IF(ISNUMBER(U176),'Cover Page'!$D$35/1000000*U176/'FX rate'!$C$26,"")</f>
        <v/>
      </c>
      <c r="CH177" s="783" t="str">
        <f>IF(ISNUMBER(V176),'Cover Page'!$D$35/1000000*V176/'FX rate'!$C$26,"")</f>
        <v/>
      </c>
      <c r="CI177" s="781" t="str">
        <f>IF(ISNUMBER(W176),'Cover Page'!$D$35/1000000*W176/'FX rate'!$C$26,"")</f>
        <v/>
      </c>
      <c r="CJ177" s="525"/>
      <c r="CK177" s="525"/>
      <c r="CL177" s="525"/>
      <c r="CM177" s="525"/>
      <c r="CN177" s="525"/>
      <c r="CO177" s="525"/>
      <c r="CP177" s="525"/>
      <c r="CQ177" s="525"/>
      <c r="CR177" s="525"/>
      <c r="CS177" s="525"/>
    </row>
    <row r="178" spans="1:97" ht="14.25" x14ac:dyDescent="0.2">
      <c r="A178" s="4"/>
      <c r="B178" s="26">
        <v>2014</v>
      </c>
      <c r="C178" s="145"/>
      <c r="D178" s="97"/>
      <c r="E178" s="1387"/>
      <c r="F178" s="142"/>
      <c r="G178" s="1386"/>
      <c r="H178" s="94"/>
      <c r="I178" s="142"/>
      <c r="J178" s="97"/>
      <c r="K178" s="96"/>
      <c r="L178" s="142"/>
      <c r="M178" s="97"/>
      <c r="N178" s="96"/>
      <c r="O178" s="142"/>
      <c r="P178" s="97"/>
      <c r="Q178" s="96"/>
      <c r="R178" s="142"/>
      <c r="S178" s="97"/>
      <c r="T178" s="97"/>
      <c r="U178" s="264" t="str">
        <f t="shared" si="49"/>
        <v/>
      </c>
      <c r="V178" s="266" t="str">
        <f t="shared" si="50"/>
        <v/>
      </c>
      <c r="W178" s="251" t="str">
        <f t="shared" si="51"/>
        <v/>
      </c>
      <c r="AH178" s="520">
        <v>2013</v>
      </c>
      <c r="AI178" s="600" t="str">
        <f>IF(ISNUMBER(C177),'Cover Page'!$D$35/1000000*'4 classification'!C177/'FX rate'!$C18,"")</f>
        <v/>
      </c>
      <c r="AJ178" s="793" t="str">
        <f>IF(ISNUMBER(D177),'Cover Page'!$D$35/1000000*'4 classification'!D177/'FX rate'!$C18,"")</f>
        <v/>
      </c>
      <c r="AK178" s="601" t="str">
        <f>IF(ISNUMBER(E177),'Cover Page'!$D$35/1000000*'4 classification'!E177/'FX rate'!$C18,"")</f>
        <v/>
      </c>
      <c r="AL178" s="794" t="str">
        <f>IF(ISNUMBER(F177),'Cover Page'!$D$35/1000000*'4 classification'!F177/'FX rate'!$C18,"")</f>
        <v/>
      </c>
      <c r="AM178" s="793" t="str">
        <f>IF(ISNUMBER(G177),'Cover Page'!$D$35/1000000*'4 classification'!G177/'FX rate'!$C18,"")</f>
        <v/>
      </c>
      <c r="AN178" s="601" t="str">
        <f>IF(ISNUMBER(H177),'Cover Page'!$D$35/1000000*'4 classification'!H177/'FX rate'!$C18,"")</f>
        <v/>
      </c>
      <c r="AO178" s="794" t="str">
        <f>IF(ISNUMBER(I177),'Cover Page'!$D$35/1000000*'4 classification'!I177/'FX rate'!$C18,"")</f>
        <v/>
      </c>
      <c r="AP178" s="793" t="str">
        <f>IF(ISNUMBER(J177),'Cover Page'!$D$35/1000000*'4 classification'!J177/'FX rate'!$C18,"")</f>
        <v/>
      </c>
      <c r="AQ178" s="601" t="str">
        <f>IF(ISNUMBER(K177),'Cover Page'!$D$35/1000000*'4 classification'!K177/'FX rate'!$C18,"")</f>
        <v/>
      </c>
      <c r="AR178" s="794" t="str">
        <f>IF(ISNUMBER(L177),'Cover Page'!$D$35/1000000*'4 classification'!L177/'FX rate'!$C18,"")</f>
        <v/>
      </c>
      <c r="AS178" s="793" t="str">
        <f>IF(ISNUMBER(M177),'Cover Page'!$D$35/1000000*'4 classification'!M177/'FX rate'!$C18,"")</f>
        <v/>
      </c>
      <c r="AT178" s="601" t="str">
        <f>IF(ISNUMBER(N177),'Cover Page'!$D$35/1000000*'4 classification'!N177/'FX rate'!$C18,"")</f>
        <v/>
      </c>
      <c r="AU178" s="794" t="str">
        <f>IF(ISNUMBER(O177),'Cover Page'!$D$35/1000000*'4 classification'!O177/'FX rate'!$C18,"")</f>
        <v/>
      </c>
      <c r="AV178" s="793" t="str">
        <f>IF(ISNUMBER(P177),'Cover Page'!$D$35/1000000*'4 classification'!P177/'FX rate'!$C18,"")</f>
        <v/>
      </c>
      <c r="AW178" s="601" t="str">
        <f>IF(ISNUMBER(Q177),'Cover Page'!$D$35/1000000*'4 classification'!Q177/'FX rate'!$C18,"")</f>
        <v/>
      </c>
      <c r="AX178" s="794" t="str">
        <f>IF(ISNUMBER(R177),'Cover Page'!$D$35/1000000*'4 classification'!R177/'FX rate'!$C18,"")</f>
        <v/>
      </c>
      <c r="AY178" s="793" t="str">
        <f>IF(ISNUMBER(S177),'Cover Page'!$D$35/1000000*'4 classification'!S177/'FX rate'!$C18,"")</f>
        <v/>
      </c>
      <c r="AZ178" s="793" t="str">
        <f>IF(ISNUMBER(T177),'Cover Page'!$D$35/1000000*'4 classification'!T177/'FX rate'!$C18,"")</f>
        <v/>
      </c>
      <c r="BA178" s="600" t="str">
        <f>IF(ISNUMBER(U177),'Cover Page'!$D$35/1000000*'4 classification'!U177/'FX rate'!$C18,"")</f>
        <v/>
      </c>
      <c r="BB178" s="791" t="str">
        <f>IF(ISNUMBER(V177),'Cover Page'!$D$35/1000000*'4 classification'!V177/'FX rate'!$C18,"")</f>
        <v/>
      </c>
      <c r="BC178" s="599" t="str">
        <f>IF(ISNUMBER(W177),'Cover Page'!$D$35/1000000*'4 classification'!W177/'FX rate'!$C18,"")</f>
        <v/>
      </c>
      <c r="BD178" s="456"/>
      <c r="BE178" s="456"/>
      <c r="BF178" s="456"/>
      <c r="BG178" s="456"/>
      <c r="BH178" s="456"/>
      <c r="BI178" s="456"/>
      <c r="BN178" s="589">
        <v>2013</v>
      </c>
      <c r="BO178" s="631" t="str">
        <f>IF(ISNUMBER(C177),'Cover Page'!$D$35/1000000*C177/'FX rate'!$C$26,"")</f>
        <v/>
      </c>
      <c r="BP178" s="785" t="str">
        <f>IF(ISNUMBER(D177),'Cover Page'!$D$35/1000000*D177/'FX rate'!$C$26,"")</f>
        <v/>
      </c>
      <c r="BQ178" s="632" t="str">
        <f>IF(ISNUMBER(E177),'Cover Page'!$D$35/1000000*E177/'FX rate'!$C$26,"")</f>
        <v/>
      </c>
      <c r="BR178" s="786" t="str">
        <f>IF(ISNUMBER(F177),'Cover Page'!$D$35/1000000*F177/'FX rate'!$C$26,"")</f>
        <v/>
      </c>
      <c r="BS178" s="785" t="str">
        <f>IF(ISNUMBER(G177),'Cover Page'!$D$35/1000000*G177/'FX rate'!$C$26,"")</f>
        <v/>
      </c>
      <c r="BT178" s="632" t="str">
        <f>IF(ISNUMBER(H177),'Cover Page'!$D$35/1000000*H177/'FX rate'!$C$26,"")</f>
        <v/>
      </c>
      <c r="BU178" s="786" t="str">
        <f>IF(ISNUMBER(I177),'Cover Page'!$D$35/1000000*I177/'FX rate'!$C$26,"")</f>
        <v/>
      </c>
      <c r="BV178" s="785" t="str">
        <f>IF(ISNUMBER(J177),'Cover Page'!$D$35/1000000*J177/'FX rate'!$C$26,"")</f>
        <v/>
      </c>
      <c r="BW178" s="632" t="str">
        <f>IF(ISNUMBER(K177),'Cover Page'!$D$35/1000000*K177/'FX rate'!$C$26,"")</f>
        <v/>
      </c>
      <c r="BX178" s="786" t="str">
        <f>IF(ISNUMBER(L177),'Cover Page'!$D$35/1000000*L177/'FX rate'!$C$26,"")</f>
        <v/>
      </c>
      <c r="BY178" s="785" t="str">
        <f>IF(ISNUMBER(M177),'Cover Page'!$D$35/1000000*M177/'FX rate'!$C$26,"")</f>
        <v/>
      </c>
      <c r="BZ178" s="632" t="str">
        <f>IF(ISNUMBER(N177),'Cover Page'!$D$35/1000000*N177/'FX rate'!$C$26,"")</f>
        <v/>
      </c>
      <c r="CA178" s="786" t="str">
        <f>IF(ISNUMBER(O177),'Cover Page'!$D$35/1000000*O177/'FX rate'!$C$26,"")</f>
        <v/>
      </c>
      <c r="CB178" s="785" t="str">
        <f>IF(ISNUMBER(P177),'Cover Page'!$D$35/1000000*P177/'FX rate'!$C$26,"")</f>
        <v/>
      </c>
      <c r="CC178" s="632" t="str">
        <f>IF(ISNUMBER(Q177),'Cover Page'!$D$35/1000000*Q177/'FX rate'!$C$26,"")</f>
        <v/>
      </c>
      <c r="CD178" s="786" t="str">
        <f>IF(ISNUMBER(R177),'Cover Page'!$D$35/1000000*R177/'FX rate'!$C$26,"")</f>
        <v/>
      </c>
      <c r="CE178" s="785" t="str">
        <f>IF(ISNUMBER(S177),'Cover Page'!$D$35/1000000*S177/'FX rate'!$C$26,"")</f>
        <v/>
      </c>
      <c r="CF178" s="782" t="str">
        <f>IF(ISNUMBER(T177),'Cover Page'!$D$35/1000000*T177/'FX rate'!$C$26,"")</f>
        <v/>
      </c>
      <c r="CG178" s="784" t="str">
        <f>IF(ISNUMBER(U177),'Cover Page'!$D$35/1000000*U177/'FX rate'!$C$26,"")</f>
        <v/>
      </c>
      <c r="CH178" s="783" t="str">
        <f>IF(ISNUMBER(V177),'Cover Page'!$D$35/1000000*V177/'FX rate'!$C$26,"")</f>
        <v/>
      </c>
      <c r="CI178" s="781" t="str">
        <f>IF(ISNUMBER(W177),'Cover Page'!$D$35/1000000*W177/'FX rate'!$C$26,"")</f>
        <v/>
      </c>
      <c r="CJ178" s="525"/>
      <c r="CK178" s="525"/>
      <c r="CL178" s="525"/>
      <c r="CM178" s="525"/>
      <c r="CN178" s="525"/>
      <c r="CO178" s="525"/>
      <c r="CP178" s="525"/>
      <c r="CQ178" s="525"/>
      <c r="CR178" s="525"/>
      <c r="CS178" s="525"/>
    </row>
    <row r="179" spans="1:97" ht="14.25" x14ac:dyDescent="0.2">
      <c r="A179" s="4"/>
      <c r="B179" s="8">
        <v>2015</v>
      </c>
      <c r="C179" s="145"/>
      <c r="D179" s="95"/>
      <c r="E179" s="1387"/>
      <c r="F179" s="141"/>
      <c r="G179" s="1385"/>
      <c r="H179" s="94"/>
      <c r="I179" s="141"/>
      <c r="J179" s="95"/>
      <c r="K179" s="94"/>
      <c r="L179" s="141"/>
      <c r="M179" s="95"/>
      <c r="N179" s="94"/>
      <c r="O179" s="141"/>
      <c r="P179" s="95"/>
      <c r="Q179" s="94"/>
      <c r="R179" s="141"/>
      <c r="S179" s="95"/>
      <c r="T179" s="95"/>
      <c r="U179" s="264" t="str">
        <f t="shared" si="49"/>
        <v/>
      </c>
      <c r="V179" s="266" t="str">
        <f t="shared" si="50"/>
        <v/>
      </c>
      <c r="W179" s="251" t="str">
        <f t="shared" si="51"/>
        <v/>
      </c>
      <c r="AH179" s="523">
        <v>2014</v>
      </c>
      <c r="AI179" s="611" t="str">
        <f>IF(ISNUMBER(C178),'Cover Page'!$D$35/1000000*'4 classification'!C178/'FX rate'!$C19,"")</f>
        <v/>
      </c>
      <c r="AJ179" s="795" t="str">
        <f>IF(ISNUMBER(D178),'Cover Page'!$D$35/1000000*'4 classification'!D178/'FX rate'!$C19,"")</f>
        <v/>
      </c>
      <c r="AK179" s="657" t="str">
        <f>IF(ISNUMBER(E178),'Cover Page'!$D$35/1000000*'4 classification'!E178/'FX rate'!$C19,"")</f>
        <v/>
      </c>
      <c r="AL179" s="796" t="str">
        <f>IF(ISNUMBER(F178),'Cover Page'!$D$35/1000000*'4 classification'!F178/'FX rate'!$C19,"")</f>
        <v/>
      </c>
      <c r="AM179" s="795" t="str">
        <f>IF(ISNUMBER(G178),'Cover Page'!$D$35/1000000*'4 classification'!G178/'FX rate'!$C19,"")</f>
        <v/>
      </c>
      <c r="AN179" s="657" t="str">
        <f>IF(ISNUMBER(H178),'Cover Page'!$D$35/1000000*'4 classification'!H178/'FX rate'!$C19,"")</f>
        <v/>
      </c>
      <c r="AO179" s="796" t="str">
        <f>IF(ISNUMBER(I178),'Cover Page'!$D$35/1000000*'4 classification'!I178/'FX rate'!$C19,"")</f>
        <v/>
      </c>
      <c r="AP179" s="795" t="str">
        <f>IF(ISNUMBER(J178),'Cover Page'!$D$35/1000000*'4 classification'!J178/'FX rate'!$C19,"")</f>
        <v/>
      </c>
      <c r="AQ179" s="657" t="str">
        <f>IF(ISNUMBER(K178),'Cover Page'!$D$35/1000000*'4 classification'!K178/'FX rate'!$C19,"")</f>
        <v/>
      </c>
      <c r="AR179" s="796" t="str">
        <f>IF(ISNUMBER(L178),'Cover Page'!$D$35/1000000*'4 classification'!L178/'FX rate'!$C19,"")</f>
        <v/>
      </c>
      <c r="AS179" s="795" t="str">
        <f>IF(ISNUMBER(M178),'Cover Page'!$D$35/1000000*'4 classification'!M178/'FX rate'!$C19,"")</f>
        <v/>
      </c>
      <c r="AT179" s="657" t="str">
        <f>IF(ISNUMBER(N178),'Cover Page'!$D$35/1000000*'4 classification'!N178/'FX rate'!$C19,"")</f>
        <v/>
      </c>
      <c r="AU179" s="796" t="str">
        <f>IF(ISNUMBER(O178),'Cover Page'!$D$35/1000000*'4 classification'!O178/'FX rate'!$C19,"")</f>
        <v/>
      </c>
      <c r="AV179" s="795" t="str">
        <f>IF(ISNUMBER(P178),'Cover Page'!$D$35/1000000*'4 classification'!P178/'FX rate'!$C19,"")</f>
        <v/>
      </c>
      <c r="AW179" s="657" t="str">
        <f>IF(ISNUMBER(Q178),'Cover Page'!$D$35/1000000*'4 classification'!Q178/'FX rate'!$C19,"")</f>
        <v/>
      </c>
      <c r="AX179" s="796" t="str">
        <f>IF(ISNUMBER(R178),'Cover Page'!$D$35/1000000*'4 classification'!R178/'FX rate'!$C19,"")</f>
        <v/>
      </c>
      <c r="AY179" s="795" t="str">
        <f>IF(ISNUMBER(S178),'Cover Page'!$D$35/1000000*'4 classification'!S178/'FX rate'!$C19,"")</f>
        <v/>
      </c>
      <c r="AZ179" s="795" t="str">
        <f>IF(ISNUMBER(T178),'Cover Page'!$D$35/1000000*'4 classification'!T178/'FX rate'!$C19,"")</f>
        <v/>
      </c>
      <c r="BA179" s="600" t="str">
        <f>IF(ISNUMBER(U178),'Cover Page'!$D$35/1000000*'4 classification'!U178/'FX rate'!$C19,"")</f>
        <v/>
      </c>
      <c r="BB179" s="791" t="str">
        <f>IF(ISNUMBER(V178),'Cover Page'!$D$35/1000000*'4 classification'!V178/'FX rate'!$C19,"")</f>
        <v/>
      </c>
      <c r="BC179" s="599" t="str">
        <f>IF(ISNUMBER(W178),'Cover Page'!$D$35/1000000*'4 classification'!W178/'FX rate'!$C19,"")</f>
        <v/>
      </c>
      <c r="BD179" s="456"/>
      <c r="BE179" s="456"/>
      <c r="BF179" s="456"/>
      <c r="BG179" s="456"/>
      <c r="BH179" s="456"/>
      <c r="BI179" s="456"/>
      <c r="BN179" s="592">
        <v>2014</v>
      </c>
      <c r="BO179" s="642" t="str">
        <f>IF(ISNUMBER(C178),'Cover Page'!$D$35/1000000*C178/'FX rate'!$C$26,"")</f>
        <v/>
      </c>
      <c r="BP179" s="787" t="str">
        <f>IF(ISNUMBER(D178),'Cover Page'!$D$35/1000000*D178/'FX rate'!$C$26,"")</f>
        <v/>
      </c>
      <c r="BQ179" s="643" t="str">
        <f>IF(ISNUMBER(E178),'Cover Page'!$D$35/1000000*E178/'FX rate'!$C$26,"")</f>
        <v/>
      </c>
      <c r="BR179" s="788" t="str">
        <f>IF(ISNUMBER(F178),'Cover Page'!$D$35/1000000*F178/'FX rate'!$C$26,"")</f>
        <v/>
      </c>
      <c r="BS179" s="787" t="str">
        <f>IF(ISNUMBER(G178),'Cover Page'!$D$35/1000000*G178/'FX rate'!$C$26,"")</f>
        <v/>
      </c>
      <c r="BT179" s="643" t="str">
        <f>IF(ISNUMBER(H178),'Cover Page'!$D$35/1000000*H178/'FX rate'!$C$26,"")</f>
        <v/>
      </c>
      <c r="BU179" s="788" t="str">
        <f>IF(ISNUMBER(I178),'Cover Page'!$D$35/1000000*I178/'FX rate'!$C$26,"")</f>
        <v/>
      </c>
      <c r="BV179" s="787" t="str">
        <f>IF(ISNUMBER(J178),'Cover Page'!$D$35/1000000*J178/'FX rate'!$C$26,"")</f>
        <v/>
      </c>
      <c r="BW179" s="643" t="str">
        <f>IF(ISNUMBER(K178),'Cover Page'!$D$35/1000000*K178/'FX rate'!$C$26,"")</f>
        <v/>
      </c>
      <c r="BX179" s="788" t="str">
        <f>IF(ISNUMBER(L178),'Cover Page'!$D$35/1000000*L178/'FX rate'!$C$26,"")</f>
        <v/>
      </c>
      <c r="BY179" s="787" t="str">
        <f>IF(ISNUMBER(M178),'Cover Page'!$D$35/1000000*M178/'FX rate'!$C$26,"")</f>
        <v/>
      </c>
      <c r="BZ179" s="643" t="str">
        <f>IF(ISNUMBER(N178),'Cover Page'!$D$35/1000000*N178/'FX rate'!$C$26,"")</f>
        <v/>
      </c>
      <c r="CA179" s="788" t="str">
        <f>IF(ISNUMBER(O178),'Cover Page'!$D$35/1000000*O178/'FX rate'!$C$26,"")</f>
        <v/>
      </c>
      <c r="CB179" s="787" t="str">
        <f>IF(ISNUMBER(P178),'Cover Page'!$D$35/1000000*P178/'FX rate'!$C$26,"")</f>
        <v/>
      </c>
      <c r="CC179" s="643" t="str">
        <f>IF(ISNUMBER(Q178),'Cover Page'!$D$35/1000000*Q178/'FX rate'!$C$26,"")</f>
        <v/>
      </c>
      <c r="CD179" s="788" t="str">
        <f>IF(ISNUMBER(R178),'Cover Page'!$D$35/1000000*R178/'FX rate'!$C$26,"")</f>
        <v/>
      </c>
      <c r="CE179" s="787" t="str">
        <f>IF(ISNUMBER(S178),'Cover Page'!$D$35/1000000*S178/'FX rate'!$C$26,"")</f>
        <v/>
      </c>
      <c r="CF179" s="820" t="str">
        <f>IF(ISNUMBER(T178),'Cover Page'!$D$35/1000000*T178/'FX rate'!$C$26,"")</f>
        <v/>
      </c>
      <c r="CG179" s="784" t="str">
        <f>IF(ISNUMBER(U178),'Cover Page'!$D$35/1000000*U178/'FX rate'!$C$26,"")</f>
        <v/>
      </c>
      <c r="CH179" s="783" t="str">
        <f>IF(ISNUMBER(V178),'Cover Page'!$D$35/1000000*V178/'FX rate'!$C$26,"")</f>
        <v/>
      </c>
      <c r="CI179" s="781" t="str">
        <f>IF(ISNUMBER(W178),'Cover Page'!$D$35/1000000*W178/'FX rate'!$C$26,"")</f>
        <v/>
      </c>
      <c r="CJ179" s="525"/>
      <c r="CK179" s="525"/>
      <c r="CL179" s="525"/>
      <c r="CM179" s="525"/>
      <c r="CN179" s="525"/>
      <c r="CO179" s="525"/>
      <c r="CP179" s="525"/>
      <c r="CQ179" s="525"/>
      <c r="CR179" s="525"/>
      <c r="CS179" s="525"/>
    </row>
    <row r="180" spans="1:97" ht="14.25" x14ac:dyDescent="0.2">
      <c r="A180" s="4"/>
      <c r="B180" s="8">
        <v>2016</v>
      </c>
      <c r="C180" s="145"/>
      <c r="D180" s="95"/>
      <c r="E180" s="1387"/>
      <c r="F180" s="141"/>
      <c r="G180" s="95"/>
      <c r="H180" s="94"/>
      <c r="I180" s="141"/>
      <c r="J180" s="95"/>
      <c r="K180" s="94"/>
      <c r="L180" s="141"/>
      <c r="M180" s="95"/>
      <c r="N180" s="94"/>
      <c r="O180" s="141"/>
      <c r="P180" s="95"/>
      <c r="Q180" s="94"/>
      <c r="R180" s="141"/>
      <c r="S180" s="95"/>
      <c r="T180" s="95"/>
      <c r="U180" s="264" t="str">
        <f t="shared" si="49"/>
        <v/>
      </c>
      <c r="V180" s="266" t="str">
        <f t="shared" si="50"/>
        <v/>
      </c>
      <c r="W180" s="251" t="str">
        <f t="shared" si="51"/>
        <v/>
      </c>
      <c r="AH180" s="520">
        <v>2015</v>
      </c>
      <c r="AI180" s="600" t="str">
        <f>IF(ISNUMBER(C179),'Cover Page'!$D$35/1000000*'4 classification'!C179/'FX rate'!$C20,"")</f>
        <v/>
      </c>
      <c r="AJ180" s="793" t="str">
        <f>IF(ISNUMBER(D179),'Cover Page'!$D$35/1000000*'4 classification'!D179/'FX rate'!$C20,"")</f>
        <v/>
      </c>
      <c r="AK180" s="601" t="str">
        <f>IF(ISNUMBER(E179),'Cover Page'!$D$35/1000000*'4 classification'!E179/'FX rate'!$C20,"")</f>
        <v/>
      </c>
      <c r="AL180" s="794" t="str">
        <f>IF(ISNUMBER(F179),'Cover Page'!$D$35/1000000*'4 classification'!F179/'FX rate'!$C20,"")</f>
        <v/>
      </c>
      <c r="AM180" s="793" t="str">
        <f>IF(ISNUMBER(G179),'Cover Page'!$D$35/1000000*'4 classification'!G179/'FX rate'!$C20,"")</f>
        <v/>
      </c>
      <c r="AN180" s="601" t="str">
        <f>IF(ISNUMBER(H179),'Cover Page'!$D$35/1000000*'4 classification'!H179/'FX rate'!$C20,"")</f>
        <v/>
      </c>
      <c r="AO180" s="794" t="str">
        <f>IF(ISNUMBER(I179),'Cover Page'!$D$35/1000000*'4 classification'!I179/'FX rate'!$C20,"")</f>
        <v/>
      </c>
      <c r="AP180" s="793" t="str">
        <f>IF(ISNUMBER(J179),'Cover Page'!$D$35/1000000*'4 classification'!J179/'FX rate'!$C20,"")</f>
        <v/>
      </c>
      <c r="AQ180" s="601" t="str">
        <f>IF(ISNUMBER(K179),'Cover Page'!$D$35/1000000*'4 classification'!K179/'FX rate'!$C20,"")</f>
        <v/>
      </c>
      <c r="AR180" s="794" t="str">
        <f>IF(ISNUMBER(L179),'Cover Page'!$D$35/1000000*'4 classification'!L179/'FX rate'!$C20,"")</f>
        <v/>
      </c>
      <c r="AS180" s="793" t="str">
        <f>IF(ISNUMBER(M179),'Cover Page'!$D$35/1000000*'4 classification'!M179/'FX rate'!$C20,"")</f>
        <v/>
      </c>
      <c r="AT180" s="601" t="str">
        <f>IF(ISNUMBER(N179),'Cover Page'!$D$35/1000000*'4 classification'!N179/'FX rate'!$C20,"")</f>
        <v/>
      </c>
      <c r="AU180" s="794" t="str">
        <f>IF(ISNUMBER(O179),'Cover Page'!$D$35/1000000*'4 classification'!O179/'FX rate'!$C20,"")</f>
        <v/>
      </c>
      <c r="AV180" s="793" t="str">
        <f>IF(ISNUMBER(P179),'Cover Page'!$D$35/1000000*'4 classification'!P179/'FX rate'!$C20,"")</f>
        <v/>
      </c>
      <c r="AW180" s="601" t="str">
        <f>IF(ISNUMBER(Q179),'Cover Page'!$D$35/1000000*'4 classification'!Q179/'FX rate'!$C20,"")</f>
        <v/>
      </c>
      <c r="AX180" s="794" t="str">
        <f>IF(ISNUMBER(R179),'Cover Page'!$D$35/1000000*'4 classification'!R179/'FX rate'!$C20,"")</f>
        <v/>
      </c>
      <c r="AY180" s="793" t="str">
        <f>IF(ISNUMBER(S179),'Cover Page'!$D$35/1000000*'4 classification'!S179/'FX rate'!$C20,"")</f>
        <v/>
      </c>
      <c r="AZ180" s="793" t="str">
        <f>IF(ISNUMBER(T179),'Cover Page'!$D$35/1000000*'4 classification'!T179/'FX rate'!$C20,"")</f>
        <v/>
      </c>
      <c r="BA180" s="600" t="str">
        <f>IF(ISNUMBER(U179),'Cover Page'!$D$35/1000000*'4 classification'!U179/'FX rate'!$C20,"")</f>
        <v/>
      </c>
      <c r="BB180" s="791" t="str">
        <f>IF(ISNUMBER(V179),'Cover Page'!$D$35/1000000*'4 classification'!V179/'FX rate'!$C20,"")</f>
        <v/>
      </c>
      <c r="BC180" s="599" t="str">
        <f>IF(ISNUMBER(W179),'Cover Page'!$D$35/1000000*'4 classification'!W179/'FX rate'!$C20,"")</f>
        <v/>
      </c>
      <c r="BD180" s="456"/>
      <c r="BE180" s="456"/>
      <c r="BF180" s="456"/>
      <c r="BG180" s="456"/>
      <c r="BH180" s="456"/>
      <c r="BI180" s="456"/>
      <c r="BN180" s="589">
        <v>2015</v>
      </c>
      <c r="BO180" s="631" t="str">
        <f>IF(ISNUMBER(C179),'Cover Page'!$D$35/1000000*C179/'FX rate'!$C$26,"")</f>
        <v/>
      </c>
      <c r="BP180" s="785" t="str">
        <f>IF(ISNUMBER(D179),'Cover Page'!$D$35/1000000*D179/'FX rate'!$C$26,"")</f>
        <v/>
      </c>
      <c r="BQ180" s="632" t="str">
        <f>IF(ISNUMBER(E179),'Cover Page'!$D$35/1000000*E179/'FX rate'!$C$26,"")</f>
        <v/>
      </c>
      <c r="BR180" s="786" t="str">
        <f>IF(ISNUMBER(F179),'Cover Page'!$D$35/1000000*F179/'FX rate'!$C$26,"")</f>
        <v/>
      </c>
      <c r="BS180" s="785" t="str">
        <f>IF(ISNUMBER(G179),'Cover Page'!$D$35/1000000*G179/'FX rate'!$C$26,"")</f>
        <v/>
      </c>
      <c r="BT180" s="632" t="str">
        <f>IF(ISNUMBER(H179),'Cover Page'!$D$35/1000000*H179/'FX rate'!$C$26,"")</f>
        <v/>
      </c>
      <c r="BU180" s="786" t="str">
        <f>IF(ISNUMBER(I179),'Cover Page'!$D$35/1000000*I179/'FX rate'!$C$26,"")</f>
        <v/>
      </c>
      <c r="BV180" s="785" t="str">
        <f>IF(ISNUMBER(J179),'Cover Page'!$D$35/1000000*J179/'FX rate'!$C$26,"")</f>
        <v/>
      </c>
      <c r="BW180" s="632" t="str">
        <f>IF(ISNUMBER(K179),'Cover Page'!$D$35/1000000*K179/'FX rate'!$C$26,"")</f>
        <v/>
      </c>
      <c r="BX180" s="786" t="str">
        <f>IF(ISNUMBER(L179),'Cover Page'!$D$35/1000000*L179/'FX rate'!$C$26,"")</f>
        <v/>
      </c>
      <c r="BY180" s="785" t="str">
        <f>IF(ISNUMBER(M179),'Cover Page'!$D$35/1000000*M179/'FX rate'!$C$26,"")</f>
        <v/>
      </c>
      <c r="BZ180" s="632" t="str">
        <f>IF(ISNUMBER(N179),'Cover Page'!$D$35/1000000*N179/'FX rate'!$C$26,"")</f>
        <v/>
      </c>
      <c r="CA180" s="786" t="str">
        <f>IF(ISNUMBER(O179),'Cover Page'!$D$35/1000000*O179/'FX rate'!$C$26,"")</f>
        <v/>
      </c>
      <c r="CB180" s="785" t="str">
        <f>IF(ISNUMBER(P179),'Cover Page'!$D$35/1000000*P179/'FX rate'!$C$26,"")</f>
        <v/>
      </c>
      <c r="CC180" s="632" t="str">
        <f>IF(ISNUMBER(Q179),'Cover Page'!$D$35/1000000*Q179/'FX rate'!$C$26,"")</f>
        <v/>
      </c>
      <c r="CD180" s="786" t="str">
        <f>IF(ISNUMBER(R179),'Cover Page'!$D$35/1000000*R179/'FX rate'!$C$26,"")</f>
        <v/>
      </c>
      <c r="CE180" s="785" t="str">
        <f>IF(ISNUMBER(S179),'Cover Page'!$D$35/1000000*S179/'FX rate'!$C$26,"")</f>
        <v/>
      </c>
      <c r="CF180" s="782" t="str">
        <f>IF(ISNUMBER(T179),'Cover Page'!$D$35/1000000*T179/'FX rate'!$C$26,"")</f>
        <v/>
      </c>
      <c r="CG180" s="784" t="str">
        <f>IF(ISNUMBER(U179),'Cover Page'!$D$35/1000000*U179/'FX rate'!$C$26,"")</f>
        <v/>
      </c>
      <c r="CH180" s="783" t="str">
        <f>IF(ISNUMBER(V179),'Cover Page'!$D$35/1000000*V179/'FX rate'!$C$26,"")</f>
        <v/>
      </c>
      <c r="CI180" s="781" t="str">
        <f>IF(ISNUMBER(W179),'Cover Page'!$D$35/1000000*W179/'FX rate'!$C$26,"")</f>
        <v/>
      </c>
      <c r="CJ180" s="525"/>
      <c r="CK180" s="525"/>
      <c r="CL180" s="525"/>
      <c r="CM180" s="525"/>
      <c r="CN180" s="525"/>
      <c r="CO180" s="525"/>
      <c r="CP180" s="525"/>
      <c r="CQ180" s="525"/>
      <c r="CR180" s="525"/>
      <c r="CS180" s="525"/>
    </row>
    <row r="181" spans="1:97" ht="14.25" x14ac:dyDescent="0.2">
      <c r="A181" s="4"/>
      <c r="B181" s="8">
        <v>2017</v>
      </c>
      <c r="C181" s="145"/>
      <c r="D181" s="95"/>
      <c r="E181" s="1387"/>
      <c r="F181" s="141"/>
      <c r="G181" s="95"/>
      <c r="H181" s="94"/>
      <c r="I181" s="141"/>
      <c r="J181" s="95"/>
      <c r="K181" s="94"/>
      <c r="L181" s="141"/>
      <c r="M181" s="95"/>
      <c r="N181" s="94"/>
      <c r="O181" s="141"/>
      <c r="P181" s="95"/>
      <c r="Q181" s="94"/>
      <c r="R181" s="141"/>
      <c r="S181" s="95"/>
      <c r="T181" s="95"/>
      <c r="U181" s="264" t="str">
        <f t="shared" si="49"/>
        <v/>
      </c>
      <c r="V181" s="266" t="str">
        <f t="shared" si="50"/>
        <v/>
      </c>
      <c r="W181" s="251" t="str">
        <f t="shared" si="51"/>
        <v/>
      </c>
      <c r="AH181" s="523">
        <v>2016</v>
      </c>
      <c r="AI181" s="600" t="str">
        <f>IF(ISNUMBER(C180),'Cover Page'!$D$35/1000000*'4 classification'!C180/'FX rate'!$C21,"")</f>
        <v/>
      </c>
      <c r="AJ181" s="793" t="str">
        <f>IF(ISNUMBER(D180),'Cover Page'!$D$35/1000000*'4 classification'!D180/'FX rate'!$C21,"")</f>
        <v/>
      </c>
      <c r="AK181" s="601" t="str">
        <f>IF(ISNUMBER(E180),'Cover Page'!$D$35/1000000*'4 classification'!E180/'FX rate'!$C21,"")</f>
        <v/>
      </c>
      <c r="AL181" s="794" t="str">
        <f>IF(ISNUMBER(F180),'Cover Page'!$D$35/1000000*'4 classification'!F180/'FX rate'!$C21,"")</f>
        <v/>
      </c>
      <c r="AM181" s="793" t="str">
        <f>IF(ISNUMBER(G180),'Cover Page'!$D$35/1000000*'4 classification'!G180/'FX rate'!$C21,"")</f>
        <v/>
      </c>
      <c r="AN181" s="601" t="str">
        <f>IF(ISNUMBER(H180),'Cover Page'!$D$35/1000000*'4 classification'!H180/'FX rate'!$C21,"")</f>
        <v/>
      </c>
      <c r="AO181" s="794" t="str">
        <f>IF(ISNUMBER(I180),'Cover Page'!$D$35/1000000*'4 classification'!I180/'FX rate'!$C21,"")</f>
        <v/>
      </c>
      <c r="AP181" s="793" t="str">
        <f>IF(ISNUMBER(J180),'Cover Page'!$D$35/1000000*'4 classification'!J180/'FX rate'!$C21,"")</f>
        <v/>
      </c>
      <c r="AQ181" s="601" t="str">
        <f>IF(ISNUMBER(K180),'Cover Page'!$D$35/1000000*'4 classification'!K180/'FX rate'!$C21,"")</f>
        <v/>
      </c>
      <c r="AR181" s="794" t="str">
        <f>IF(ISNUMBER(L180),'Cover Page'!$D$35/1000000*'4 classification'!L180/'FX rate'!$C21,"")</f>
        <v/>
      </c>
      <c r="AS181" s="793" t="str">
        <f>IF(ISNUMBER(M180),'Cover Page'!$D$35/1000000*'4 classification'!M180/'FX rate'!$C21,"")</f>
        <v/>
      </c>
      <c r="AT181" s="601" t="str">
        <f>IF(ISNUMBER(N180),'Cover Page'!$D$35/1000000*'4 classification'!N180/'FX rate'!$C21,"")</f>
        <v/>
      </c>
      <c r="AU181" s="794" t="str">
        <f>IF(ISNUMBER(O180),'Cover Page'!$D$35/1000000*'4 classification'!O180/'FX rate'!$C21,"")</f>
        <v/>
      </c>
      <c r="AV181" s="793" t="str">
        <f>IF(ISNUMBER(P180),'Cover Page'!$D$35/1000000*'4 classification'!P180/'FX rate'!$C21,"")</f>
        <v/>
      </c>
      <c r="AW181" s="601" t="str">
        <f>IF(ISNUMBER(Q180),'Cover Page'!$D$35/1000000*'4 classification'!Q180/'FX rate'!$C21,"")</f>
        <v/>
      </c>
      <c r="AX181" s="794" t="str">
        <f>IF(ISNUMBER(R180),'Cover Page'!$D$35/1000000*'4 classification'!R180/'FX rate'!$C21,"")</f>
        <v/>
      </c>
      <c r="AY181" s="793" t="str">
        <f>IF(ISNUMBER(S180),'Cover Page'!$D$35/1000000*'4 classification'!S180/'FX rate'!$C21,"")</f>
        <v/>
      </c>
      <c r="AZ181" s="793" t="str">
        <f>IF(ISNUMBER(T180),'Cover Page'!$D$35/1000000*'4 classification'!T180/'FX rate'!$C21,"")</f>
        <v/>
      </c>
      <c r="BA181" s="600" t="str">
        <f>IF(ISNUMBER(U180),'Cover Page'!$D$35/1000000*'4 classification'!U180/'FX rate'!$C21,"")</f>
        <v/>
      </c>
      <c r="BB181" s="791" t="str">
        <f>IF(ISNUMBER(V180),'Cover Page'!$D$35/1000000*'4 classification'!V180/'FX rate'!$C21,"")</f>
        <v/>
      </c>
      <c r="BC181" s="599" t="str">
        <f>IF(ISNUMBER(W180),'Cover Page'!$D$35/1000000*'4 classification'!W180/'FX rate'!$C21,"")</f>
        <v/>
      </c>
      <c r="BD181" s="456"/>
      <c r="BE181" s="456"/>
      <c r="BF181" s="456"/>
      <c r="BG181" s="456"/>
      <c r="BH181" s="456"/>
      <c r="BI181" s="456"/>
      <c r="BN181" s="592">
        <v>2016</v>
      </c>
      <c r="BO181" s="631" t="str">
        <f>IF(ISNUMBER(C180),'Cover Page'!$D$35/1000000*C180/'FX rate'!$C$26,"")</f>
        <v/>
      </c>
      <c r="BP181" s="785" t="str">
        <f>IF(ISNUMBER(D180),'Cover Page'!$D$35/1000000*D180/'FX rate'!$C$26,"")</f>
        <v/>
      </c>
      <c r="BQ181" s="632" t="str">
        <f>IF(ISNUMBER(E180),'Cover Page'!$D$35/1000000*E180/'FX rate'!$C$26,"")</f>
        <v/>
      </c>
      <c r="BR181" s="786" t="str">
        <f>IF(ISNUMBER(F180),'Cover Page'!$D$35/1000000*F180/'FX rate'!$C$26,"")</f>
        <v/>
      </c>
      <c r="BS181" s="785" t="str">
        <f>IF(ISNUMBER(G180),'Cover Page'!$D$35/1000000*G180/'FX rate'!$C$26,"")</f>
        <v/>
      </c>
      <c r="BT181" s="632" t="str">
        <f>IF(ISNUMBER(H180),'Cover Page'!$D$35/1000000*H180/'FX rate'!$C$26,"")</f>
        <v/>
      </c>
      <c r="BU181" s="786" t="str">
        <f>IF(ISNUMBER(I180),'Cover Page'!$D$35/1000000*I180/'FX rate'!$C$26,"")</f>
        <v/>
      </c>
      <c r="BV181" s="785" t="str">
        <f>IF(ISNUMBER(J180),'Cover Page'!$D$35/1000000*J180/'FX rate'!$C$26,"")</f>
        <v/>
      </c>
      <c r="BW181" s="632" t="str">
        <f>IF(ISNUMBER(K180),'Cover Page'!$D$35/1000000*K180/'FX rate'!$C$26,"")</f>
        <v/>
      </c>
      <c r="BX181" s="786" t="str">
        <f>IF(ISNUMBER(L180),'Cover Page'!$D$35/1000000*L180/'FX rate'!$C$26,"")</f>
        <v/>
      </c>
      <c r="BY181" s="785" t="str">
        <f>IF(ISNUMBER(M180),'Cover Page'!$D$35/1000000*M180/'FX rate'!$C$26,"")</f>
        <v/>
      </c>
      <c r="BZ181" s="632" t="str">
        <f>IF(ISNUMBER(N180),'Cover Page'!$D$35/1000000*N180/'FX rate'!$C$26,"")</f>
        <v/>
      </c>
      <c r="CA181" s="786" t="str">
        <f>IF(ISNUMBER(O180),'Cover Page'!$D$35/1000000*O180/'FX rate'!$C$26,"")</f>
        <v/>
      </c>
      <c r="CB181" s="785" t="str">
        <f>IF(ISNUMBER(P180),'Cover Page'!$D$35/1000000*P180/'FX rate'!$C$26,"")</f>
        <v/>
      </c>
      <c r="CC181" s="632" t="str">
        <f>IF(ISNUMBER(Q180),'Cover Page'!$D$35/1000000*Q180/'FX rate'!$C$26,"")</f>
        <v/>
      </c>
      <c r="CD181" s="786" t="str">
        <f>IF(ISNUMBER(R180),'Cover Page'!$D$35/1000000*R180/'FX rate'!$C$26,"")</f>
        <v/>
      </c>
      <c r="CE181" s="785" t="str">
        <f>IF(ISNUMBER(S180),'Cover Page'!$D$35/1000000*S180/'FX rate'!$C$26,"")</f>
        <v/>
      </c>
      <c r="CF181" s="782" t="str">
        <f>IF(ISNUMBER(T180),'Cover Page'!$D$35/1000000*T180/'FX rate'!$C$26,"")</f>
        <v/>
      </c>
      <c r="CG181" s="784" t="str">
        <f>IF(ISNUMBER(U180),'Cover Page'!$D$35/1000000*U180/'FX rate'!$C$26,"")</f>
        <v/>
      </c>
      <c r="CH181" s="783" t="str">
        <f>IF(ISNUMBER(V180),'Cover Page'!$D$35/1000000*V180/'FX rate'!$C$26,"")</f>
        <v/>
      </c>
      <c r="CI181" s="781" t="str">
        <f>IF(ISNUMBER(W180),'Cover Page'!$D$35/1000000*W180/'FX rate'!$C$26,"")</f>
        <v/>
      </c>
      <c r="CJ181" s="525"/>
      <c r="CK181" s="525"/>
      <c r="CL181" s="525"/>
      <c r="CM181" s="525"/>
      <c r="CN181" s="525"/>
      <c r="CO181" s="525"/>
      <c r="CP181" s="525"/>
      <c r="CQ181" s="525"/>
      <c r="CR181" s="525"/>
      <c r="CS181" s="525"/>
    </row>
    <row r="182" spans="1:97" ht="14.25" x14ac:dyDescent="0.2">
      <c r="A182" s="4"/>
      <c r="B182" s="8">
        <v>2018</v>
      </c>
      <c r="C182" s="145"/>
      <c r="D182" s="95"/>
      <c r="E182" s="1387"/>
      <c r="F182" s="141"/>
      <c r="G182" s="95"/>
      <c r="H182" s="94"/>
      <c r="I182" s="141"/>
      <c r="J182" s="95"/>
      <c r="K182" s="94"/>
      <c r="L182" s="141"/>
      <c r="M182" s="95"/>
      <c r="N182" s="94"/>
      <c r="O182" s="141"/>
      <c r="P182" s="95"/>
      <c r="Q182" s="94"/>
      <c r="R182" s="141"/>
      <c r="S182" s="95"/>
      <c r="T182" s="95"/>
      <c r="U182" s="264" t="str">
        <f t="shared" si="49"/>
        <v/>
      </c>
      <c r="V182" s="266" t="str">
        <f t="shared" si="50"/>
        <v/>
      </c>
      <c r="W182" s="251" t="str">
        <f t="shared" si="51"/>
        <v/>
      </c>
      <c r="AH182" s="520">
        <v>2017</v>
      </c>
      <c r="AI182" s="600" t="str">
        <f>IF(ISNUMBER(C181),'Cover Page'!$D$35/1000000*'4 classification'!C181/'FX rate'!$C22,"")</f>
        <v/>
      </c>
      <c r="AJ182" s="793" t="str">
        <f>IF(ISNUMBER(D181),'Cover Page'!$D$35/1000000*'4 classification'!D181/'FX rate'!$C22,"")</f>
        <v/>
      </c>
      <c r="AK182" s="601" t="str">
        <f>IF(ISNUMBER(E181),'Cover Page'!$D$35/1000000*'4 classification'!E181/'FX rate'!$C22,"")</f>
        <v/>
      </c>
      <c r="AL182" s="794" t="str">
        <f>IF(ISNUMBER(F181),'Cover Page'!$D$35/1000000*'4 classification'!F181/'FX rate'!$C22,"")</f>
        <v/>
      </c>
      <c r="AM182" s="793" t="str">
        <f>IF(ISNUMBER(G181),'Cover Page'!$D$35/1000000*'4 classification'!G181/'FX rate'!$C22,"")</f>
        <v/>
      </c>
      <c r="AN182" s="601" t="str">
        <f>IF(ISNUMBER(H181),'Cover Page'!$D$35/1000000*'4 classification'!H181/'FX rate'!$C22,"")</f>
        <v/>
      </c>
      <c r="AO182" s="794" t="str">
        <f>IF(ISNUMBER(I181),'Cover Page'!$D$35/1000000*'4 classification'!I181/'FX rate'!$C22,"")</f>
        <v/>
      </c>
      <c r="AP182" s="793" t="str">
        <f>IF(ISNUMBER(J181),'Cover Page'!$D$35/1000000*'4 classification'!J181/'FX rate'!$C22,"")</f>
        <v/>
      </c>
      <c r="AQ182" s="601" t="str">
        <f>IF(ISNUMBER(K181),'Cover Page'!$D$35/1000000*'4 classification'!K181/'FX rate'!$C22,"")</f>
        <v/>
      </c>
      <c r="AR182" s="794" t="str">
        <f>IF(ISNUMBER(L181),'Cover Page'!$D$35/1000000*'4 classification'!L181/'FX rate'!$C22,"")</f>
        <v/>
      </c>
      <c r="AS182" s="793" t="str">
        <f>IF(ISNUMBER(M181),'Cover Page'!$D$35/1000000*'4 classification'!M181/'FX rate'!$C22,"")</f>
        <v/>
      </c>
      <c r="AT182" s="601" t="str">
        <f>IF(ISNUMBER(N181),'Cover Page'!$D$35/1000000*'4 classification'!N181/'FX rate'!$C22,"")</f>
        <v/>
      </c>
      <c r="AU182" s="794" t="str">
        <f>IF(ISNUMBER(O181),'Cover Page'!$D$35/1000000*'4 classification'!O181/'FX rate'!$C22,"")</f>
        <v/>
      </c>
      <c r="AV182" s="793" t="str">
        <f>IF(ISNUMBER(P181),'Cover Page'!$D$35/1000000*'4 classification'!P181/'FX rate'!$C22,"")</f>
        <v/>
      </c>
      <c r="AW182" s="601" t="str">
        <f>IF(ISNUMBER(Q181),'Cover Page'!$D$35/1000000*'4 classification'!Q181/'FX rate'!$C22,"")</f>
        <v/>
      </c>
      <c r="AX182" s="794" t="str">
        <f>IF(ISNUMBER(R181),'Cover Page'!$D$35/1000000*'4 classification'!R181/'FX rate'!$C22,"")</f>
        <v/>
      </c>
      <c r="AY182" s="793" t="str">
        <f>IF(ISNUMBER(S181),'Cover Page'!$D$35/1000000*'4 classification'!S181/'FX rate'!$C22,"")</f>
        <v/>
      </c>
      <c r="AZ182" s="793" t="str">
        <f>IF(ISNUMBER(T181),'Cover Page'!$D$35/1000000*'4 classification'!T181/'FX rate'!$C22,"")</f>
        <v/>
      </c>
      <c r="BA182" s="600" t="str">
        <f>IF(ISNUMBER(U181),'Cover Page'!$D$35/1000000*'4 classification'!U181/'FX rate'!$C22,"")</f>
        <v/>
      </c>
      <c r="BB182" s="791" t="str">
        <f>IF(ISNUMBER(V181),'Cover Page'!$D$35/1000000*'4 classification'!V181/'FX rate'!$C22,"")</f>
        <v/>
      </c>
      <c r="BC182" s="599" t="str">
        <f>IF(ISNUMBER(W181),'Cover Page'!$D$35/1000000*'4 classification'!W181/'FX rate'!$C22,"")</f>
        <v/>
      </c>
      <c r="BD182" s="456"/>
      <c r="BE182" s="456"/>
      <c r="BF182" s="456"/>
      <c r="BG182" s="456"/>
      <c r="BH182" s="456"/>
      <c r="BI182" s="456"/>
      <c r="BN182" s="589">
        <v>2017</v>
      </c>
      <c r="BO182" s="631" t="str">
        <f>IF(ISNUMBER(C181),'Cover Page'!$D$35/1000000*C181/'FX rate'!$C$26,"")</f>
        <v/>
      </c>
      <c r="BP182" s="785" t="str">
        <f>IF(ISNUMBER(D181),'Cover Page'!$D$35/1000000*D181/'FX rate'!$C$26,"")</f>
        <v/>
      </c>
      <c r="BQ182" s="632" t="str">
        <f>IF(ISNUMBER(E181),'Cover Page'!$D$35/1000000*E181/'FX rate'!$C$26,"")</f>
        <v/>
      </c>
      <c r="BR182" s="786" t="str">
        <f>IF(ISNUMBER(F181),'Cover Page'!$D$35/1000000*F181/'FX rate'!$C$26,"")</f>
        <v/>
      </c>
      <c r="BS182" s="785" t="str">
        <f>IF(ISNUMBER(G181),'Cover Page'!$D$35/1000000*G181/'FX rate'!$C$26,"")</f>
        <v/>
      </c>
      <c r="BT182" s="632" t="str">
        <f>IF(ISNUMBER(H181),'Cover Page'!$D$35/1000000*H181/'FX rate'!$C$26,"")</f>
        <v/>
      </c>
      <c r="BU182" s="786" t="str">
        <f>IF(ISNUMBER(I181),'Cover Page'!$D$35/1000000*I181/'FX rate'!$C$26,"")</f>
        <v/>
      </c>
      <c r="BV182" s="785" t="str">
        <f>IF(ISNUMBER(J181),'Cover Page'!$D$35/1000000*J181/'FX rate'!$C$26,"")</f>
        <v/>
      </c>
      <c r="BW182" s="632" t="str">
        <f>IF(ISNUMBER(K181),'Cover Page'!$D$35/1000000*K181/'FX rate'!$C$26,"")</f>
        <v/>
      </c>
      <c r="BX182" s="786" t="str">
        <f>IF(ISNUMBER(L181),'Cover Page'!$D$35/1000000*L181/'FX rate'!$C$26,"")</f>
        <v/>
      </c>
      <c r="BY182" s="785" t="str">
        <f>IF(ISNUMBER(M181),'Cover Page'!$D$35/1000000*M181/'FX rate'!$C$26,"")</f>
        <v/>
      </c>
      <c r="BZ182" s="632" t="str">
        <f>IF(ISNUMBER(N181),'Cover Page'!$D$35/1000000*N181/'FX rate'!$C$26,"")</f>
        <v/>
      </c>
      <c r="CA182" s="786" t="str">
        <f>IF(ISNUMBER(O181),'Cover Page'!$D$35/1000000*O181/'FX rate'!$C$26,"")</f>
        <v/>
      </c>
      <c r="CB182" s="785" t="str">
        <f>IF(ISNUMBER(P181),'Cover Page'!$D$35/1000000*P181/'FX rate'!$C$26,"")</f>
        <v/>
      </c>
      <c r="CC182" s="632" t="str">
        <f>IF(ISNUMBER(Q181),'Cover Page'!$D$35/1000000*Q181/'FX rate'!$C$26,"")</f>
        <v/>
      </c>
      <c r="CD182" s="786" t="str">
        <f>IF(ISNUMBER(R181),'Cover Page'!$D$35/1000000*R181/'FX rate'!$C$26,"")</f>
        <v/>
      </c>
      <c r="CE182" s="785" t="str">
        <f>IF(ISNUMBER(S181),'Cover Page'!$D$35/1000000*S181/'FX rate'!$C$26,"")</f>
        <v/>
      </c>
      <c r="CF182" s="782" t="str">
        <f>IF(ISNUMBER(T181),'Cover Page'!$D$35/1000000*T181/'FX rate'!$C$26,"")</f>
        <v/>
      </c>
      <c r="CG182" s="784" t="str">
        <f>IF(ISNUMBER(U181),'Cover Page'!$D$35/1000000*U181/'FX rate'!$C$26,"")</f>
        <v/>
      </c>
      <c r="CH182" s="783" t="str">
        <f>IF(ISNUMBER(V181),'Cover Page'!$D$35/1000000*V181/'FX rate'!$C$26,"")</f>
        <v/>
      </c>
      <c r="CI182" s="781" t="str">
        <f>IF(ISNUMBER(W181),'Cover Page'!$D$35/1000000*W181/'FX rate'!$C$26,"")</f>
        <v/>
      </c>
      <c r="CJ182" s="525"/>
      <c r="CK182" s="525"/>
      <c r="CL182" s="525"/>
      <c r="CM182" s="525"/>
      <c r="CN182" s="525"/>
      <c r="CO182" s="525"/>
      <c r="CP182" s="525"/>
      <c r="CQ182" s="525"/>
      <c r="CR182" s="525"/>
      <c r="CS182" s="525"/>
    </row>
    <row r="183" spans="1:97" ht="14.25" x14ac:dyDescent="0.2">
      <c r="A183" s="4"/>
      <c r="B183" s="8">
        <v>2019</v>
      </c>
      <c r="C183" s="145"/>
      <c r="D183" s="95"/>
      <c r="E183" s="1387"/>
      <c r="F183" s="141"/>
      <c r="G183" s="95"/>
      <c r="H183" s="94"/>
      <c r="I183" s="141"/>
      <c r="J183" s="95"/>
      <c r="K183" s="94"/>
      <c r="L183" s="141"/>
      <c r="M183" s="95"/>
      <c r="N183" s="94"/>
      <c r="O183" s="141"/>
      <c r="P183" s="95"/>
      <c r="Q183" s="94"/>
      <c r="R183" s="141"/>
      <c r="S183" s="95"/>
      <c r="T183" s="95"/>
      <c r="U183" s="264" t="str">
        <f t="shared" si="49"/>
        <v/>
      </c>
      <c r="V183" s="266" t="str">
        <f t="shared" si="50"/>
        <v/>
      </c>
      <c r="W183" s="251" t="str">
        <f t="shared" si="51"/>
        <v/>
      </c>
      <c r="AH183" s="523">
        <v>2018</v>
      </c>
      <c r="AI183" s="600" t="str">
        <f>IF(ISNUMBER(C182),'Cover Page'!$D$35/1000000*'4 classification'!C182/'FX rate'!$C23,"")</f>
        <v/>
      </c>
      <c r="AJ183" s="793" t="str">
        <f>IF(ISNUMBER(D182),'Cover Page'!$D$35/1000000*'4 classification'!D182/'FX rate'!$C23,"")</f>
        <v/>
      </c>
      <c r="AK183" s="601" t="str">
        <f>IF(ISNUMBER(E182),'Cover Page'!$D$35/1000000*'4 classification'!E182/'FX rate'!$C23,"")</f>
        <v/>
      </c>
      <c r="AL183" s="794" t="str">
        <f>IF(ISNUMBER(F182),'Cover Page'!$D$35/1000000*'4 classification'!F182/'FX rate'!$C23,"")</f>
        <v/>
      </c>
      <c r="AM183" s="793" t="str">
        <f>IF(ISNUMBER(G182),'Cover Page'!$D$35/1000000*'4 classification'!G182/'FX rate'!$C23,"")</f>
        <v/>
      </c>
      <c r="AN183" s="601" t="str">
        <f>IF(ISNUMBER(H182),'Cover Page'!$D$35/1000000*'4 classification'!H182/'FX rate'!$C23,"")</f>
        <v/>
      </c>
      <c r="AO183" s="794" t="str">
        <f>IF(ISNUMBER(I182),'Cover Page'!$D$35/1000000*'4 classification'!I182/'FX rate'!$C23,"")</f>
        <v/>
      </c>
      <c r="AP183" s="793" t="str">
        <f>IF(ISNUMBER(J182),'Cover Page'!$D$35/1000000*'4 classification'!J182/'FX rate'!$C23,"")</f>
        <v/>
      </c>
      <c r="AQ183" s="601" t="str">
        <f>IF(ISNUMBER(K182),'Cover Page'!$D$35/1000000*'4 classification'!K182/'FX rate'!$C23,"")</f>
        <v/>
      </c>
      <c r="AR183" s="794" t="str">
        <f>IF(ISNUMBER(L182),'Cover Page'!$D$35/1000000*'4 classification'!L182/'FX rate'!$C23,"")</f>
        <v/>
      </c>
      <c r="AS183" s="793" t="str">
        <f>IF(ISNUMBER(M182),'Cover Page'!$D$35/1000000*'4 classification'!M182/'FX rate'!$C23,"")</f>
        <v/>
      </c>
      <c r="AT183" s="601" t="str">
        <f>IF(ISNUMBER(N182),'Cover Page'!$D$35/1000000*'4 classification'!N182/'FX rate'!$C23,"")</f>
        <v/>
      </c>
      <c r="AU183" s="794" t="str">
        <f>IF(ISNUMBER(O182),'Cover Page'!$D$35/1000000*'4 classification'!O182/'FX rate'!$C23,"")</f>
        <v/>
      </c>
      <c r="AV183" s="793" t="str">
        <f>IF(ISNUMBER(P182),'Cover Page'!$D$35/1000000*'4 classification'!P182/'FX rate'!$C23,"")</f>
        <v/>
      </c>
      <c r="AW183" s="601" t="str">
        <f>IF(ISNUMBER(Q182),'Cover Page'!$D$35/1000000*'4 classification'!Q182/'FX rate'!$C23,"")</f>
        <v/>
      </c>
      <c r="AX183" s="794" t="str">
        <f>IF(ISNUMBER(R182),'Cover Page'!$D$35/1000000*'4 classification'!R182/'FX rate'!$C23,"")</f>
        <v/>
      </c>
      <c r="AY183" s="793" t="str">
        <f>IF(ISNUMBER(S182),'Cover Page'!$D$35/1000000*'4 classification'!S182/'FX rate'!$C23,"")</f>
        <v/>
      </c>
      <c r="AZ183" s="793" t="str">
        <f>IF(ISNUMBER(T182),'Cover Page'!$D$35/1000000*'4 classification'!T182/'FX rate'!$C23,"")</f>
        <v/>
      </c>
      <c r="BA183" s="600" t="str">
        <f>IF(ISNUMBER(U182),'Cover Page'!$D$35/1000000*'4 classification'!U182/'FX rate'!$C23,"")</f>
        <v/>
      </c>
      <c r="BB183" s="791" t="str">
        <f>IF(ISNUMBER(V182),'Cover Page'!$D$35/1000000*'4 classification'!V182/'FX rate'!$C23,"")</f>
        <v/>
      </c>
      <c r="BC183" s="599" t="str">
        <f>IF(ISNUMBER(W182),'Cover Page'!$D$35/1000000*'4 classification'!W182/'FX rate'!$C23,"")</f>
        <v/>
      </c>
      <c r="BD183" s="456"/>
      <c r="BE183" s="456"/>
      <c r="BF183" s="456"/>
      <c r="BG183" s="456"/>
      <c r="BH183" s="456"/>
      <c r="BI183" s="456"/>
      <c r="BN183" s="592">
        <v>2018</v>
      </c>
      <c r="BO183" s="631" t="str">
        <f>IF(ISNUMBER(C182),'Cover Page'!$D$35/1000000*C182/'FX rate'!$C$26,"")</f>
        <v/>
      </c>
      <c r="BP183" s="785" t="str">
        <f>IF(ISNUMBER(D182),'Cover Page'!$D$35/1000000*D182/'FX rate'!$C$26,"")</f>
        <v/>
      </c>
      <c r="BQ183" s="632" t="str">
        <f>IF(ISNUMBER(E182),'Cover Page'!$D$35/1000000*E182/'FX rate'!$C$26,"")</f>
        <v/>
      </c>
      <c r="BR183" s="786" t="str">
        <f>IF(ISNUMBER(F182),'Cover Page'!$D$35/1000000*F182/'FX rate'!$C$26,"")</f>
        <v/>
      </c>
      <c r="BS183" s="785" t="str">
        <f>IF(ISNUMBER(G182),'Cover Page'!$D$35/1000000*G182/'FX rate'!$C$26,"")</f>
        <v/>
      </c>
      <c r="BT183" s="632" t="str">
        <f>IF(ISNUMBER(H182),'Cover Page'!$D$35/1000000*H182/'FX rate'!$C$26,"")</f>
        <v/>
      </c>
      <c r="BU183" s="786" t="str">
        <f>IF(ISNUMBER(I182),'Cover Page'!$D$35/1000000*I182/'FX rate'!$C$26,"")</f>
        <v/>
      </c>
      <c r="BV183" s="785" t="str">
        <f>IF(ISNUMBER(J182),'Cover Page'!$D$35/1000000*J182/'FX rate'!$C$26,"")</f>
        <v/>
      </c>
      <c r="BW183" s="632" t="str">
        <f>IF(ISNUMBER(K182),'Cover Page'!$D$35/1000000*K182/'FX rate'!$C$26,"")</f>
        <v/>
      </c>
      <c r="BX183" s="786" t="str">
        <f>IF(ISNUMBER(L182),'Cover Page'!$D$35/1000000*L182/'FX rate'!$C$26,"")</f>
        <v/>
      </c>
      <c r="BY183" s="785" t="str">
        <f>IF(ISNUMBER(M182),'Cover Page'!$D$35/1000000*M182/'FX rate'!$C$26,"")</f>
        <v/>
      </c>
      <c r="BZ183" s="632" t="str">
        <f>IF(ISNUMBER(N182),'Cover Page'!$D$35/1000000*N182/'FX rate'!$C$26,"")</f>
        <v/>
      </c>
      <c r="CA183" s="786" t="str">
        <f>IF(ISNUMBER(O182),'Cover Page'!$D$35/1000000*O182/'FX rate'!$C$26,"")</f>
        <v/>
      </c>
      <c r="CB183" s="785" t="str">
        <f>IF(ISNUMBER(P182),'Cover Page'!$D$35/1000000*P182/'FX rate'!$C$26,"")</f>
        <v/>
      </c>
      <c r="CC183" s="632" t="str">
        <f>IF(ISNUMBER(Q182),'Cover Page'!$D$35/1000000*Q182/'FX rate'!$C$26,"")</f>
        <v/>
      </c>
      <c r="CD183" s="786" t="str">
        <f>IF(ISNUMBER(R182),'Cover Page'!$D$35/1000000*R182/'FX rate'!$C$26,"")</f>
        <v/>
      </c>
      <c r="CE183" s="785" t="str">
        <f>IF(ISNUMBER(S182),'Cover Page'!$D$35/1000000*S182/'FX rate'!$C$26,"")</f>
        <v/>
      </c>
      <c r="CF183" s="782" t="str">
        <f>IF(ISNUMBER(T182),'Cover Page'!$D$35/1000000*T182/'FX rate'!$C$26,"")</f>
        <v/>
      </c>
      <c r="CG183" s="784" t="str">
        <f>IF(ISNUMBER(U182),'Cover Page'!$D$35/1000000*U182/'FX rate'!$C$26,"")</f>
        <v/>
      </c>
      <c r="CH183" s="783" t="str">
        <f>IF(ISNUMBER(V182),'Cover Page'!$D$35/1000000*V182/'FX rate'!$C$26,"")</f>
        <v/>
      </c>
      <c r="CI183" s="781" t="str">
        <f>IF(ISNUMBER(W182),'Cover Page'!$D$35/1000000*W182/'FX rate'!$C$26,"")</f>
        <v/>
      </c>
      <c r="CJ183" s="525"/>
      <c r="CK183" s="525"/>
      <c r="CL183" s="525"/>
      <c r="CM183" s="525"/>
      <c r="CN183" s="525"/>
      <c r="CO183" s="525"/>
      <c r="CP183" s="525"/>
      <c r="CQ183" s="525"/>
      <c r="CR183" s="525"/>
      <c r="CS183" s="525"/>
    </row>
    <row r="184" spans="1:97" ht="14.25" x14ac:dyDescent="0.2">
      <c r="A184" s="4"/>
      <c r="B184" s="8">
        <v>2020</v>
      </c>
      <c r="C184" s="145"/>
      <c r="D184" s="95"/>
      <c r="E184" s="1387"/>
      <c r="F184" s="141"/>
      <c r="G184" s="95"/>
      <c r="H184" s="94"/>
      <c r="I184" s="141"/>
      <c r="J184" s="95"/>
      <c r="K184" s="94"/>
      <c r="L184" s="141"/>
      <c r="M184" s="95"/>
      <c r="N184" s="94"/>
      <c r="O184" s="141"/>
      <c r="P184" s="95"/>
      <c r="Q184" s="94"/>
      <c r="R184" s="141"/>
      <c r="S184" s="95"/>
      <c r="T184" s="95"/>
      <c r="U184" s="264" t="str">
        <f t="shared" si="49"/>
        <v/>
      </c>
      <c r="V184" s="266" t="str">
        <f t="shared" si="50"/>
        <v/>
      </c>
      <c r="W184" s="251" t="str">
        <f t="shared" si="51"/>
        <v/>
      </c>
      <c r="AH184" s="523">
        <v>2019</v>
      </c>
      <c r="AI184" s="600" t="str">
        <f>IF(ISNUMBER(C183),'Cover Page'!$D$35/1000000*'4 classification'!C183/'FX rate'!$C24,"")</f>
        <v/>
      </c>
      <c r="AJ184" s="793" t="str">
        <f>IF(ISNUMBER(D183),'Cover Page'!$D$35/1000000*'4 classification'!D183/'FX rate'!$C24,"")</f>
        <v/>
      </c>
      <c r="AK184" s="601" t="str">
        <f>IF(ISNUMBER(E183),'Cover Page'!$D$35/1000000*'4 classification'!E183/'FX rate'!$C24,"")</f>
        <v/>
      </c>
      <c r="AL184" s="794" t="str">
        <f>IF(ISNUMBER(F183),'Cover Page'!$D$35/1000000*'4 classification'!F183/'FX rate'!$C24,"")</f>
        <v/>
      </c>
      <c r="AM184" s="793" t="str">
        <f>IF(ISNUMBER(G183),'Cover Page'!$D$35/1000000*'4 classification'!G183/'FX rate'!$C24,"")</f>
        <v/>
      </c>
      <c r="AN184" s="601" t="str">
        <f>IF(ISNUMBER(H183),'Cover Page'!$D$35/1000000*'4 classification'!H183/'FX rate'!$C24,"")</f>
        <v/>
      </c>
      <c r="AO184" s="794" t="str">
        <f>IF(ISNUMBER(I183),'Cover Page'!$D$35/1000000*'4 classification'!I183/'FX rate'!$C24,"")</f>
        <v/>
      </c>
      <c r="AP184" s="793" t="str">
        <f>IF(ISNUMBER(J183),'Cover Page'!$D$35/1000000*'4 classification'!J183/'FX rate'!$C24,"")</f>
        <v/>
      </c>
      <c r="AQ184" s="601" t="str">
        <f>IF(ISNUMBER(K183),'Cover Page'!$D$35/1000000*'4 classification'!K183/'FX rate'!$C24,"")</f>
        <v/>
      </c>
      <c r="AR184" s="794" t="str">
        <f>IF(ISNUMBER(L183),'Cover Page'!$D$35/1000000*'4 classification'!L183/'FX rate'!$C24,"")</f>
        <v/>
      </c>
      <c r="AS184" s="793" t="str">
        <f>IF(ISNUMBER(M183),'Cover Page'!$D$35/1000000*'4 classification'!M183/'FX rate'!$C24,"")</f>
        <v/>
      </c>
      <c r="AT184" s="601" t="str">
        <f>IF(ISNUMBER(N183),'Cover Page'!$D$35/1000000*'4 classification'!N183/'FX rate'!$C24,"")</f>
        <v/>
      </c>
      <c r="AU184" s="794" t="str">
        <f>IF(ISNUMBER(O183),'Cover Page'!$D$35/1000000*'4 classification'!O183/'FX rate'!$C24,"")</f>
        <v/>
      </c>
      <c r="AV184" s="793" t="str">
        <f>IF(ISNUMBER(P183),'Cover Page'!$D$35/1000000*'4 classification'!P183/'FX rate'!$C24,"")</f>
        <v/>
      </c>
      <c r="AW184" s="601" t="str">
        <f>IF(ISNUMBER(Q183),'Cover Page'!$D$35/1000000*'4 classification'!Q183/'FX rate'!$C24,"")</f>
        <v/>
      </c>
      <c r="AX184" s="794" t="str">
        <f>IF(ISNUMBER(R183),'Cover Page'!$D$35/1000000*'4 classification'!R183/'FX rate'!$C24,"")</f>
        <v/>
      </c>
      <c r="AY184" s="793" t="str">
        <f>IF(ISNUMBER(S183),'Cover Page'!$D$35/1000000*'4 classification'!S183/'FX rate'!$C24,"")</f>
        <v/>
      </c>
      <c r="AZ184" s="793" t="str">
        <f>IF(ISNUMBER(T183),'Cover Page'!$D$35/1000000*'4 classification'!T183/'FX rate'!$C24,"")</f>
        <v/>
      </c>
      <c r="BA184" s="600" t="str">
        <f>IF(ISNUMBER(U183),'Cover Page'!$D$35/1000000*'4 classification'!U183/'FX rate'!$C24,"")</f>
        <v/>
      </c>
      <c r="BB184" s="791" t="str">
        <f>IF(ISNUMBER(V183),'Cover Page'!$D$35/1000000*'4 classification'!V183/'FX rate'!$C24,"")</f>
        <v/>
      </c>
      <c r="BC184" s="599" t="str">
        <f>IF(ISNUMBER(W183),'Cover Page'!$D$35/1000000*'4 classification'!W183/'FX rate'!$C24,"")</f>
        <v/>
      </c>
      <c r="BD184" s="456"/>
      <c r="BE184" s="456"/>
      <c r="BF184" s="456"/>
      <c r="BG184" s="456"/>
      <c r="BH184" s="456"/>
      <c r="BI184" s="456"/>
      <c r="BN184" s="592">
        <v>2019</v>
      </c>
      <c r="BO184" s="631" t="str">
        <f>IF(ISNUMBER(C183),'Cover Page'!$D$35/1000000*C183/'FX rate'!$C$26,"")</f>
        <v/>
      </c>
      <c r="BP184" s="785" t="str">
        <f>IF(ISNUMBER(D183),'Cover Page'!$D$35/1000000*D183/'FX rate'!$C$26,"")</f>
        <v/>
      </c>
      <c r="BQ184" s="632" t="str">
        <f>IF(ISNUMBER(E183),'Cover Page'!$D$35/1000000*E183/'FX rate'!$C$26,"")</f>
        <v/>
      </c>
      <c r="BR184" s="786" t="str">
        <f>IF(ISNUMBER(F183),'Cover Page'!$D$35/1000000*F183/'FX rate'!$C$26,"")</f>
        <v/>
      </c>
      <c r="BS184" s="785" t="str">
        <f>IF(ISNUMBER(G183),'Cover Page'!$D$35/1000000*G183/'FX rate'!$C$26,"")</f>
        <v/>
      </c>
      <c r="BT184" s="632" t="str">
        <f>IF(ISNUMBER(H183),'Cover Page'!$D$35/1000000*H183/'FX rate'!$C$26,"")</f>
        <v/>
      </c>
      <c r="BU184" s="786" t="str">
        <f>IF(ISNUMBER(I183),'Cover Page'!$D$35/1000000*I183/'FX rate'!$C$26,"")</f>
        <v/>
      </c>
      <c r="BV184" s="785" t="str">
        <f>IF(ISNUMBER(J183),'Cover Page'!$D$35/1000000*J183/'FX rate'!$C$26,"")</f>
        <v/>
      </c>
      <c r="BW184" s="632" t="str">
        <f>IF(ISNUMBER(K183),'Cover Page'!$D$35/1000000*K183/'FX rate'!$C$26,"")</f>
        <v/>
      </c>
      <c r="BX184" s="786" t="str">
        <f>IF(ISNUMBER(L183),'Cover Page'!$D$35/1000000*L183/'FX rate'!$C$26,"")</f>
        <v/>
      </c>
      <c r="BY184" s="785" t="str">
        <f>IF(ISNUMBER(M183),'Cover Page'!$D$35/1000000*M183/'FX rate'!$C$26,"")</f>
        <v/>
      </c>
      <c r="BZ184" s="632" t="str">
        <f>IF(ISNUMBER(N183),'Cover Page'!$D$35/1000000*N183/'FX rate'!$C$26,"")</f>
        <v/>
      </c>
      <c r="CA184" s="786" t="str">
        <f>IF(ISNUMBER(O183),'Cover Page'!$D$35/1000000*O183/'FX rate'!$C$26,"")</f>
        <v/>
      </c>
      <c r="CB184" s="785" t="str">
        <f>IF(ISNUMBER(P183),'Cover Page'!$D$35/1000000*P183/'FX rate'!$C$26,"")</f>
        <v/>
      </c>
      <c r="CC184" s="632" t="str">
        <f>IF(ISNUMBER(Q183),'Cover Page'!$D$35/1000000*Q183/'FX rate'!$C$26,"")</f>
        <v/>
      </c>
      <c r="CD184" s="786" t="str">
        <f>IF(ISNUMBER(R183),'Cover Page'!$D$35/1000000*R183/'FX rate'!$C$26,"")</f>
        <v/>
      </c>
      <c r="CE184" s="785" t="str">
        <f>IF(ISNUMBER(S183),'Cover Page'!$D$35/1000000*S183/'FX rate'!$C$26,"")</f>
        <v/>
      </c>
      <c r="CF184" s="782" t="str">
        <f>IF(ISNUMBER(T183),'Cover Page'!$D$35/1000000*T183/'FX rate'!$C$26,"")</f>
        <v/>
      </c>
      <c r="CG184" s="784" t="str">
        <f>IF(ISNUMBER(U183),'Cover Page'!$D$35/1000000*U183/'FX rate'!$C$26,"")</f>
        <v/>
      </c>
      <c r="CH184" s="783" t="str">
        <f>IF(ISNUMBER(V183),'Cover Page'!$D$35/1000000*V183/'FX rate'!$C$26,"")</f>
        <v/>
      </c>
      <c r="CI184" s="781" t="str">
        <f>IF(ISNUMBER(W183),'Cover Page'!$D$35/1000000*W183/'FX rate'!$C$26,"")</f>
        <v/>
      </c>
      <c r="CJ184" s="525"/>
      <c r="CK184" s="525"/>
      <c r="CL184" s="525"/>
      <c r="CM184" s="525"/>
      <c r="CN184" s="525"/>
      <c r="CO184" s="525"/>
      <c r="CP184" s="525"/>
      <c r="CQ184" s="525"/>
      <c r="CR184" s="525"/>
      <c r="CS184" s="525"/>
    </row>
    <row r="185" spans="1:97" ht="14.25" x14ac:dyDescent="0.2">
      <c r="A185" s="4"/>
      <c r="B185" s="8">
        <v>2021</v>
      </c>
      <c r="C185" s="145"/>
      <c r="D185" s="95"/>
      <c r="E185" s="1387"/>
      <c r="F185" s="141"/>
      <c r="G185" s="95"/>
      <c r="H185" s="94"/>
      <c r="I185" s="141"/>
      <c r="J185" s="95"/>
      <c r="K185" s="94"/>
      <c r="L185" s="141"/>
      <c r="M185" s="95"/>
      <c r="N185" s="94"/>
      <c r="O185" s="141"/>
      <c r="P185" s="95"/>
      <c r="Q185" s="94"/>
      <c r="R185" s="141"/>
      <c r="S185" s="95"/>
      <c r="T185" s="95"/>
      <c r="U185" s="264" t="str">
        <f t="shared" ref="U185:U186" si="52">IF(COUNT(C185,F185,I185,L185,O185,R185)&lt;&gt;0,C185+F185+I185+L185+O185+R185,"")</f>
        <v/>
      </c>
      <c r="V185" s="266" t="str">
        <f t="shared" ref="V185:V186" si="53">IF(COUNT(D185,G185,J185,M185,P185,S185)&lt;&gt;0,D185+G185+J185+M185+P185+S185,"")</f>
        <v/>
      </c>
      <c r="W185" s="251" t="str">
        <f t="shared" ref="W185:W186" si="54">IF(COUNT(E185,H185,K185,N185,Q185,T185)&lt;&gt;0,E185+H185+K185+N185+Q185+T185,"")</f>
        <v/>
      </c>
      <c r="AH185" s="523">
        <v>2020</v>
      </c>
      <c r="AI185" s="600" t="str">
        <f>IF(ISNUMBER(C184),'Cover Page'!$D$35/1000000*'4 classification'!C184/'FX rate'!$C25,"")</f>
        <v/>
      </c>
      <c r="AJ185" s="793" t="str">
        <f>IF(ISNUMBER(D184),'Cover Page'!$D$35/1000000*'4 classification'!D184/'FX rate'!$C25,"")</f>
        <v/>
      </c>
      <c r="AK185" s="601" t="str">
        <f>IF(ISNUMBER(E184),'Cover Page'!$D$35/1000000*'4 classification'!E184/'FX rate'!$C25,"")</f>
        <v/>
      </c>
      <c r="AL185" s="794" t="str">
        <f>IF(ISNUMBER(F184),'Cover Page'!$D$35/1000000*'4 classification'!F184/'FX rate'!$C25,"")</f>
        <v/>
      </c>
      <c r="AM185" s="793" t="str">
        <f>IF(ISNUMBER(G184),'Cover Page'!$D$35/1000000*'4 classification'!G184/'FX rate'!$C25,"")</f>
        <v/>
      </c>
      <c r="AN185" s="601" t="str">
        <f>IF(ISNUMBER(H184),'Cover Page'!$D$35/1000000*'4 classification'!H184/'FX rate'!$C25,"")</f>
        <v/>
      </c>
      <c r="AO185" s="794" t="str">
        <f>IF(ISNUMBER(I184),'Cover Page'!$D$35/1000000*'4 classification'!I184/'FX rate'!$C25,"")</f>
        <v/>
      </c>
      <c r="AP185" s="793" t="str">
        <f>IF(ISNUMBER(J184),'Cover Page'!$D$35/1000000*'4 classification'!J184/'FX rate'!$C25,"")</f>
        <v/>
      </c>
      <c r="AQ185" s="601" t="str">
        <f>IF(ISNUMBER(K184),'Cover Page'!$D$35/1000000*'4 classification'!K184/'FX rate'!$C25,"")</f>
        <v/>
      </c>
      <c r="AR185" s="794" t="str">
        <f>IF(ISNUMBER(L184),'Cover Page'!$D$35/1000000*'4 classification'!L184/'FX rate'!$C25,"")</f>
        <v/>
      </c>
      <c r="AS185" s="793" t="str">
        <f>IF(ISNUMBER(M184),'Cover Page'!$D$35/1000000*'4 classification'!M184/'FX rate'!$C25,"")</f>
        <v/>
      </c>
      <c r="AT185" s="601" t="str">
        <f>IF(ISNUMBER(N184),'Cover Page'!$D$35/1000000*'4 classification'!N184/'FX rate'!$C25,"")</f>
        <v/>
      </c>
      <c r="AU185" s="794" t="str">
        <f>IF(ISNUMBER(O184),'Cover Page'!$D$35/1000000*'4 classification'!O184/'FX rate'!$C25,"")</f>
        <v/>
      </c>
      <c r="AV185" s="793" t="str">
        <f>IF(ISNUMBER(P184),'Cover Page'!$D$35/1000000*'4 classification'!P184/'FX rate'!$C25,"")</f>
        <v/>
      </c>
      <c r="AW185" s="601" t="str">
        <f>IF(ISNUMBER(Q184),'Cover Page'!$D$35/1000000*'4 classification'!Q184/'FX rate'!$C25,"")</f>
        <v/>
      </c>
      <c r="AX185" s="794" t="str">
        <f>IF(ISNUMBER(R184),'Cover Page'!$D$35/1000000*'4 classification'!R184/'FX rate'!$C25,"")</f>
        <v/>
      </c>
      <c r="AY185" s="793" t="str">
        <f>IF(ISNUMBER(S184),'Cover Page'!$D$35/1000000*'4 classification'!S184/'FX rate'!$C25,"")</f>
        <v/>
      </c>
      <c r="AZ185" s="793" t="str">
        <f>IF(ISNUMBER(T184),'Cover Page'!$D$35/1000000*'4 classification'!T184/'FX rate'!$C25,"")</f>
        <v/>
      </c>
      <c r="BA185" s="600" t="str">
        <f>IF(ISNUMBER(U184),'Cover Page'!$D$35/1000000*'4 classification'!U184/'FX rate'!$C25,"")</f>
        <v/>
      </c>
      <c r="BB185" s="791" t="str">
        <f>IF(ISNUMBER(V184),'Cover Page'!$D$35/1000000*'4 classification'!V184/'FX rate'!$C25,"")</f>
        <v/>
      </c>
      <c r="BC185" s="599" t="str">
        <f>IF(ISNUMBER(W184),'Cover Page'!$D$35/1000000*'4 classification'!W184/'FX rate'!$C25,"")</f>
        <v/>
      </c>
      <c r="BD185" s="456"/>
      <c r="BE185" s="456"/>
      <c r="BF185" s="456"/>
      <c r="BG185" s="456"/>
      <c r="BH185" s="456"/>
      <c r="BI185" s="456"/>
      <c r="BN185" s="592">
        <v>2020</v>
      </c>
      <c r="BO185" s="631" t="str">
        <f>IF(ISNUMBER(C184),'Cover Page'!$D$35/1000000*C184/'FX rate'!$C$26,"")</f>
        <v/>
      </c>
      <c r="BP185" s="785" t="str">
        <f>IF(ISNUMBER(D184),'Cover Page'!$D$35/1000000*D184/'FX rate'!$C$26,"")</f>
        <v/>
      </c>
      <c r="BQ185" s="632" t="str">
        <f>IF(ISNUMBER(E184),'Cover Page'!$D$35/1000000*E184/'FX rate'!$C$26,"")</f>
        <v/>
      </c>
      <c r="BR185" s="786" t="str">
        <f>IF(ISNUMBER(F184),'Cover Page'!$D$35/1000000*F184/'FX rate'!$C$26,"")</f>
        <v/>
      </c>
      <c r="BS185" s="785" t="str">
        <f>IF(ISNUMBER(G184),'Cover Page'!$D$35/1000000*G184/'FX rate'!$C$26,"")</f>
        <v/>
      </c>
      <c r="BT185" s="632" t="str">
        <f>IF(ISNUMBER(H184),'Cover Page'!$D$35/1000000*H184/'FX rate'!$C$26,"")</f>
        <v/>
      </c>
      <c r="BU185" s="786" t="str">
        <f>IF(ISNUMBER(I184),'Cover Page'!$D$35/1000000*I184/'FX rate'!$C$26,"")</f>
        <v/>
      </c>
      <c r="BV185" s="785" t="str">
        <f>IF(ISNUMBER(J184),'Cover Page'!$D$35/1000000*J184/'FX rate'!$C$26,"")</f>
        <v/>
      </c>
      <c r="BW185" s="632" t="str">
        <f>IF(ISNUMBER(K184),'Cover Page'!$D$35/1000000*K184/'FX rate'!$C$26,"")</f>
        <v/>
      </c>
      <c r="BX185" s="786" t="str">
        <f>IF(ISNUMBER(L184),'Cover Page'!$D$35/1000000*L184/'FX rate'!$C$26,"")</f>
        <v/>
      </c>
      <c r="BY185" s="785" t="str">
        <f>IF(ISNUMBER(M184),'Cover Page'!$D$35/1000000*M184/'FX rate'!$C$26,"")</f>
        <v/>
      </c>
      <c r="BZ185" s="632" t="str">
        <f>IF(ISNUMBER(N184),'Cover Page'!$D$35/1000000*N184/'FX rate'!$C$26,"")</f>
        <v/>
      </c>
      <c r="CA185" s="786" t="str">
        <f>IF(ISNUMBER(O184),'Cover Page'!$D$35/1000000*O184/'FX rate'!$C$26,"")</f>
        <v/>
      </c>
      <c r="CB185" s="785" t="str">
        <f>IF(ISNUMBER(P184),'Cover Page'!$D$35/1000000*P184/'FX rate'!$C$26,"")</f>
        <v/>
      </c>
      <c r="CC185" s="632" t="str">
        <f>IF(ISNUMBER(Q184),'Cover Page'!$D$35/1000000*Q184/'FX rate'!$C$26,"")</f>
        <v/>
      </c>
      <c r="CD185" s="786" t="str">
        <f>IF(ISNUMBER(R184),'Cover Page'!$D$35/1000000*R184/'FX rate'!$C$26,"")</f>
        <v/>
      </c>
      <c r="CE185" s="785" t="str">
        <f>IF(ISNUMBER(S184),'Cover Page'!$D$35/1000000*S184/'FX rate'!$C$26,"")</f>
        <v/>
      </c>
      <c r="CF185" s="782" t="str">
        <f>IF(ISNUMBER(T184),'Cover Page'!$D$35/1000000*T184/'FX rate'!$C$26,"")</f>
        <v/>
      </c>
      <c r="CG185" s="784" t="str">
        <f>IF(ISNUMBER(U184),'Cover Page'!$D$35/1000000*U184/'FX rate'!$C$26,"")</f>
        <v/>
      </c>
      <c r="CH185" s="783" t="str">
        <f>IF(ISNUMBER(V184),'Cover Page'!$D$35/1000000*V184/'FX rate'!$C$26,"")</f>
        <v/>
      </c>
      <c r="CI185" s="781" t="str">
        <f>IF(ISNUMBER(W184),'Cover Page'!$D$35/1000000*W184/'FX rate'!$C$26,"")</f>
        <v/>
      </c>
      <c r="CJ185" s="525"/>
      <c r="CK185" s="525"/>
      <c r="CL185" s="525"/>
      <c r="CM185" s="525"/>
      <c r="CN185" s="525"/>
      <c r="CO185" s="525"/>
      <c r="CP185" s="525"/>
      <c r="CQ185" s="525"/>
      <c r="CR185" s="525"/>
      <c r="CS185" s="525"/>
    </row>
    <row r="186" spans="1:97" ht="14.25" x14ac:dyDescent="0.2">
      <c r="A186" s="4"/>
      <c r="B186" s="8">
        <v>2022</v>
      </c>
      <c r="C186" s="145"/>
      <c r="D186" s="95"/>
      <c r="E186" s="1387"/>
      <c r="F186" s="141"/>
      <c r="G186" s="95"/>
      <c r="H186" s="94"/>
      <c r="I186" s="141"/>
      <c r="J186" s="95"/>
      <c r="K186" s="94"/>
      <c r="L186" s="141"/>
      <c r="M186" s="95"/>
      <c r="N186" s="94"/>
      <c r="O186" s="141"/>
      <c r="P186" s="95"/>
      <c r="Q186" s="94"/>
      <c r="R186" s="141"/>
      <c r="S186" s="95"/>
      <c r="T186" s="95"/>
      <c r="U186" s="264" t="str">
        <f t="shared" si="52"/>
        <v/>
      </c>
      <c r="V186" s="266" t="str">
        <f t="shared" si="53"/>
        <v/>
      </c>
      <c r="W186" s="251" t="str">
        <f t="shared" si="54"/>
        <v/>
      </c>
      <c r="AH186" s="523">
        <v>2021</v>
      </c>
      <c r="AI186" s="611"/>
      <c r="AJ186" s="795"/>
      <c r="AK186" s="657"/>
      <c r="AL186" s="796"/>
      <c r="AM186" s="795"/>
      <c r="AN186" s="657"/>
      <c r="AO186" s="796"/>
      <c r="AP186" s="795"/>
      <c r="AQ186" s="657"/>
      <c r="AR186" s="796"/>
      <c r="AS186" s="795"/>
      <c r="AT186" s="657"/>
      <c r="AU186" s="796"/>
      <c r="AV186" s="795"/>
      <c r="AW186" s="657"/>
      <c r="AX186" s="796"/>
      <c r="AY186" s="795"/>
      <c r="AZ186" s="795"/>
      <c r="BA186" s="611"/>
      <c r="BB186" s="1807"/>
      <c r="BC186" s="1778"/>
      <c r="BD186" s="456"/>
      <c r="BE186" s="456"/>
      <c r="BF186" s="456"/>
      <c r="BG186" s="456"/>
      <c r="BH186" s="456"/>
      <c r="BI186" s="456"/>
      <c r="BN186" s="592">
        <v>2021</v>
      </c>
      <c r="BO186" s="642"/>
      <c r="BP186" s="787"/>
      <c r="BQ186" s="643"/>
      <c r="BR186" s="788"/>
      <c r="BS186" s="787"/>
      <c r="BT186" s="643"/>
      <c r="BU186" s="788"/>
      <c r="BV186" s="787"/>
      <c r="BW186" s="643"/>
      <c r="BX186" s="788"/>
      <c r="BY186" s="787"/>
      <c r="BZ186" s="643"/>
      <c r="CA186" s="788"/>
      <c r="CB186" s="787"/>
      <c r="CC186" s="643"/>
      <c r="CD186" s="788"/>
      <c r="CE186" s="787"/>
      <c r="CF186" s="820"/>
      <c r="CG186" s="1812"/>
      <c r="CH186" s="1813"/>
      <c r="CI186" s="1814"/>
      <c r="CJ186" s="525"/>
      <c r="CK186" s="525"/>
      <c r="CL186" s="525"/>
      <c r="CM186" s="525"/>
      <c r="CN186" s="525"/>
      <c r="CO186" s="525"/>
      <c r="CP186" s="525"/>
      <c r="CQ186" s="525"/>
      <c r="CR186" s="525"/>
      <c r="CS186" s="525"/>
    </row>
    <row r="187" spans="1:97" ht="14.25" customHeight="1" thickBot="1" x14ac:dyDescent="0.25">
      <c r="B187" s="162" t="s">
        <v>2145</v>
      </c>
      <c r="C187" s="752"/>
      <c r="D187" s="756"/>
      <c r="E187" s="753"/>
      <c r="F187" s="757"/>
      <c r="G187" s="756"/>
      <c r="H187" s="753"/>
      <c r="I187" s="757"/>
      <c r="J187" s="756"/>
      <c r="K187" s="753"/>
      <c r="L187" s="757"/>
      <c r="M187" s="756"/>
      <c r="N187" s="753"/>
      <c r="O187" s="757"/>
      <c r="P187" s="756"/>
      <c r="Q187" s="753"/>
      <c r="R187" s="757"/>
      <c r="S187" s="756"/>
      <c r="T187" s="756"/>
      <c r="U187" s="263" t="str">
        <f t="shared" ref="U187" si="55">IF(COUNT(C187,F187,I187,L187,O187,R187)&lt;&gt;0,C187+F187+I187+L187+O187+R187,"")</f>
        <v/>
      </c>
      <c r="V187" s="267" t="str">
        <f t="shared" ref="V187" si="56">IF(COUNT(D187,G187,J187,M187,P187,S187)&lt;&gt;0,D187+G187+J187+M187+P187+S187,"")</f>
        <v/>
      </c>
      <c r="W187" s="250" t="str">
        <f t="shared" ref="W187" si="57">IF(COUNT(E187,H187,K187,N187,Q187,T187)&lt;&gt;0,E187+H187+K187+N187+Q187+T187,"")</f>
        <v/>
      </c>
      <c r="AH187" s="1710">
        <v>2022</v>
      </c>
      <c r="AI187" s="1684" t="str">
        <f>IF(ISNUMBER(C186),'Cover Page'!$D$35/1000000*'4 classification'!C186/'FX rate'!$C26,"")</f>
        <v/>
      </c>
      <c r="AJ187" s="1685" t="str">
        <f>IF(ISNUMBER(D186),'Cover Page'!$D$35/1000000*'4 classification'!D186/'FX rate'!$C26,"")</f>
        <v/>
      </c>
      <c r="AK187" s="1673" t="str">
        <f>IF(ISNUMBER(E186),'Cover Page'!$D$35/1000000*'4 classification'!E186/'FX rate'!$C26,"")</f>
        <v/>
      </c>
      <c r="AL187" s="1674" t="str">
        <f>IF(ISNUMBER(F186),'Cover Page'!$D$35/1000000*'4 classification'!F186/'FX rate'!$C26,"")</f>
        <v/>
      </c>
      <c r="AM187" s="1685" t="str">
        <f>IF(ISNUMBER(G186),'Cover Page'!$D$35/1000000*'4 classification'!G186/'FX rate'!$C26,"")</f>
        <v/>
      </c>
      <c r="AN187" s="1673" t="str">
        <f>IF(ISNUMBER(H186),'Cover Page'!$D$35/1000000*'4 classification'!H186/'FX rate'!$C26,"")</f>
        <v/>
      </c>
      <c r="AO187" s="1674" t="str">
        <f>IF(ISNUMBER(I186),'Cover Page'!$D$35/1000000*'4 classification'!I186/'FX rate'!$C26,"")</f>
        <v/>
      </c>
      <c r="AP187" s="1685" t="str">
        <f>IF(ISNUMBER(J186),'Cover Page'!$D$35/1000000*'4 classification'!J186/'FX rate'!$C26,"")</f>
        <v/>
      </c>
      <c r="AQ187" s="1673" t="str">
        <f>IF(ISNUMBER(K186),'Cover Page'!$D$35/1000000*'4 classification'!K186/'FX rate'!$C26,"")</f>
        <v/>
      </c>
      <c r="AR187" s="1674" t="str">
        <f>IF(ISNUMBER(L186),'Cover Page'!$D$35/1000000*'4 classification'!L186/'FX rate'!$C26,"")</f>
        <v/>
      </c>
      <c r="AS187" s="1685" t="str">
        <f>IF(ISNUMBER(M186),'Cover Page'!$D$35/1000000*'4 classification'!M186/'FX rate'!$C26,"")</f>
        <v/>
      </c>
      <c r="AT187" s="1673" t="str">
        <f>IF(ISNUMBER(N186),'Cover Page'!$D$35/1000000*'4 classification'!N186/'FX rate'!$C26,"")</f>
        <v/>
      </c>
      <c r="AU187" s="1674" t="str">
        <f>IF(ISNUMBER(O186),'Cover Page'!$D$35/1000000*'4 classification'!O186/'FX rate'!$C26,"")</f>
        <v/>
      </c>
      <c r="AV187" s="1685" t="str">
        <f>IF(ISNUMBER(P186),'Cover Page'!$D$35/1000000*'4 classification'!P186/'FX rate'!$C26,"")</f>
        <v/>
      </c>
      <c r="AW187" s="1673" t="str">
        <f>IF(ISNUMBER(Q186),'Cover Page'!$D$35/1000000*'4 classification'!Q186/'FX rate'!$C26,"")</f>
        <v/>
      </c>
      <c r="AX187" s="1674" t="str">
        <f>IF(ISNUMBER(R186),'Cover Page'!$D$35/1000000*'4 classification'!R186/'FX rate'!$C26,"")</f>
        <v/>
      </c>
      <c r="AY187" s="1685" t="str">
        <f>IF(ISNUMBER(S186),'Cover Page'!$D$35/1000000*'4 classification'!S186/'FX rate'!$C26,"")</f>
        <v/>
      </c>
      <c r="AZ187" s="1685" t="str">
        <f>IF(ISNUMBER(T186),'Cover Page'!$D$35/1000000*'4 classification'!T186/'FX rate'!$C26,"")</f>
        <v/>
      </c>
      <c r="BA187" s="1684" t="str">
        <f>IF(ISNUMBER(U186),'Cover Page'!$D$35/1000000*'4 classification'!U186/'FX rate'!$C26,"")</f>
        <v/>
      </c>
      <c r="BB187" s="1685" t="str">
        <f>IF(ISNUMBER(V186),'Cover Page'!$D$35/1000000*'4 classification'!V186/'FX rate'!$C26,"")</f>
        <v/>
      </c>
      <c r="BC187" s="1673" t="str">
        <f>IF(ISNUMBER(W186),'Cover Page'!$D$35/1000000*'4 classification'!W186/'FX rate'!$C26,"")</f>
        <v/>
      </c>
      <c r="BD187" s="456"/>
      <c r="BE187" s="456"/>
      <c r="BF187" s="456"/>
      <c r="BG187" s="456"/>
      <c r="BH187" s="456"/>
      <c r="BI187" s="456"/>
      <c r="BN187" s="1706">
        <v>2022</v>
      </c>
      <c r="BO187" s="1681" t="str">
        <f>IF(ISNUMBER(C186),'Cover Page'!$D$35/1000000*C186/'FX rate'!$C$26,"")</f>
        <v/>
      </c>
      <c r="BP187" s="1682" t="str">
        <f>IF(ISNUMBER(D186),'Cover Page'!$D$35/1000000*D186/'FX rate'!$C$26,"")</f>
        <v/>
      </c>
      <c r="BQ187" s="1676" t="str">
        <f>IF(ISNUMBER(E186),'Cover Page'!$D$35/1000000*E186/'FX rate'!$C$26,"")</f>
        <v/>
      </c>
      <c r="BR187" s="1683" t="str">
        <f>IF(ISNUMBER(F186),'Cover Page'!$D$35/1000000*F186/'FX rate'!$C$26,"")</f>
        <v/>
      </c>
      <c r="BS187" s="1682" t="str">
        <f>IF(ISNUMBER(G186),'Cover Page'!$D$35/1000000*G186/'FX rate'!$C$26,"")</f>
        <v/>
      </c>
      <c r="BT187" s="1676" t="str">
        <f>IF(ISNUMBER(H186),'Cover Page'!$D$35/1000000*H186/'FX rate'!$C$26,"")</f>
        <v/>
      </c>
      <c r="BU187" s="1683" t="str">
        <f>IF(ISNUMBER(I186),'Cover Page'!$D$35/1000000*I186/'FX rate'!$C$26,"")</f>
        <v/>
      </c>
      <c r="BV187" s="1682" t="str">
        <f>IF(ISNUMBER(J186),'Cover Page'!$D$35/1000000*J186/'FX rate'!$C$26,"")</f>
        <v/>
      </c>
      <c r="BW187" s="1676" t="str">
        <f>IF(ISNUMBER(K186),'Cover Page'!$D$35/1000000*K186/'FX rate'!$C$26,"")</f>
        <v/>
      </c>
      <c r="BX187" s="1683" t="str">
        <f>IF(ISNUMBER(L186),'Cover Page'!$D$35/1000000*L186/'FX rate'!$C$26,"")</f>
        <v/>
      </c>
      <c r="BY187" s="1682" t="str">
        <f>IF(ISNUMBER(M186),'Cover Page'!$D$35/1000000*M186/'FX rate'!$C$26,"")</f>
        <v/>
      </c>
      <c r="BZ187" s="1676" t="str">
        <f>IF(ISNUMBER(N186),'Cover Page'!$D$35/1000000*N186/'FX rate'!$C$26,"")</f>
        <v/>
      </c>
      <c r="CA187" s="1683" t="str">
        <f>IF(ISNUMBER(O186),'Cover Page'!$D$35/1000000*O186/'FX rate'!$C$26,"")</f>
        <v/>
      </c>
      <c r="CB187" s="1682" t="str">
        <f>IF(ISNUMBER(P186),'Cover Page'!$D$35/1000000*P186/'FX rate'!$C$26,"")</f>
        <v/>
      </c>
      <c r="CC187" s="1676" t="str">
        <f>IF(ISNUMBER(Q186),'Cover Page'!$D$35/1000000*Q186/'FX rate'!$C$26,"")</f>
        <v/>
      </c>
      <c r="CD187" s="1683" t="str">
        <f>IF(ISNUMBER(R186),'Cover Page'!$D$35/1000000*R186/'FX rate'!$C$26,"")</f>
        <v/>
      </c>
      <c r="CE187" s="1682" t="str">
        <f>IF(ISNUMBER(S186),'Cover Page'!$D$35/1000000*S186/'FX rate'!$C$26,"")</f>
        <v/>
      </c>
      <c r="CF187" s="1675" t="str">
        <f>IF(ISNUMBER(T186),'Cover Page'!$D$35/1000000*T186/'FX rate'!$C$26,"")</f>
        <v/>
      </c>
      <c r="CG187" s="1683" t="str">
        <f>IF(ISNUMBER(U186),'Cover Page'!$D$35/1000000*U186/'FX rate'!$C$26,"")</f>
        <v/>
      </c>
      <c r="CH187" s="1682" t="str">
        <f>IF(ISNUMBER(V186),'Cover Page'!$D$35/1000000*V186/'FX rate'!$C$26,"")</f>
        <v/>
      </c>
      <c r="CI187" s="1675" t="str">
        <f>IF(ISNUMBER(W186),'Cover Page'!$D$35/1000000*W186/'FX rate'!$C$26,"")</f>
        <v/>
      </c>
      <c r="CJ187" s="525"/>
      <c r="CK187" s="525"/>
      <c r="CL187" s="525"/>
      <c r="CM187" s="525"/>
      <c r="CN187" s="525"/>
      <c r="CO187" s="525"/>
      <c r="CP187" s="525"/>
      <c r="CQ187" s="525"/>
      <c r="CR187" s="525"/>
      <c r="CS187" s="525"/>
    </row>
    <row r="188" spans="1:97" ht="108.95" customHeight="1" thickBot="1" x14ac:dyDescent="0.25">
      <c r="B188" s="421" t="s">
        <v>2142</v>
      </c>
      <c r="C188" s="1390" t="str">
        <f>IF(COUNT(C185)&lt;&gt;0,IF(COUNT(C186)=0,"Please fill in value for 2022 or provide a provisional estimate (eg. 2021 figure) and the expected submission date in the notes",IF(COUNT(C187)=0,"Please provide the number of entities","")),"")</f>
        <v/>
      </c>
      <c r="D188" s="1390" t="str">
        <f t="shared" ref="D188:T188" si="58">IF(COUNT(D185)&lt;&gt;0,IF(COUNT(D186)=0,"Please fill in value for 2022 or provide a provisional estimate (eg. 2021 figure) and the expected submission date in the notes",IF(COUNT(D187)=0,"Please provide the number of entities","")),"")</f>
        <v/>
      </c>
      <c r="E188" s="1390" t="str">
        <f t="shared" si="58"/>
        <v/>
      </c>
      <c r="F188" s="1390" t="str">
        <f t="shared" si="58"/>
        <v/>
      </c>
      <c r="G188" s="1390" t="str">
        <f t="shared" si="58"/>
        <v/>
      </c>
      <c r="H188" s="1390" t="str">
        <f t="shared" si="58"/>
        <v/>
      </c>
      <c r="I188" s="1390" t="str">
        <f t="shared" si="58"/>
        <v/>
      </c>
      <c r="J188" s="1390" t="str">
        <f t="shared" si="58"/>
        <v/>
      </c>
      <c r="K188" s="1390" t="str">
        <f t="shared" si="58"/>
        <v/>
      </c>
      <c r="L188" s="1390" t="str">
        <f t="shared" si="58"/>
        <v/>
      </c>
      <c r="M188" s="1390" t="str">
        <f t="shared" si="58"/>
        <v/>
      </c>
      <c r="N188" s="1390" t="str">
        <f t="shared" si="58"/>
        <v/>
      </c>
      <c r="O188" s="1390" t="str">
        <f t="shared" si="58"/>
        <v/>
      </c>
      <c r="P188" s="1390" t="str">
        <f t="shared" si="58"/>
        <v/>
      </c>
      <c r="Q188" s="1390" t="str">
        <f t="shared" si="58"/>
        <v/>
      </c>
      <c r="R188" s="1390" t="str">
        <f t="shared" si="58"/>
        <v/>
      </c>
      <c r="S188" s="1390" t="str">
        <f t="shared" si="58"/>
        <v/>
      </c>
      <c r="T188" s="1390" t="str">
        <f t="shared" si="58"/>
        <v/>
      </c>
      <c r="U188" s="274"/>
      <c r="V188" s="1038"/>
      <c r="W188" s="275"/>
      <c r="AH188" s="456"/>
      <c r="AI188" s="456"/>
      <c r="AJ188" s="456"/>
      <c r="AK188" s="456"/>
      <c r="AL188" s="456"/>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N188" s="525"/>
      <c r="BO188" s="525"/>
      <c r="BP188" s="525"/>
      <c r="BQ188" s="525"/>
      <c r="BR188" s="525"/>
      <c r="BS188" s="525"/>
      <c r="BT188" s="525"/>
      <c r="BU188" s="525"/>
      <c r="BV188" s="525"/>
      <c r="BW188" s="525"/>
      <c r="BX188" s="525"/>
      <c r="BY188" s="525"/>
      <c r="BZ188" s="525"/>
      <c r="CA188" s="525"/>
      <c r="CB188" s="525"/>
      <c r="CC188" s="525"/>
      <c r="CD188" s="525"/>
      <c r="CE188" s="525"/>
      <c r="CF188" s="525"/>
      <c r="CG188" s="525"/>
      <c r="CH188" s="525"/>
      <c r="CI188" s="525"/>
      <c r="CJ188" s="525"/>
      <c r="CK188" s="525"/>
      <c r="CL188" s="525"/>
      <c r="CM188" s="525"/>
      <c r="CN188" s="525"/>
      <c r="CO188" s="525"/>
      <c r="CP188" s="525"/>
      <c r="CQ188" s="525"/>
      <c r="CR188" s="525"/>
      <c r="CS188" s="525"/>
    </row>
    <row r="189" spans="1:97" ht="69.95" customHeight="1" thickBot="1" x14ac:dyDescent="0.25">
      <c r="B189" s="163" t="s">
        <v>1162</v>
      </c>
      <c r="C189" s="151"/>
      <c r="D189" s="164"/>
      <c r="E189" s="152"/>
      <c r="F189" s="165"/>
      <c r="G189" s="164"/>
      <c r="H189" s="152"/>
      <c r="I189" s="165"/>
      <c r="J189" s="164"/>
      <c r="K189" s="152"/>
      <c r="L189" s="165"/>
      <c r="M189" s="164"/>
      <c r="N189" s="152"/>
      <c r="O189" s="165"/>
      <c r="P189" s="164"/>
      <c r="Q189" s="152"/>
      <c r="R189" s="165"/>
      <c r="S189" s="164"/>
      <c r="T189" s="164"/>
      <c r="U189" s="1115"/>
      <c r="V189" s="1116"/>
      <c r="W189" s="1117"/>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N189" s="525"/>
      <c r="BO189" s="525"/>
      <c r="BP189" s="525"/>
      <c r="BQ189" s="525"/>
      <c r="BR189" s="525"/>
      <c r="BS189" s="525"/>
      <c r="BT189" s="525"/>
      <c r="BU189" s="525"/>
      <c r="BV189" s="525"/>
      <c r="BW189" s="525"/>
      <c r="BX189" s="525"/>
      <c r="BY189" s="525"/>
      <c r="BZ189" s="525"/>
      <c r="CA189" s="525"/>
      <c r="CB189" s="525"/>
      <c r="CC189" s="525"/>
      <c r="CD189" s="525"/>
      <c r="CE189" s="525"/>
      <c r="CF189" s="525"/>
      <c r="CG189" s="525"/>
      <c r="CH189" s="525"/>
      <c r="CI189" s="525"/>
      <c r="CJ189" s="525"/>
      <c r="CK189" s="525"/>
      <c r="CL189" s="525"/>
      <c r="CM189" s="525"/>
      <c r="CN189" s="525"/>
      <c r="CO189" s="525"/>
      <c r="CP189" s="525"/>
      <c r="CQ189" s="525"/>
      <c r="CR189" s="525"/>
      <c r="CS189" s="525"/>
    </row>
    <row r="190" spans="1:97" ht="20.100000000000001" customHeight="1" x14ac:dyDescent="0.2">
      <c r="B190" s="5"/>
      <c r="C190" s="411"/>
      <c r="D190" s="411"/>
      <c r="E190" s="411"/>
      <c r="F190" s="411"/>
      <c r="G190" s="411"/>
      <c r="H190" s="411"/>
      <c r="I190" s="411"/>
      <c r="J190" s="411"/>
      <c r="K190" s="411"/>
      <c r="L190" s="411"/>
      <c r="M190" s="411"/>
      <c r="N190" s="411"/>
      <c r="O190" s="411"/>
      <c r="P190" s="411"/>
      <c r="Q190" s="411"/>
      <c r="R190" s="411"/>
      <c r="S190" s="411"/>
      <c r="T190" s="411"/>
      <c r="U190" s="5"/>
      <c r="V190" s="5"/>
      <c r="W190" s="5"/>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N190" s="525"/>
      <c r="BO190" s="525"/>
      <c r="BP190" s="525"/>
      <c r="BQ190" s="525"/>
      <c r="BR190" s="525"/>
      <c r="BS190" s="525"/>
      <c r="BT190" s="525"/>
      <c r="BU190" s="525"/>
      <c r="BV190" s="525"/>
      <c r="BW190" s="525"/>
      <c r="BX190" s="525"/>
      <c r="BY190" s="525"/>
      <c r="BZ190" s="525"/>
      <c r="CA190" s="525"/>
      <c r="CB190" s="525"/>
      <c r="CC190" s="525"/>
      <c r="CD190" s="525"/>
      <c r="CE190" s="525"/>
      <c r="CF190" s="525"/>
      <c r="CG190" s="525"/>
      <c r="CH190" s="525"/>
      <c r="CI190" s="525"/>
      <c r="CJ190" s="525"/>
      <c r="CK190" s="525"/>
      <c r="CL190" s="525"/>
      <c r="CM190" s="525"/>
      <c r="CN190" s="525"/>
      <c r="CO190" s="525"/>
      <c r="CP190" s="525"/>
      <c r="CQ190" s="525"/>
      <c r="CR190" s="525"/>
      <c r="CS190" s="525"/>
    </row>
    <row r="191" spans="1:97" ht="20.100000000000001" customHeight="1" x14ac:dyDescent="0.2">
      <c r="B191" s="842" t="s">
        <v>632</v>
      </c>
      <c r="C191" s="842" t="s">
        <v>1256</v>
      </c>
      <c r="D191" s="842" t="s">
        <v>1257</v>
      </c>
      <c r="E191" s="842" t="s">
        <v>1258</v>
      </c>
      <c r="F191" s="842" t="s">
        <v>1259</v>
      </c>
      <c r="G191" s="842" t="s">
        <v>1260</v>
      </c>
      <c r="H191" s="842" t="s">
        <v>1261</v>
      </c>
      <c r="I191" s="842" t="s">
        <v>1262</v>
      </c>
      <c r="J191" s="842" t="s">
        <v>1263</v>
      </c>
      <c r="K191" s="842" t="s">
        <v>1264</v>
      </c>
      <c r="L191" s="842" t="s">
        <v>1265</v>
      </c>
      <c r="M191" s="842" t="s">
        <v>1266</v>
      </c>
      <c r="N191" s="842" t="s">
        <v>1267</v>
      </c>
      <c r="O191" s="842" t="s">
        <v>1268</v>
      </c>
      <c r="P191" s="842" t="s">
        <v>1269</v>
      </c>
      <c r="Q191" s="842" t="s">
        <v>1270</v>
      </c>
      <c r="R191" s="842" t="s">
        <v>1271</v>
      </c>
      <c r="S191" s="842" t="s">
        <v>1272</v>
      </c>
      <c r="T191" s="842" t="s">
        <v>1273</v>
      </c>
      <c r="U191" s="5"/>
      <c r="V191" s="5"/>
      <c r="W191" s="5"/>
      <c r="AH191" s="456"/>
      <c r="AI191" s="456"/>
      <c r="AJ191" s="456"/>
      <c r="AK191" s="456"/>
      <c r="AL191" s="456"/>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N191" s="525"/>
      <c r="BO191" s="525"/>
      <c r="BP191" s="525"/>
      <c r="BQ191" s="525"/>
      <c r="BR191" s="525"/>
      <c r="BS191" s="525"/>
      <c r="BT191" s="525"/>
      <c r="BU191" s="525"/>
      <c r="BV191" s="525"/>
      <c r="BW191" s="525"/>
      <c r="BX191" s="525"/>
      <c r="BY191" s="525"/>
      <c r="BZ191" s="525"/>
      <c r="CA191" s="525"/>
      <c r="CB191" s="525"/>
      <c r="CC191" s="525"/>
      <c r="CD191" s="525"/>
      <c r="CE191" s="525"/>
      <c r="CF191" s="525"/>
      <c r="CG191" s="525"/>
      <c r="CH191" s="525"/>
      <c r="CI191" s="525"/>
      <c r="CJ191" s="525"/>
      <c r="CK191" s="525"/>
      <c r="CL191" s="525"/>
      <c r="CM191" s="525"/>
      <c r="CN191" s="525"/>
      <c r="CO191" s="525"/>
      <c r="CP191" s="525"/>
      <c r="CQ191" s="525"/>
      <c r="CR191" s="525"/>
      <c r="CS191" s="525"/>
    </row>
    <row r="192" spans="1:97" ht="20.100000000000001" customHeight="1" x14ac:dyDescent="0.2">
      <c r="B192" s="5"/>
      <c r="C192" s="5"/>
      <c r="D192" s="5"/>
      <c r="E192" s="5"/>
      <c r="F192" s="5"/>
      <c r="G192" s="5"/>
      <c r="H192" s="5"/>
      <c r="I192" s="5"/>
      <c r="J192" s="5"/>
      <c r="K192" s="5"/>
      <c r="L192" s="5"/>
      <c r="M192" s="5"/>
      <c r="N192" s="5"/>
      <c r="O192" s="5"/>
      <c r="P192" s="5"/>
      <c r="Q192" s="5"/>
      <c r="R192" s="5"/>
      <c r="S192" s="5"/>
      <c r="T192" s="5"/>
      <c r="U192" s="5"/>
      <c r="V192" s="5"/>
      <c r="W192" s="5"/>
      <c r="AH192" s="456"/>
      <c r="AI192" s="456"/>
      <c r="AJ192" s="456"/>
      <c r="AK192" s="456"/>
      <c r="AL192" s="456"/>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N192" s="525"/>
      <c r="BO192" s="525"/>
      <c r="BP192" s="525"/>
      <c r="BQ192" s="525"/>
      <c r="BR192" s="525"/>
      <c r="BS192" s="525"/>
      <c r="BT192" s="525"/>
      <c r="BU192" s="525"/>
      <c r="BV192" s="525"/>
      <c r="BW192" s="525"/>
      <c r="BX192" s="525"/>
      <c r="BY192" s="525"/>
      <c r="BZ192" s="525"/>
      <c r="CA192" s="525"/>
      <c r="CB192" s="525"/>
      <c r="CC192" s="525"/>
      <c r="CD192" s="525"/>
      <c r="CE192" s="525"/>
      <c r="CF192" s="525"/>
      <c r="CG192" s="525"/>
      <c r="CH192" s="525"/>
      <c r="CI192" s="525"/>
      <c r="CJ192" s="525"/>
      <c r="CK192" s="525"/>
      <c r="CL192" s="525"/>
      <c r="CM192" s="525"/>
      <c r="CN192" s="525"/>
      <c r="CO192" s="525"/>
      <c r="CP192" s="525"/>
      <c r="CQ192" s="525"/>
      <c r="CR192" s="525"/>
      <c r="CS192" s="525"/>
    </row>
    <row r="193" spans="1:97" ht="14.25" customHeight="1" x14ac:dyDescent="0.25">
      <c r="B193" s="1464" t="s">
        <v>1274</v>
      </c>
      <c r="C193" s="5"/>
      <c r="D193" s="5"/>
      <c r="E193" s="5"/>
      <c r="F193" s="5"/>
      <c r="G193" s="5"/>
      <c r="H193" s="5"/>
      <c r="I193" s="5"/>
      <c r="J193" s="5"/>
      <c r="K193" s="5"/>
      <c r="L193" s="5"/>
      <c r="M193" s="5"/>
      <c r="N193" s="5"/>
      <c r="O193" s="5"/>
      <c r="P193" s="5"/>
      <c r="Q193" s="5"/>
      <c r="R193" s="5"/>
      <c r="S193" s="5"/>
      <c r="T193" s="5"/>
      <c r="U193" s="5"/>
      <c r="V193" s="5"/>
      <c r="W193" s="5"/>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N193" s="525"/>
      <c r="BO193" s="525"/>
      <c r="BP193" s="525"/>
      <c r="BQ193" s="525"/>
      <c r="BR193" s="525"/>
      <c r="BS193" s="525"/>
      <c r="BT193" s="525"/>
      <c r="BU193" s="525"/>
      <c r="BV193" s="525"/>
      <c r="BW193" s="525"/>
      <c r="BX193" s="525"/>
      <c r="BY193" s="525"/>
      <c r="BZ193" s="525"/>
      <c r="CA193" s="525"/>
      <c r="CB193" s="525"/>
      <c r="CC193" s="525"/>
      <c r="CD193" s="525"/>
      <c r="CE193" s="525"/>
      <c r="CF193" s="525"/>
      <c r="CG193" s="525"/>
      <c r="CH193" s="525"/>
      <c r="CI193" s="525"/>
      <c r="CJ193" s="525"/>
      <c r="CK193" s="525"/>
      <c r="CL193" s="525"/>
      <c r="CM193" s="525"/>
      <c r="CN193" s="525"/>
      <c r="CO193" s="525"/>
      <c r="CP193" s="525"/>
      <c r="CQ193" s="525"/>
      <c r="CR193" s="525"/>
      <c r="CS193" s="525"/>
    </row>
    <row r="194" spans="1:97" ht="9.9499999999999993" customHeight="1" x14ac:dyDescent="0.25">
      <c r="B194" s="5"/>
      <c r="C194" s="5"/>
      <c r="D194" s="5"/>
      <c r="E194" s="5"/>
      <c r="F194" s="5"/>
      <c r="G194" s="5"/>
      <c r="H194" s="5"/>
      <c r="I194" s="5"/>
      <c r="J194" s="5"/>
      <c r="K194" s="5"/>
      <c r="L194" s="5"/>
      <c r="M194" s="5"/>
      <c r="N194" s="5"/>
      <c r="O194" s="5"/>
      <c r="P194" s="5"/>
      <c r="Q194" s="5"/>
      <c r="R194" s="5"/>
      <c r="S194" s="5"/>
      <c r="T194" s="5"/>
      <c r="U194" s="5"/>
      <c r="V194" s="5"/>
      <c r="W194" s="5"/>
      <c r="AH194" s="658"/>
      <c r="AI194" s="456"/>
      <c r="AJ194" s="456"/>
      <c r="AK194" s="456"/>
      <c r="AL194" s="456"/>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N194" s="659"/>
      <c r="BO194" s="525"/>
      <c r="BP194" s="525"/>
      <c r="BQ194" s="525"/>
      <c r="BR194" s="525"/>
      <c r="BS194" s="525"/>
      <c r="BT194" s="525"/>
      <c r="BU194" s="525"/>
      <c r="BV194" s="525"/>
      <c r="BW194" s="525"/>
      <c r="BX194" s="525"/>
      <c r="BY194" s="525"/>
      <c r="BZ194" s="525"/>
      <c r="CA194" s="525"/>
      <c r="CB194" s="525"/>
      <c r="CC194" s="525"/>
      <c r="CD194" s="525"/>
      <c r="CE194" s="525"/>
      <c r="CF194" s="525"/>
      <c r="CG194" s="525"/>
      <c r="CH194" s="525"/>
      <c r="CI194" s="525"/>
      <c r="CJ194" s="525"/>
      <c r="CK194" s="525"/>
      <c r="CL194" s="525"/>
      <c r="CM194" s="525"/>
      <c r="CN194" s="525"/>
      <c r="CO194" s="525"/>
      <c r="CP194" s="525"/>
      <c r="CQ194" s="525"/>
      <c r="CR194" s="525"/>
      <c r="CS194" s="525"/>
    </row>
    <row r="195" spans="1:97" ht="14.25" customHeight="1" x14ac:dyDescent="0.2">
      <c r="B195" s="2419"/>
      <c r="C195" s="133" t="s">
        <v>496</v>
      </c>
      <c r="D195" s="134" t="s">
        <v>497</v>
      </c>
      <c r="E195" s="133" t="s">
        <v>498</v>
      </c>
      <c r="F195" s="134" t="s">
        <v>499</v>
      </c>
      <c r="G195" s="133" t="s">
        <v>500</v>
      </c>
      <c r="H195" s="134" t="s">
        <v>501</v>
      </c>
      <c r="I195" s="133" t="s">
        <v>502</v>
      </c>
      <c r="J195" s="134" t="s">
        <v>503</v>
      </c>
      <c r="K195" s="133" t="s">
        <v>504</v>
      </c>
      <c r="L195" s="134" t="s">
        <v>505</v>
      </c>
      <c r="M195" s="133" t="s">
        <v>506</v>
      </c>
      <c r="N195" s="134" t="s">
        <v>507</v>
      </c>
      <c r="O195" s="133" t="s">
        <v>508</v>
      </c>
      <c r="P195" s="134" t="s">
        <v>509</v>
      </c>
      <c r="Q195" s="133" t="s">
        <v>510</v>
      </c>
      <c r="R195" s="134" t="s">
        <v>511</v>
      </c>
      <c r="S195" s="133" t="s">
        <v>510</v>
      </c>
      <c r="T195" s="134" t="s">
        <v>511</v>
      </c>
      <c r="U195" s="133" t="s">
        <v>512</v>
      </c>
      <c r="V195" s="134" t="s">
        <v>513</v>
      </c>
      <c r="W195" s="134" t="s">
        <v>514</v>
      </c>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N195" s="525"/>
      <c r="BO195" s="525"/>
      <c r="BP195" s="525"/>
      <c r="BQ195" s="525"/>
      <c r="BR195" s="525"/>
      <c r="BS195" s="525"/>
      <c r="BT195" s="525"/>
      <c r="BU195" s="525"/>
      <c r="BV195" s="525"/>
      <c r="BW195" s="525"/>
      <c r="BX195" s="525"/>
      <c r="BY195" s="525"/>
      <c r="BZ195" s="525"/>
      <c r="CA195" s="525"/>
      <c r="CB195" s="525"/>
      <c r="CC195" s="525"/>
      <c r="CD195" s="525"/>
      <c r="CE195" s="525"/>
      <c r="CF195" s="525"/>
      <c r="CG195" s="525"/>
      <c r="CH195" s="525"/>
      <c r="CI195" s="525"/>
      <c r="CJ195" s="525"/>
      <c r="CK195" s="525"/>
      <c r="CL195" s="525"/>
      <c r="CM195" s="525"/>
      <c r="CN195" s="525"/>
      <c r="CO195" s="525"/>
      <c r="CP195" s="525"/>
      <c r="CQ195" s="525"/>
      <c r="CR195" s="525"/>
      <c r="CS195" s="525"/>
    </row>
    <row r="196" spans="1:97" ht="39" customHeight="1" x14ac:dyDescent="0.25">
      <c r="B196" s="2420"/>
      <c r="C196" s="2432" t="s">
        <v>1141</v>
      </c>
      <c r="D196" s="33"/>
      <c r="E196" s="89"/>
      <c r="F196" s="2424" t="s">
        <v>1142</v>
      </c>
      <c r="G196" s="33"/>
      <c r="H196" s="111"/>
      <c r="I196" s="2424" t="s">
        <v>1143</v>
      </c>
      <c r="J196" s="33"/>
      <c r="K196" s="111"/>
      <c r="L196" s="2424" t="s">
        <v>1144</v>
      </c>
      <c r="M196" s="33"/>
      <c r="N196" s="111"/>
      <c r="O196" s="2424" t="s">
        <v>1145</v>
      </c>
      <c r="P196" s="33"/>
      <c r="Q196" s="111"/>
      <c r="R196" s="2424" t="s">
        <v>1146</v>
      </c>
      <c r="S196" s="33"/>
      <c r="T196" s="112"/>
      <c r="U196" s="2255" t="s">
        <v>1153</v>
      </c>
      <c r="V196" s="33"/>
      <c r="W196" s="111"/>
      <c r="AH196" s="594"/>
      <c r="AI196" s="612"/>
      <c r="AJ196" s="460"/>
      <c r="AK196" s="612"/>
      <c r="AL196" s="460"/>
      <c r="AM196" s="612"/>
      <c r="AN196" s="460"/>
      <c r="AO196" s="612"/>
      <c r="AP196" s="460"/>
      <c r="AQ196" s="612"/>
      <c r="AR196" s="460"/>
      <c r="AS196" s="612"/>
      <c r="AT196" s="460"/>
      <c r="AU196" s="612"/>
      <c r="AV196" s="460"/>
      <c r="AW196" s="612"/>
      <c r="AX196" s="460"/>
      <c r="AY196" s="612"/>
      <c r="AZ196" s="460"/>
      <c r="BA196" s="612"/>
      <c r="BB196" s="460"/>
      <c r="BC196" s="460"/>
      <c r="BD196" s="456"/>
      <c r="BE196" s="456"/>
      <c r="BF196" s="456"/>
      <c r="BG196" s="456"/>
      <c r="BH196" s="456"/>
      <c r="BI196" s="456"/>
      <c r="BN196" s="625"/>
      <c r="BO196" s="644"/>
      <c r="BP196" s="529"/>
      <c r="BQ196" s="644"/>
      <c r="BR196" s="529"/>
      <c r="BS196" s="644"/>
      <c r="BT196" s="529"/>
      <c r="BU196" s="644"/>
      <c r="BV196" s="529"/>
      <c r="BW196" s="644"/>
      <c r="BX196" s="529"/>
      <c r="BY196" s="644"/>
      <c r="BZ196" s="529"/>
      <c r="CA196" s="644"/>
      <c r="CB196" s="529"/>
      <c r="CC196" s="644"/>
      <c r="CD196" s="529"/>
      <c r="CE196" s="644"/>
      <c r="CF196" s="529"/>
      <c r="CG196" s="644"/>
      <c r="CH196" s="529"/>
      <c r="CI196" s="529"/>
      <c r="CJ196" s="525"/>
      <c r="CK196" s="525"/>
      <c r="CL196" s="525"/>
      <c r="CM196" s="525"/>
      <c r="CN196" s="525"/>
      <c r="CO196" s="525"/>
      <c r="CP196" s="525"/>
      <c r="CQ196" s="525"/>
      <c r="CR196" s="525"/>
      <c r="CS196" s="525"/>
    </row>
    <row r="197" spans="1:97" ht="60.95" customHeight="1" thickBot="1" x14ac:dyDescent="0.3">
      <c r="B197" s="2421"/>
      <c r="C197" s="2423"/>
      <c r="D197" s="230" t="s">
        <v>957</v>
      </c>
      <c r="E197" s="231" t="s">
        <v>1187</v>
      </c>
      <c r="F197" s="2425"/>
      <c r="G197" s="230" t="s">
        <v>957</v>
      </c>
      <c r="H197" s="231" t="s">
        <v>1187</v>
      </c>
      <c r="I197" s="2425"/>
      <c r="J197" s="230" t="s">
        <v>957</v>
      </c>
      <c r="K197" s="231" t="s">
        <v>1187</v>
      </c>
      <c r="L197" s="2425"/>
      <c r="M197" s="230" t="s">
        <v>957</v>
      </c>
      <c r="N197" s="231" t="s">
        <v>1187</v>
      </c>
      <c r="O197" s="2425"/>
      <c r="P197" s="230" t="s">
        <v>957</v>
      </c>
      <c r="Q197" s="231" t="s">
        <v>1187</v>
      </c>
      <c r="R197" s="2425"/>
      <c r="S197" s="230" t="s">
        <v>957</v>
      </c>
      <c r="T197" s="231" t="s">
        <v>1187</v>
      </c>
      <c r="U197" s="2434"/>
      <c r="V197" s="230" t="s">
        <v>957</v>
      </c>
      <c r="W197" s="231" t="s">
        <v>1188</v>
      </c>
      <c r="AH197" s="766" t="s">
        <v>1275</v>
      </c>
      <c r="AI197" s="617"/>
      <c r="AJ197" s="468"/>
      <c r="AK197" s="468"/>
      <c r="AL197" s="617"/>
      <c r="AM197" s="468"/>
      <c r="AN197" s="468"/>
      <c r="AO197" s="617"/>
      <c r="AP197" s="468"/>
      <c r="AQ197" s="468"/>
      <c r="AR197" s="617"/>
      <c r="AS197" s="468"/>
      <c r="AT197" s="468"/>
      <c r="AU197" s="617"/>
      <c r="AV197" s="468"/>
      <c r="AW197" s="468"/>
      <c r="AX197" s="617"/>
      <c r="AY197" s="468"/>
      <c r="AZ197" s="468"/>
      <c r="BA197" s="618"/>
      <c r="BB197" s="468"/>
      <c r="BC197" s="468"/>
      <c r="BD197" s="456"/>
      <c r="BE197" s="456"/>
      <c r="BF197" s="456"/>
      <c r="BG197" s="456"/>
      <c r="BH197" s="456"/>
      <c r="BI197" s="456"/>
      <c r="BN197" s="775" t="s">
        <v>1275</v>
      </c>
      <c r="BO197" s="649"/>
      <c r="BP197" s="537"/>
      <c r="BQ197" s="537"/>
      <c r="BR197" s="649"/>
      <c r="BS197" s="537"/>
      <c r="BT197" s="537"/>
      <c r="BU197" s="649"/>
      <c r="BV197" s="537"/>
      <c r="BW197" s="537"/>
      <c r="BX197" s="649"/>
      <c r="BY197" s="537"/>
      <c r="BZ197" s="537"/>
      <c r="CA197" s="649"/>
      <c r="CB197" s="537"/>
      <c r="CC197" s="537"/>
      <c r="CD197" s="649"/>
      <c r="CE197" s="537"/>
      <c r="CF197" s="537"/>
      <c r="CG197" s="650"/>
      <c r="CH197" s="537"/>
      <c r="CI197" s="537"/>
      <c r="CJ197" s="525"/>
      <c r="CK197" s="525"/>
      <c r="CL197" s="525"/>
      <c r="CM197" s="525"/>
      <c r="CN197" s="525"/>
      <c r="CO197" s="525"/>
      <c r="CP197" s="525"/>
      <c r="CQ197" s="525"/>
      <c r="CR197" s="525"/>
      <c r="CS197" s="525"/>
    </row>
    <row r="198" spans="1:97" s="1041" customFormat="1" ht="60" customHeight="1" x14ac:dyDescent="0.2">
      <c r="B198" s="1042" t="s">
        <v>1158</v>
      </c>
      <c r="C198" s="270"/>
      <c r="D198" s="1038"/>
      <c r="E198" s="275"/>
      <c r="F198" s="288"/>
      <c r="G198" s="1038"/>
      <c r="H198" s="275"/>
      <c r="I198" s="288"/>
      <c r="J198" s="1038"/>
      <c r="K198" s="275"/>
      <c r="L198" s="288"/>
      <c r="M198" s="1038"/>
      <c r="N198" s="275"/>
      <c r="O198" s="288"/>
      <c r="P198" s="1038"/>
      <c r="Q198" s="275"/>
      <c r="R198" s="288"/>
      <c r="S198" s="1038"/>
      <c r="T198" s="1038"/>
      <c r="U198" s="274"/>
      <c r="V198" s="1038"/>
      <c r="W198" s="275"/>
      <c r="AH198" s="764" t="s">
        <v>1157</v>
      </c>
      <c r="AI198" s="617"/>
      <c r="AJ198" s="614"/>
      <c r="AK198" s="614"/>
      <c r="AL198" s="617"/>
      <c r="AM198" s="614"/>
      <c r="AN198" s="614"/>
      <c r="AO198" s="617"/>
      <c r="AP198" s="614"/>
      <c r="AQ198" s="614"/>
      <c r="AR198" s="617"/>
      <c r="AS198" s="614"/>
      <c r="AT198" s="614"/>
      <c r="AU198" s="617"/>
      <c r="AV198" s="614"/>
      <c r="AW198" s="614"/>
      <c r="AX198" s="617"/>
      <c r="AY198" s="614"/>
      <c r="AZ198" s="614"/>
      <c r="BA198" s="618"/>
      <c r="BB198" s="614"/>
      <c r="BC198" s="614"/>
      <c r="BD198" s="456"/>
      <c r="BE198" s="456"/>
      <c r="BF198" s="456"/>
      <c r="BG198" s="456"/>
      <c r="BH198" s="456"/>
      <c r="BI198" s="456"/>
      <c r="BJ198"/>
      <c r="BK198"/>
      <c r="BL198"/>
      <c r="BM198"/>
      <c r="BN198" s="773" t="s">
        <v>2155</v>
      </c>
      <c r="BO198" s="649"/>
      <c r="BP198" s="646"/>
      <c r="BQ198" s="646"/>
      <c r="BR198" s="649"/>
      <c r="BS198" s="646"/>
      <c r="BT198" s="646"/>
      <c r="BU198" s="649"/>
      <c r="BV198" s="646"/>
      <c r="BW198" s="646"/>
      <c r="BX198" s="649"/>
      <c r="BY198" s="646"/>
      <c r="BZ198" s="646"/>
      <c r="CA198" s="649"/>
      <c r="CB198" s="646"/>
      <c r="CC198" s="646"/>
      <c r="CD198" s="649"/>
      <c r="CE198" s="646"/>
      <c r="CF198" s="646"/>
      <c r="CG198" s="650"/>
      <c r="CH198" s="646"/>
      <c r="CI198" s="646"/>
      <c r="CJ198" s="525"/>
      <c r="CK198" s="1000"/>
      <c r="CL198" s="1000"/>
      <c r="CM198" s="1000"/>
      <c r="CN198" s="1000"/>
      <c r="CO198" s="1000"/>
      <c r="CP198" s="1000"/>
      <c r="CQ198" s="1000"/>
      <c r="CR198" s="1000"/>
      <c r="CS198" s="1000"/>
    </row>
    <row r="199" spans="1:97" s="1041" customFormat="1" ht="60" customHeight="1" x14ac:dyDescent="0.2">
      <c r="B199" s="1049" t="s">
        <v>1159</v>
      </c>
      <c r="C199" s="276"/>
      <c r="D199" s="1039"/>
      <c r="E199" s="281"/>
      <c r="F199" s="289"/>
      <c r="G199" s="1039"/>
      <c r="H199" s="281"/>
      <c r="I199" s="289"/>
      <c r="J199" s="1039"/>
      <c r="K199" s="281"/>
      <c r="L199" s="289"/>
      <c r="M199" s="1039"/>
      <c r="N199" s="281"/>
      <c r="O199" s="289"/>
      <c r="P199" s="1039"/>
      <c r="Q199" s="281"/>
      <c r="R199" s="289"/>
      <c r="S199" s="1039"/>
      <c r="T199" s="1039"/>
      <c r="U199" s="280"/>
      <c r="V199" s="1039"/>
      <c r="W199" s="281"/>
      <c r="AH199" s="1043"/>
      <c r="AI199" s="1044" t="s">
        <v>496</v>
      </c>
      <c r="AJ199" s="1045" t="s">
        <v>497</v>
      </c>
      <c r="AK199" s="1044" t="s">
        <v>498</v>
      </c>
      <c r="AL199" s="1045" t="s">
        <v>499</v>
      </c>
      <c r="AM199" s="1044" t="s">
        <v>500</v>
      </c>
      <c r="AN199" s="1045" t="s">
        <v>501</v>
      </c>
      <c r="AO199" s="1044" t="s">
        <v>502</v>
      </c>
      <c r="AP199" s="1045" t="s">
        <v>503</v>
      </c>
      <c r="AQ199" s="1044" t="s">
        <v>504</v>
      </c>
      <c r="AR199" s="1045" t="s">
        <v>505</v>
      </c>
      <c r="AS199" s="1044" t="s">
        <v>506</v>
      </c>
      <c r="AT199" s="1045" t="s">
        <v>507</v>
      </c>
      <c r="AU199" s="1044" t="s">
        <v>508</v>
      </c>
      <c r="AV199" s="1045" t="s">
        <v>509</v>
      </c>
      <c r="AW199" s="1044" t="s">
        <v>510</v>
      </c>
      <c r="AX199" s="1045" t="s">
        <v>511</v>
      </c>
      <c r="AY199" s="1044" t="s">
        <v>510</v>
      </c>
      <c r="AZ199" s="1045" t="s">
        <v>511</v>
      </c>
      <c r="BA199" s="1044" t="s">
        <v>512</v>
      </c>
      <c r="BB199" s="1045" t="s">
        <v>513</v>
      </c>
      <c r="BC199" s="1045" t="s">
        <v>514</v>
      </c>
      <c r="BD199" s="993"/>
      <c r="BE199" s="993"/>
      <c r="BF199" s="993"/>
      <c r="BG199" s="993"/>
      <c r="BH199" s="993"/>
      <c r="BI199" s="993"/>
      <c r="BN199" s="1046"/>
      <c r="BO199" s="1047" t="s">
        <v>496</v>
      </c>
      <c r="BP199" s="1048" t="s">
        <v>497</v>
      </c>
      <c r="BQ199" s="1047" t="s">
        <v>498</v>
      </c>
      <c r="BR199" s="1048" t="s">
        <v>499</v>
      </c>
      <c r="BS199" s="1047" t="s">
        <v>500</v>
      </c>
      <c r="BT199" s="1048" t="s">
        <v>501</v>
      </c>
      <c r="BU199" s="1047" t="s">
        <v>502</v>
      </c>
      <c r="BV199" s="1048" t="s">
        <v>503</v>
      </c>
      <c r="BW199" s="1047" t="s">
        <v>504</v>
      </c>
      <c r="BX199" s="1048" t="s">
        <v>505</v>
      </c>
      <c r="BY199" s="1047" t="s">
        <v>506</v>
      </c>
      <c r="BZ199" s="1048" t="s">
        <v>507</v>
      </c>
      <c r="CA199" s="1047" t="s">
        <v>508</v>
      </c>
      <c r="CB199" s="1048" t="s">
        <v>509</v>
      </c>
      <c r="CC199" s="1047" t="s">
        <v>510</v>
      </c>
      <c r="CD199" s="1048" t="s">
        <v>511</v>
      </c>
      <c r="CE199" s="1047" t="s">
        <v>510</v>
      </c>
      <c r="CF199" s="1048" t="s">
        <v>511</v>
      </c>
      <c r="CG199" s="1047" t="s">
        <v>512</v>
      </c>
      <c r="CH199" s="1048" t="s">
        <v>513</v>
      </c>
      <c r="CI199" s="1048" t="s">
        <v>514</v>
      </c>
      <c r="CJ199" s="1000"/>
      <c r="CK199" s="1000"/>
      <c r="CL199" s="1000"/>
      <c r="CM199" s="1000"/>
      <c r="CN199" s="1000"/>
      <c r="CO199" s="1000"/>
      <c r="CP199" s="1000"/>
      <c r="CQ199" s="1000"/>
      <c r="CR199" s="1000"/>
      <c r="CS199" s="1000"/>
    </row>
    <row r="200" spans="1:97" s="1041" customFormat="1" ht="60" customHeight="1" x14ac:dyDescent="0.2">
      <c r="B200" s="1060" t="s">
        <v>1276</v>
      </c>
      <c r="C200" s="282"/>
      <c r="D200" s="1040"/>
      <c r="E200" s="287"/>
      <c r="F200" s="290"/>
      <c r="G200" s="1040"/>
      <c r="H200" s="287"/>
      <c r="I200" s="290"/>
      <c r="J200" s="1040"/>
      <c r="K200" s="287"/>
      <c r="L200" s="290"/>
      <c r="M200" s="1040"/>
      <c r="N200" s="287"/>
      <c r="O200" s="290"/>
      <c r="P200" s="1040"/>
      <c r="Q200" s="287"/>
      <c r="R200" s="290"/>
      <c r="S200" s="1040"/>
      <c r="T200" s="1040"/>
      <c r="U200" s="286"/>
      <c r="V200" s="1040"/>
      <c r="W200" s="287"/>
      <c r="AH200" s="1077"/>
      <c r="AI200" s="2403" t="str">
        <f>C196</f>
        <v>Entity Type 1</v>
      </c>
      <c r="AJ200" s="1051"/>
      <c r="AK200" s="1052"/>
      <c r="AL200" s="2405" t="str">
        <f>F196</f>
        <v>Entity Type 2</v>
      </c>
      <c r="AM200" s="1051"/>
      <c r="AN200" s="1052"/>
      <c r="AO200" s="2405" t="str">
        <f>I196</f>
        <v>Entity Type 3</v>
      </c>
      <c r="AP200" s="1051"/>
      <c r="AQ200" s="1052"/>
      <c r="AR200" s="2405" t="str">
        <f>L196</f>
        <v>Entity Type 4</v>
      </c>
      <c r="AS200" s="1051"/>
      <c r="AT200" s="1052"/>
      <c r="AU200" s="2405" t="str">
        <f>O196</f>
        <v>Entity Type 5</v>
      </c>
      <c r="AV200" s="1051"/>
      <c r="AW200" s="1052"/>
      <c r="AX200" s="2405" t="str">
        <f>R196</f>
        <v>Entity Type 6</v>
      </c>
      <c r="AY200" s="1051"/>
      <c r="AZ200" s="1051"/>
      <c r="BA200" s="2403" t="s">
        <v>1153</v>
      </c>
      <c r="BB200" s="1051"/>
      <c r="BC200" s="1052"/>
      <c r="BD200" s="993"/>
      <c r="BE200" s="993"/>
      <c r="BF200" s="993"/>
      <c r="BG200" s="993"/>
      <c r="BH200" s="993"/>
      <c r="BI200" s="993"/>
      <c r="BN200" s="1079"/>
      <c r="BO200" s="2445" t="str">
        <f>C196</f>
        <v>Entity Type 1</v>
      </c>
      <c r="BP200" s="1056"/>
      <c r="BQ200" s="1057"/>
      <c r="BR200" s="2443" t="str">
        <f>F196</f>
        <v>Entity Type 2</v>
      </c>
      <c r="BS200" s="1056"/>
      <c r="BT200" s="1057"/>
      <c r="BU200" s="2443" t="str">
        <f>I196</f>
        <v>Entity Type 3</v>
      </c>
      <c r="BV200" s="1056"/>
      <c r="BW200" s="1057"/>
      <c r="BX200" s="2443" t="str">
        <f>L196</f>
        <v>Entity Type 4</v>
      </c>
      <c r="BY200" s="1056"/>
      <c r="BZ200" s="1057"/>
      <c r="CA200" s="2443" t="str">
        <f>O196</f>
        <v>Entity Type 5</v>
      </c>
      <c r="CB200" s="1056"/>
      <c r="CC200" s="1057"/>
      <c r="CD200" s="2443" t="str">
        <f>R196</f>
        <v>Entity Type 6</v>
      </c>
      <c r="CE200" s="1056"/>
      <c r="CF200" s="1056"/>
      <c r="CG200" s="2445" t="s">
        <v>1153</v>
      </c>
      <c r="CH200" s="1056"/>
      <c r="CI200" s="1057"/>
      <c r="CJ200" s="1000"/>
      <c r="CK200" s="1000"/>
      <c r="CL200" s="1000"/>
      <c r="CM200" s="1000"/>
      <c r="CN200" s="1000"/>
      <c r="CO200" s="1000"/>
      <c r="CP200" s="1000"/>
      <c r="CQ200" s="1000"/>
      <c r="CR200" s="1000"/>
      <c r="CS200" s="1000"/>
    </row>
    <row r="201" spans="1:97" s="988" customFormat="1" ht="14.25" customHeight="1" thickBot="1" x14ac:dyDescent="0.25">
      <c r="A201" s="982"/>
      <c r="B201" s="983" t="s">
        <v>1161</v>
      </c>
      <c r="C201" s="1001"/>
      <c r="D201" s="1002"/>
      <c r="E201" s="1003"/>
      <c r="F201" s="1004"/>
      <c r="G201" s="1002"/>
      <c r="H201" s="1003"/>
      <c r="I201" s="1004"/>
      <c r="J201" s="1002"/>
      <c r="K201" s="1003"/>
      <c r="L201" s="1004"/>
      <c r="M201" s="1002"/>
      <c r="N201" s="1003"/>
      <c r="O201" s="1004"/>
      <c r="P201" s="1002"/>
      <c r="Q201" s="1003"/>
      <c r="R201" s="1004"/>
      <c r="S201" s="1002"/>
      <c r="T201" s="1002"/>
      <c r="U201" s="1001"/>
      <c r="V201" s="1002"/>
      <c r="W201" s="1003"/>
      <c r="AH201" s="1087"/>
      <c r="AI201" s="2404"/>
      <c r="AJ201" s="1062" t="s">
        <v>957</v>
      </c>
      <c r="AK201" s="1063" t="s">
        <v>1187</v>
      </c>
      <c r="AL201" s="2406"/>
      <c r="AM201" s="1062" t="s">
        <v>957</v>
      </c>
      <c r="AN201" s="1063" t="s">
        <v>1187</v>
      </c>
      <c r="AO201" s="2406"/>
      <c r="AP201" s="1062" t="s">
        <v>957</v>
      </c>
      <c r="AQ201" s="1063" t="s">
        <v>1187</v>
      </c>
      <c r="AR201" s="2406"/>
      <c r="AS201" s="1062" t="s">
        <v>957</v>
      </c>
      <c r="AT201" s="1063" t="s">
        <v>1187</v>
      </c>
      <c r="AU201" s="2406"/>
      <c r="AV201" s="1062" t="s">
        <v>957</v>
      </c>
      <c r="AW201" s="1063" t="s">
        <v>1187</v>
      </c>
      <c r="AX201" s="2406"/>
      <c r="AY201" s="1062" t="s">
        <v>957</v>
      </c>
      <c r="AZ201" s="1063" t="s">
        <v>1187</v>
      </c>
      <c r="BA201" s="2404"/>
      <c r="BB201" s="1062" t="s">
        <v>957</v>
      </c>
      <c r="BC201" s="1063" t="s">
        <v>1188</v>
      </c>
      <c r="BD201" s="993"/>
      <c r="BE201" s="993"/>
      <c r="BF201" s="993"/>
      <c r="BG201" s="993"/>
      <c r="BH201" s="993"/>
      <c r="BI201" s="993"/>
      <c r="BJ201" s="1041"/>
      <c r="BK201" s="1041"/>
      <c r="BL201" s="1041"/>
      <c r="BM201" s="1041"/>
      <c r="BN201" s="1090"/>
      <c r="BO201" s="2446"/>
      <c r="BP201" s="1065" t="s">
        <v>957</v>
      </c>
      <c r="BQ201" s="1066" t="s">
        <v>1187</v>
      </c>
      <c r="BR201" s="2444"/>
      <c r="BS201" s="1065" t="s">
        <v>957</v>
      </c>
      <c r="BT201" s="1066" t="s">
        <v>1187</v>
      </c>
      <c r="BU201" s="2444"/>
      <c r="BV201" s="1065" t="s">
        <v>957</v>
      </c>
      <c r="BW201" s="1066" t="s">
        <v>1187</v>
      </c>
      <c r="BX201" s="2444"/>
      <c r="BY201" s="1065" t="s">
        <v>957</v>
      </c>
      <c r="BZ201" s="1066" t="s">
        <v>1187</v>
      </c>
      <c r="CA201" s="2444"/>
      <c r="CB201" s="1065" t="s">
        <v>957</v>
      </c>
      <c r="CC201" s="1066" t="s">
        <v>1187</v>
      </c>
      <c r="CD201" s="2444"/>
      <c r="CE201" s="1065" t="s">
        <v>957</v>
      </c>
      <c r="CF201" s="1066" t="s">
        <v>1187</v>
      </c>
      <c r="CG201" s="2446"/>
      <c r="CH201" s="1065" t="s">
        <v>957</v>
      </c>
      <c r="CI201" s="1066" t="s">
        <v>1188</v>
      </c>
      <c r="CJ201" s="1000"/>
      <c r="CK201" s="1000"/>
      <c r="CL201" s="1000"/>
      <c r="CM201" s="1000"/>
      <c r="CN201" s="1000"/>
      <c r="CO201" s="1000"/>
      <c r="CP201" s="1000"/>
      <c r="CQ201" s="1000"/>
      <c r="CR201" s="1000"/>
      <c r="CS201" s="1000"/>
    </row>
    <row r="202" spans="1:97" ht="14.25" x14ac:dyDescent="0.2">
      <c r="A202" s="4"/>
      <c r="B202" s="27">
        <v>2002</v>
      </c>
      <c r="C202" s="143"/>
      <c r="D202" s="93"/>
      <c r="E202" s="92"/>
      <c r="F202" s="139"/>
      <c r="G202" s="93"/>
      <c r="H202" s="92"/>
      <c r="I202" s="139"/>
      <c r="J202" s="93"/>
      <c r="K202" s="92"/>
      <c r="L202" s="139"/>
      <c r="M202" s="93"/>
      <c r="N202" s="92"/>
      <c r="O202" s="139"/>
      <c r="P202" s="93"/>
      <c r="Q202" s="92"/>
      <c r="R202" s="139"/>
      <c r="S202" s="93"/>
      <c r="T202" s="93"/>
      <c r="U202" s="264" t="str">
        <f>IF(COUNT(C202,F202,I202,L202,O202,R202)&lt;&gt;0,C202+F202+I202+L202+O202+R202,"")</f>
        <v/>
      </c>
      <c r="V202" s="266" t="str">
        <f>IF(COUNT(D202,G202,J202,M202,P202,S202),D202+G202+J202+M202+P202+S202,"")</f>
        <v/>
      </c>
      <c r="W202" s="251" t="str">
        <f>IF(COUNT(E202,H202,K202,N202,Q202,T202),E202+H202+K202+N202+Q202+T202,"")</f>
        <v/>
      </c>
      <c r="AH202" s="989"/>
      <c r="AI202" s="1005"/>
      <c r="AJ202" s="1006"/>
      <c r="AK202" s="1007"/>
      <c r="AL202" s="1008"/>
      <c r="AM202" s="1006"/>
      <c r="AN202" s="1007"/>
      <c r="AO202" s="1008"/>
      <c r="AP202" s="1006"/>
      <c r="AQ202" s="1007"/>
      <c r="AR202" s="1008"/>
      <c r="AS202" s="1006"/>
      <c r="AT202" s="1007"/>
      <c r="AU202" s="1008"/>
      <c r="AV202" s="1006"/>
      <c r="AW202" s="1007"/>
      <c r="AX202" s="1008"/>
      <c r="AY202" s="1006"/>
      <c r="AZ202" s="1006"/>
      <c r="BA202" s="1015"/>
      <c r="BB202" s="1016"/>
      <c r="BC202" s="1017"/>
      <c r="BD202" s="993"/>
      <c r="BE202" s="993"/>
      <c r="BF202" s="993"/>
      <c r="BG202" s="993"/>
      <c r="BH202" s="993"/>
      <c r="BI202" s="993"/>
      <c r="BJ202" s="988"/>
      <c r="BK202" s="988"/>
      <c r="BL202" s="988"/>
      <c r="BM202" s="988"/>
      <c r="BN202" s="994"/>
      <c r="BO202" s="1011"/>
      <c r="BP202" s="1012"/>
      <c r="BQ202" s="1013"/>
      <c r="BR202" s="1014"/>
      <c r="BS202" s="1012"/>
      <c r="BT202" s="1013"/>
      <c r="BU202" s="1014"/>
      <c r="BV202" s="1012"/>
      <c r="BW202" s="1013"/>
      <c r="BX202" s="1014"/>
      <c r="BY202" s="1012"/>
      <c r="BZ202" s="1013"/>
      <c r="CA202" s="1014"/>
      <c r="CB202" s="1012"/>
      <c r="CC202" s="1013"/>
      <c r="CD202" s="1014"/>
      <c r="CE202" s="1012"/>
      <c r="CF202" s="1012"/>
      <c r="CG202" s="1018"/>
      <c r="CH202" s="1019"/>
      <c r="CI202" s="1020"/>
      <c r="CJ202" s="1000"/>
      <c r="CK202" s="525"/>
      <c r="CL202" s="525"/>
      <c r="CM202" s="525"/>
      <c r="CN202" s="525"/>
      <c r="CO202" s="525"/>
      <c r="CP202" s="525"/>
      <c r="CQ202" s="525"/>
      <c r="CR202" s="525"/>
      <c r="CS202" s="525"/>
    </row>
    <row r="203" spans="1:97" ht="14.25" x14ac:dyDescent="0.2">
      <c r="A203" s="4"/>
      <c r="B203" s="8">
        <v>2003</v>
      </c>
      <c r="C203" s="145"/>
      <c r="D203" s="95"/>
      <c r="E203" s="94"/>
      <c r="F203" s="141"/>
      <c r="G203" s="95"/>
      <c r="H203" s="94"/>
      <c r="I203" s="141"/>
      <c r="J203" s="95"/>
      <c r="K203" s="94"/>
      <c r="L203" s="141"/>
      <c r="M203" s="95"/>
      <c r="N203" s="94"/>
      <c r="O203" s="141"/>
      <c r="P203" s="95"/>
      <c r="Q203" s="94"/>
      <c r="R203" s="141"/>
      <c r="S203" s="95"/>
      <c r="T203" s="95"/>
      <c r="U203" s="264" t="str">
        <f t="shared" ref="U203:U220" si="59">IF(COUNT(C203,F203,I203,L203,O203,R203)&lt;&gt;0,C203+F203+I203+L203+O203+R203,"")</f>
        <v/>
      </c>
      <c r="V203" s="266" t="str">
        <f t="shared" ref="V203:V220" si="60">IF(COUNT(D203,G203,J203,M203,P203,S203),D203+G203+J203+M203+P203+S203,"")</f>
        <v/>
      </c>
      <c r="W203" s="251" t="str">
        <f t="shared" ref="W203:W220" si="61">IF(COUNT(E203,H203,K203,N203,Q203,T203),E203+H203+K203+N203+Q203+T203,"")</f>
        <v/>
      </c>
      <c r="AH203" s="597">
        <v>2002</v>
      </c>
      <c r="AI203" s="598" t="str">
        <f>IF(ISNUMBER(C202),'Cover Page'!$D$35/1000000*'4 classification'!C202/'FX rate'!$C7,"")</f>
        <v/>
      </c>
      <c r="AJ203" s="791" t="str">
        <f>IF(ISNUMBER(D202),'Cover Page'!$D$35/1000000*'4 classification'!D202/'FX rate'!$C7,"")</f>
        <v/>
      </c>
      <c r="AK203" s="599" t="str">
        <f>IF(ISNUMBER(E202),'Cover Page'!$D$35/1000000*'4 classification'!E202/'FX rate'!$C7,"")</f>
        <v/>
      </c>
      <c r="AL203" s="792" t="str">
        <f>IF(ISNUMBER(F202),'Cover Page'!$D$35/1000000*'4 classification'!F202/'FX rate'!$C7,"")</f>
        <v/>
      </c>
      <c r="AM203" s="791" t="str">
        <f>IF(ISNUMBER(G202),'Cover Page'!$D$35/1000000*'4 classification'!G202/'FX rate'!$C7,"")</f>
        <v/>
      </c>
      <c r="AN203" s="599" t="str">
        <f>IF(ISNUMBER(H202),'Cover Page'!$D$35/1000000*'4 classification'!H202/'FX rate'!$C7,"")</f>
        <v/>
      </c>
      <c r="AO203" s="792" t="str">
        <f>IF(ISNUMBER(I202),'Cover Page'!$D$35/1000000*'4 classification'!I202/'FX rate'!$C7,"")</f>
        <v/>
      </c>
      <c r="AP203" s="791" t="str">
        <f>IF(ISNUMBER(J202),'Cover Page'!$D$35/1000000*'4 classification'!J202/'FX rate'!$C7,"")</f>
        <v/>
      </c>
      <c r="AQ203" s="599" t="str">
        <f>IF(ISNUMBER(K202),'Cover Page'!$D$35/1000000*'4 classification'!K202/'FX rate'!$C7,"")</f>
        <v/>
      </c>
      <c r="AR203" s="792" t="str">
        <f>IF(ISNUMBER(L202),'Cover Page'!$D$35/1000000*'4 classification'!L202/'FX rate'!$C7,"")</f>
        <v/>
      </c>
      <c r="AS203" s="791" t="str">
        <f>IF(ISNUMBER(M202),'Cover Page'!$D$35/1000000*'4 classification'!M202/'FX rate'!$C7,"")</f>
        <v/>
      </c>
      <c r="AT203" s="599" t="str">
        <f>IF(ISNUMBER(N202),'Cover Page'!$D$35/1000000*'4 classification'!N202/'FX rate'!$C7,"")</f>
        <v/>
      </c>
      <c r="AU203" s="792" t="str">
        <f>IF(ISNUMBER(O202),'Cover Page'!$D$35/1000000*'4 classification'!O202/'FX rate'!$C7,"")</f>
        <v/>
      </c>
      <c r="AV203" s="791" t="str">
        <f>IF(ISNUMBER(P202),'Cover Page'!$D$35/1000000*'4 classification'!P202/'FX rate'!$C7,"")</f>
        <v/>
      </c>
      <c r="AW203" s="599" t="str">
        <f>IF(ISNUMBER(Q202),'Cover Page'!$D$35/1000000*'4 classification'!Q202/'FX rate'!$C7,"")</f>
        <v/>
      </c>
      <c r="AX203" s="792" t="str">
        <f>IF(ISNUMBER(R202),'Cover Page'!$D$35/1000000*'4 classification'!R202/'FX rate'!$C7,"")</f>
        <v/>
      </c>
      <c r="AY203" s="791" t="str">
        <f>IF(ISNUMBER(S202),'Cover Page'!$D$35/1000000*'4 classification'!S202/'FX rate'!$C7,"")</f>
        <v/>
      </c>
      <c r="AZ203" s="800" t="str">
        <f>IF(ISNUMBER(T202),'Cover Page'!$D$35/1000000*'4 classification'!T202/'FX rate'!$C7,"")</f>
        <v/>
      </c>
      <c r="BA203" s="792" t="str">
        <f>IF(ISNUMBER(U202),'Cover Page'!$D$35/1000000*'4 classification'!U202/'FX rate'!$C7,"")</f>
        <v/>
      </c>
      <c r="BB203" s="791" t="str">
        <f>IF(ISNUMBER(V202),'Cover Page'!$D$35/1000000*'4 classification'!V202/'FX rate'!$C7,"")</f>
        <v/>
      </c>
      <c r="BC203" s="601" t="str">
        <f>IF(ISNUMBER(W202),'Cover Page'!$D$35/1000000*'4 classification'!W202/'FX rate'!$C7,"")</f>
        <v/>
      </c>
      <c r="BD203" s="456"/>
      <c r="BE203" s="456"/>
      <c r="BF203" s="456"/>
      <c r="BG203" s="456"/>
      <c r="BH203" s="456"/>
      <c r="BI203" s="456"/>
      <c r="BN203" s="628">
        <v>2002</v>
      </c>
      <c r="BO203" s="629" t="str">
        <f>IF(ISNUMBER(C202),'Cover Page'!$D$35/1000000*C202/'FX rate'!$C$26,"")</f>
        <v/>
      </c>
      <c r="BP203" s="783" t="str">
        <f>IF(ISNUMBER(D202),'Cover Page'!$D$35/1000000*D202/'FX rate'!$C$26,"")</f>
        <v/>
      </c>
      <c r="BQ203" s="630" t="str">
        <f>IF(ISNUMBER(E202),'Cover Page'!$D$35/1000000*E202/'FX rate'!$C$26,"")</f>
        <v/>
      </c>
      <c r="BR203" s="784" t="str">
        <f>IF(ISNUMBER(F202),'Cover Page'!$D$35/1000000*F202/'FX rate'!$C$26,"")</f>
        <v/>
      </c>
      <c r="BS203" s="783" t="str">
        <f>IF(ISNUMBER(G202),'Cover Page'!$D$35/1000000*G202/'FX rate'!$C$26,"")</f>
        <v/>
      </c>
      <c r="BT203" s="630" t="str">
        <f>IF(ISNUMBER(H202),'Cover Page'!$D$35/1000000*H202/'FX rate'!$C$26,"")</f>
        <v/>
      </c>
      <c r="BU203" s="784" t="str">
        <f>IF(ISNUMBER(I202),'Cover Page'!$D$35/1000000*I202/'FX rate'!$C$26,"")</f>
        <v/>
      </c>
      <c r="BV203" s="783" t="str">
        <f>IF(ISNUMBER(J202),'Cover Page'!$D$35/1000000*J202/'FX rate'!$C$26,"")</f>
        <v/>
      </c>
      <c r="BW203" s="630" t="str">
        <f>IF(ISNUMBER(K202),'Cover Page'!$D$35/1000000*K202/'FX rate'!$C$26,"")</f>
        <v/>
      </c>
      <c r="BX203" s="784" t="str">
        <f>IF(ISNUMBER(L202),'Cover Page'!$D$35/1000000*L202/'FX rate'!$C$26,"")</f>
        <v/>
      </c>
      <c r="BY203" s="783" t="str">
        <f>IF(ISNUMBER(M202),'Cover Page'!$D$35/1000000*M202/'FX rate'!$C$26,"")</f>
        <v/>
      </c>
      <c r="BZ203" s="630" t="str">
        <f>IF(ISNUMBER(N202),'Cover Page'!$D$35/1000000*N202/'FX rate'!$C$26,"")</f>
        <v/>
      </c>
      <c r="CA203" s="784" t="str">
        <f>IF(ISNUMBER(O202),'Cover Page'!$D$35/1000000*O202/'FX rate'!$C$26,"")</f>
        <v/>
      </c>
      <c r="CB203" s="783" t="str">
        <f>IF(ISNUMBER(P202),'Cover Page'!$D$35/1000000*P202/'FX rate'!$C$26,"")</f>
        <v/>
      </c>
      <c r="CC203" s="630" t="str">
        <f>IF(ISNUMBER(Q202),'Cover Page'!$D$35/1000000*Q202/'FX rate'!$C$26,"")</f>
        <v/>
      </c>
      <c r="CD203" s="784" t="str">
        <f>IF(ISNUMBER(R202),'Cover Page'!$D$35/1000000*R202/'FX rate'!$C$26,"")</f>
        <v/>
      </c>
      <c r="CE203" s="783" t="str">
        <f>IF(ISNUMBER(S202),'Cover Page'!$D$35/1000000*S202/'FX rate'!$C$26,"")</f>
        <v/>
      </c>
      <c r="CF203" s="782" t="str">
        <f>IF(ISNUMBER(T202),'Cover Page'!$D$35/1000000*T202/'FX rate'!$C$26,"")</f>
        <v/>
      </c>
      <c r="CG203" s="784" t="str">
        <f>IF(ISNUMBER(U202),'Cover Page'!$D$35/1000000*U202/'FX rate'!$C$26,"")</f>
        <v/>
      </c>
      <c r="CH203" s="783" t="str">
        <f>IF(ISNUMBER(V202),'Cover Page'!$D$35/1000000*V202/'FX rate'!$C$26,"")</f>
        <v/>
      </c>
      <c r="CI203" s="632" t="str">
        <f>IF(ISNUMBER(W202),'Cover Page'!$D$35/1000000*W202/'FX rate'!$C$26,"")</f>
        <v/>
      </c>
      <c r="CJ203" s="525"/>
      <c r="CK203" s="525"/>
      <c r="CL203" s="525"/>
      <c r="CM203" s="525"/>
      <c r="CN203" s="525"/>
      <c r="CO203" s="525"/>
      <c r="CP203" s="525"/>
      <c r="CQ203" s="525"/>
      <c r="CR203" s="525"/>
      <c r="CS203" s="525"/>
    </row>
    <row r="204" spans="1:97" ht="14.25" x14ac:dyDescent="0.2">
      <c r="A204" s="4"/>
      <c r="B204" s="8">
        <v>2004</v>
      </c>
      <c r="C204" s="145"/>
      <c r="D204" s="95"/>
      <c r="E204" s="94"/>
      <c r="F204" s="141"/>
      <c r="G204" s="95"/>
      <c r="H204" s="94"/>
      <c r="I204" s="141"/>
      <c r="J204" s="95"/>
      <c r="K204" s="94"/>
      <c r="L204" s="141"/>
      <c r="M204" s="95"/>
      <c r="N204" s="94"/>
      <c r="O204" s="141"/>
      <c r="P204" s="95"/>
      <c r="Q204" s="94"/>
      <c r="R204" s="141"/>
      <c r="S204" s="95"/>
      <c r="T204" s="95"/>
      <c r="U204" s="264" t="str">
        <f t="shared" si="59"/>
        <v/>
      </c>
      <c r="V204" s="266" t="str">
        <f t="shared" si="60"/>
        <v/>
      </c>
      <c r="W204" s="251" t="str">
        <f t="shared" si="61"/>
        <v/>
      </c>
      <c r="AH204" s="520">
        <v>2003</v>
      </c>
      <c r="AI204" s="600" t="str">
        <f>IF(ISNUMBER(C203),'Cover Page'!$D$35/1000000*'4 classification'!C203/'FX rate'!$C8,"")</f>
        <v/>
      </c>
      <c r="AJ204" s="793" t="str">
        <f>IF(ISNUMBER(D203),'Cover Page'!$D$35/1000000*'4 classification'!D203/'FX rate'!$C8,"")</f>
        <v/>
      </c>
      <c r="AK204" s="601" t="str">
        <f>IF(ISNUMBER(E203),'Cover Page'!$D$35/1000000*'4 classification'!E203/'FX rate'!$C8,"")</f>
        <v/>
      </c>
      <c r="AL204" s="794" t="str">
        <f>IF(ISNUMBER(F203),'Cover Page'!$D$35/1000000*'4 classification'!F203/'FX rate'!$C8,"")</f>
        <v/>
      </c>
      <c r="AM204" s="793" t="str">
        <f>IF(ISNUMBER(G203),'Cover Page'!$D$35/1000000*'4 classification'!G203/'FX rate'!$C8,"")</f>
        <v/>
      </c>
      <c r="AN204" s="601" t="str">
        <f>IF(ISNUMBER(H203),'Cover Page'!$D$35/1000000*'4 classification'!H203/'FX rate'!$C8,"")</f>
        <v/>
      </c>
      <c r="AO204" s="794" t="str">
        <f>IF(ISNUMBER(I203),'Cover Page'!$D$35/1000000*'4 classification'!I203/'FX rate'!$C8,"")</f>
        <v/>
      </c>
      <c r="AP204" s="793" t="str">
        <f>IF(ISNUMBER(J203),'Cover Page'!$D$35/1000000*'4 classification'!J203/'FX rate'!$C8,"")</f>
        <v/>
      </c>
      <c r="AQ204" s="601" t="str">
        <f>IF(ISNUMBER(K203),'Cover Page'!$D$35/1000000*'4 classification'!K203/'FX rate'!$C8,"")</f>
        <v/>
      </c>
      <c r="AR204" s="794" t="str">
        <f>IF(ISNUMBER(L203),'Cover Page'!$D$35/1000000*'4 classification'!L203/'FX rate'!$C8,"")</f>
        <v/>
      </c>
      <c r="AS204" s="793" t="str">
        <f>IF(ISNUMBER(M203),'Cover Page'!$D$35/1000000*'4 classification'!M203/'FX rate'!$C8,"")</f>
        <v/>
      </c>
      <c r="AT204" s="601" t="str">
        <f>IF(ISNUMBER(N203),'Cover Page'!$D$35/1000000*'4 classification'!N203/'FX rate'!$C8,"")</f>
        <v/>
      </c>
      <c r="AU204" s="794" t="str">
        <f>IF(ISNUMBER(O203),'Cover Page'!$D$35/1000000*'4 classification'!O203/'FX rate'!$C8,"")</f>
        <v/>
      </c>
      <c r="AV204" s="793" t="str">
        <f>IF(ISNUMBER(P203),'Cover Page'!$D$35/1000000*'4 classification'!P203/'FX rate'!$C8,"")</f>
        <v/>
      </c>
      <c r="AW204" s="601" t="str">
        <f>IF(ISNUMBER(Q203),'Cover Page'!$D$35/1000000*'4 classification'!Q203/'FX rate'!$C8,"")</f>
        <v/>
      </c>
      <c r="AX204" s="794" t="str">
        <f>IF(ISNUMBER(R203),'Cover Page'!$D$35/1000000*'4 classification'!R203/'FX rate'!$C8,"")</f>
        <v/>
      </c>
      <c r="AY204" s="793" t="str">
        <f>IF(ISNUMBER(S203),'Cover Page'!$D$35/1000000*'4 classification'!S203/'FX rate'!$C8,"")</f>
        <v/>
      </c>
      <c r="AZ204" s="800" t="str">
        <f>IF(ISNUMBER(T203),'Cover Page'!$D$35/1000000*'4 classification'!T203/'FX rate'!$C8,"")</f>
        <v/>
      </c>
      <c r="BA204" s="792" t="str">
        <f>IF(ISNUMBER(U203),'Cover Page'!$D$35/1000000*'4 classification'!U203/'FX rate'!$C8,"")</f>
        <v/>
      </c>
      <c r="BB204" s="791" t="str">
        <f>IF(ISNUMBER(V203),'Cover Page'!$D$35/1000000*'4 classification'!V203/'FX rate'!$C8,"")</f>
        <v/>
      </c>
      <c r="BC204" s="599" t="str">
        <f>IF(ISNUMBER(W203),'Cover Page'!$D$35/1000000*'4 classification'!W203/'FX rate'!$C8,"")</f>
        <v/>
      </c>
      <c r="BD204" s="456"/>
      <c r="BE204" s="456"/>
      <c r="BF204" s="456"/>
      <c r="BG204" s="456"/>
      <c r="BH204" s="456"/>
      <c r="BI204" s="456"/>
      <c r="BN204" s="589">
        <v>2003</v>
      </c>
      <c r="BO204" s="631" t="str">
        <f>IF(ISNUMBER(C203),'Cover Page'!$D$35/1000000*C203/'FX rate'!$C$26,"")</f>
        <v/>
      </c>
      <c r="BP204" s="785" t="str">
        <f>IF(ISNUMBER(D203),'Cover Page'!$D$35/1000000*D203/'FX rate'!$C$26,"")</f>
        <v/>
      </c>
      <c r="BQ204" s="632" t="str">
        <f>IF(ISNUMBER(E203),'Cover Page'!$D$35/1000000*E203/'FX rate'!$C$26,"")</f>
        <v/>
      </c>
      <c r="BR204" s="786" t="str">
        <f>IF(ISNUMBER(F203),'Cover Page'!$D$35/1000000*F203/'FX rate'!$C$26,"")</f>
        <v/>
      </c>
      <c r="BS204" s="785" t="str">
        <f>IF(ISNUMBER(G203),'Cover Page'!$D$35/1000000*G203/'FX rate'!$C$26,"")</f>
        <v/>
      </c>
      <c r="BT204" s="632" t="str">
        <f>IF(ISNUMBER(H203),'Cover Page'!$D$35/1000000*H203/'FX rate'!$C$26,"")</f>
        <v/>
      </c>
      <c r="BU204" s="786" t="str">
        <f>IF(ISNUMBER(I203),'Cover Page'!$D$35/1000000*I203/'FX rate'!$C$26,"")</f>
        <v/>
      </c>
      <c r="BV204" s="785" t="str">
        <f>IF(ISNUMBER(J203),'Cover Page'!$D$35/1000000*J203/'FX rate'!$C$26,"")</f>
        <v/>
      </c>
      <c r="BW204" s="632" t="str">
        <f>IF(ISNUMBER(K203),'Cover Page'!$D$35/1000000*K203/'FX rate'!$C$26,"")</f>
        <v/>
      </c>
      <c r="BX204" s="786" t="str">
        <f>IF(ISNUMBER(L203),'Cover Page'!$D$35/1000000*L203/'FX rate'!$C$26,"")</f>
        <v/>
      </c>
      <c r="BY204" s="785" t="str">
        <f>IF(ISNUMBER(M203),'Cover Page'!$D$35/1000000*M203/'FX rate'!$C$26,"")</f>
        <v/>
      </c>
      <c r="BZ204" s="632" t="str">
        <f>IF(ISNUMBER(N203),'Cover Page'!$D$35/1000000*N203/'FX rate'!$C$26,"")</f>
        <v/>
      </c>
      <c r="CA204" s="786" t="str">
        <f>IF(ISNUMBER(O203),'Cover Page'!$D$35/1000000*O203/'FX rate'!$C$26,"")</f>
        <v/>
      </c>
      <c r="CB204" s="785" t="str">
        <f>IF(ISNUMBER(P203),'Cover Page'!$D$35/1000000*P203/'FX rate'!$C$26,"")</f>
        <v/>
      </c>
      <c r="CC204" s="632" t="str">
        <f>IF(ISNUMBER(Q203),'Cover Page'!$D$35/1000000*Q203/'FX rate'!$C$26,"")</f>
        <v/>
      </c>
      <c r="CD204" s="786" t="str">
        <f>IF(ISNUMBER(R203),'Cover Page'!$D$35/1000000*R203/'FX rate'!$C$26,"")</f>
        <v/>
      </c>
      <c r="CE204" s="785" t="str">
        <f>IF(ISNUMBER(S203),'Cover Page'!$D$35/1000000*S203/'FX rate'!$C$26,"")</f>
        <v/>
      </c>
      <c r="CF204" s="782" t="str">
        <f>IF(ISNUMBER(T203),'Cover Page'!$D$35/1000000*T203/'FX rate'!$C$26,"")</f>
        <v/>
      </c>
      <c r="CG204" s="784" t="str">
        <f>IF(ISNUMBER(U203),'Cover Page'!$D$35/1000000*U203/'FX rate'!$C$26,"")</f>
        <v/>
      </c>
      <c r="CH204" s="783" t="str">
        <f>IF(ISNUMBER(V203),'Cover Page'!$D$35/1000000*V203/'FX rate'!$C$26,"")</f>
        <v/>
      </c>
      <c r="CI204" s="630" t="str">
        <f>IF(ISNUMBER(W203),'Cover Page'!$D$35/1000000*W203/'FX rate'!$C$26,"")</f>
        <v/>
      </c>
      <c r="CJ204" s="525"/>
      <c r="CK204" s="525"/>
      <c r="CL204" s="525"/>
      <c r="CM204" s="525"/>
      <c r="CN204" s="525"/>
      <c r="CO204" s="525"/>
      <c r="CP204" s="525"/>
      <c r="CQ204" s="525"/>
      <c r="CR204" s="525"/>
      <c r="CS204" s="525"/>
    </row>
    <row r="205" spans="1:97" ht="14.25" x14ac:dyDescent="0.2">
      <c r="A205" s="4"/>
      <c r="B205" s="8">
        <v>2005</v>
      </c>
      <c r="C205" s="145"/>
      <c r="D205" s="95"/>
      <c r="E205" s="94"/>
      <c r="F205" s="141"/>
      <c r="G205" s="95"/>
      <c r="H205" s="94"/>
      <c r="I205" s="141"/>
      <c r="J205" s="95"/>
      <c r="K205" s="94"/>
      <c r="L205" s="141"/>
      <c r="M205" s="95"/>
      <c r="N205" s="94"/>
      <c r="O205" s="141"/>
      <c r="P205" s="95"/>
      <c r="Q205" s="94"/>
      <c r="R205" s="141"/>
      <c r="S205" s="95"/>
      <c r="T205" s="95"/>
      <c r="U205" s="264" t="str">
        <f t="shared" si="59"/>
        <v/>
      </c>
      <c r="V205" s="266" t="str">
        <f t="shared" si="60"/>
        <v/>
      </c>
      <c r="W205" s="251" t="str">
        <f t="shared" si="61"/>
        <v/>
      </c>
      <c r="AH205" s="520">
        <v>2004</v>
      </c>
      <c r="AI205" s="600" t="str">
        <f>IF(ISNUMBER(C204),'Cover Page'!$D$35/1000000*'4 classification'!C204/'FX rate'!$C9,"")</f>
        <v/>
      </c>
      <c r="AJ205" s="793" t="str">
        <f>IF(ISNUMBER(D204),'Cover Page'!$D$35/1000000*'4 classification'!D204/'FX rate'!$C9,"")</f>
        <v/>
      </c>
      <c r="AK205" s="601" t="str">
        <f>IF(ISNUMBER(E204),'Cover Page'!$D$35/1000000*'4 classification'!E204/'FX rate'!$C9,"")</f>
        <v/>
      </c>
      <c r="AL205" s="794" t="str">
        <f>IF(ISNUMBER(F204),'Cover Page'!$D$35/1000000*'4 classification'!F204/'FX rate'!$C9,"")</f>
        <v/>
      </c>
      <c r="AM205" s="793" t="str">
        <f>IF(ISNUMBER(G204),'Cover Page'!$D$35/1000000*'4 classification'!G204/'FX rate'!$C9,"")</f>
        <v/>
      </c>
      <c r="AN205" s="601" t="str">
        <f>IF(ISNUMBER(H204),'Cover Page'!$D$35/1000000*'4 classification'!H204/'FX rate'!$C9,"")</f>
        <v/>
      </c>
      <c r="AO205" s="794" t="str">
        <f>IF(ISNUMBER(I204),'Cover Page'!$D$35/1000000*'4 classification'!I204/'FX rate'!$C9,"")</f>
        <v/>
      </c>
      <c r="AP205" s="793" t="str">
        <f>IF(ISNUMBER(J204),'Cover Page'!$D$35/1000000*'4 classification'!J204/'FX rate'!$C9,"")</f>
        <v/>
      </c>
      <c r="AQ205" s="601" t="str">
        <f>IF(ISNUMBER(K204),'Cover Page'!$D$35/1000000*'4 classification'!K204/'FX rate'!$C9,"")</f>
        <v/>
      </c>
      <c r="AR205" s="794" t="str">
        <f>IF(ISNUMBER(L204),'Cover Page'!$D$35/1000000*'4 classification'!L204/'FX rate'!$C9,"")</f>
        <v/>
      </c>
      <c r="AS205" s="793" t="str">
        <f>IF(ISNUMBER(M204),'Cover Page'!$D$35/1000000*'4 classification'!M204/'FX rate'!$C9,"")</f>
        <v/>
      </c>
      <c r="AT205" s="601" t="str">
        <f>IF(ISNUMBER(N204),'Cover Page'!$D$35/1000000*'4 classification'!N204/'FX rate'!$C9,"")</f>
        <v/>
      </c>
      <c r="AU205" s="794" t="str">
        <f>IF(ISNUMBER(O204),'Cover Page'!$D$35/1000000*'4 classification'!O204/'FX rate'!$C9,"")</f>
        <v/>
      </c>
      <c r="AV205" s="793" t="str">
        <f>IF(ISNUMBER(P204),'Cover Page'!$D$35/1000000*'4 classification'!P204/'FX rate'!$C9,"")</f>
        <v/>
      </c>
      <c r="AW205" s="601" t="str">
        <f>IF(ISNUMBER(Q204),'Cover Page'!$D$35/1000000*'4 classification'!Q204/'FX rate'!$C9,"")</f>
        <v/>
      </c>
      <c r="AX205" s="794" t="str">
        <f>IF(ISNUMBER(R204),'Cover Page'!$D$35/1000000*'4 classification'!R204/'FX rate'!$C9,"")</f>
        <v/>
      </c>
      <c r="AY205" s="793" t="str">
        <f>IF(ISNUMBER(S204),'Cover Page'!$D$35/1000000*'4 classification'!S204/'FX rate'!$C9,"")</f>
        <v/>
      </c>
      <c r="AZ205" s="800" t="str">
        <f>IF(ISNUMBER(T204),'Cover Page'!$D$35/1000000*'4 classification'!T204/'FX rate'!$C9,"")</f>
        <v/>
      </c>
      <c r="BA205" s="792" t="str">
        <f>IF(ISNUMBER(U204),'Cover Page'!$D$35/1000000*'4 classification'!U204/'FX rate'!$C9,"")</f>
        <v/>
      </c>
      <c r="BB205" s="791" t="str">
        <f>IF(ISNUMBER(V204),'Cover Page'!$D$35/1000000*'4 classification'!V204/'FX rate'!$C9,"")</f>
        <v/>
      </c>
      <c r="BC205" s="599" t="str">
        <f>IF(ISNUMBER(W204),'Cover Page'!$D$35/1000000*'4 classification'!W204/'FX rate'!$C9,"")</f>
        <v/>
      </c>
      <c r="BD205" s="456"/>
      <c r="BE205" s="456"/>
      <c r="BF205" s="456"/>
      <c r="BG205" s="456"/>
      <c r="BH205" s="456"/>
      <c r="BI205" s="456"/>
      <c r="BN205" s="589">
        <v>2004</v>
      </c>
      <c r="BO205" s="631" t="str">
        <f>IF(ISNUMBER(C204),'Cover Page'!$D$35/1000000*C204/'FX rate'!$C$26,"")</f>
        <v/>
      </c>
      <c r="BP205" s="785" t="str">
        <f>IF(ISNUMBER(D204),'Cover Page'!$D$35/1000000*D204/'FX rate'!$C$26,"")</f>
        <v/>
      </c>
      <c r="BQ205" s="632" t="str">
        <f>IF(ISNUMBER(E204),'Cover Page'!$D$35/1000000*E204/'FX rate'!$C$26,"")</f>
        <v/>
      </c>
      <c r="BR205" s="786" t="str">
        <f>IF(ISNUMBER(F204),'Cover Page'!$D$35/1000000*F204/'FX rate'!$C$26,"")</f>
        <v/>
      </c>
      <c r="BS205" s="785" t="str">
        <f>IF(ISNUMBER(G204),'Cover Page'!$D$35/1000000*G204/'FX rate'!$C$26,"")</f>
        <v/>
      </c>
      <c r="BT205" s="632" t="str">
        <f>IF(ISNUMBER(H204),'Cover Page'!$D$35/1000000*H204/'FX rate'!$C$26,"")</f>
        <v/>
      </c>
      <c r="BU205" s="786" t="str">
        <f>IF(ISNUMBER(I204),'Cover Page'!$D$35/1000000*I204/'FX rate'!$C$26,"")</f>
        <v/>
      </c>
      <c r="BV205" s="785" t="str">
        <f>IF(ISNUMBER(J204),'Cover Page'!$D$35/1000000*J204/'FX rate'!$C$26,"")</f>
        <v/>
      </c>
      <c r="BW205" s="632" t="str">
        <f>IF(ISNUMBER(K204),'Cover Page'!$D$35/1000000*K204/'FX rate'!$C$26,"")</f>
        <v/>
      </c>
      <c r="BX205" s="786" t="str">
        <f>IF(ISNUMBER(L204),'Cover Page'!$D$35/1000000*L204/'FX rate'!$C$26,"")</f>
        <v/>
      </c>
      <c r="BY205" s="785" t="str">
        <f>IF(ISNUMBER(M204),'Cover Page'!$D$35/1000000*M204/'FX rate'!$C$26,"")</f>
        <v/>
      </c>
      <c r="BZ205" s="632" t="str">
        <f>IF(ISNUMBER(N204),'Cover Page'!$D$35/1000000*N204/'FX rate'!$C$26,"")</f>
        <v/>
      </c>
      <c r="CA205" s="786" t="str">
        <f>IF(ISNUMBER(O204),'Cover Page'!$D$35/1000000*O204/'FX rate'!$C$26,"")</f>
        <v/>
      </c>
      <c r="CB205" s="785" t="str">
        <f>IF(ISNUMBER(P204),'Cover Page'!$D$35/1000000*P204/'FX rate'!$C$26,"")</f>
        <v/>
      </c>
      <c r="CC205" s="632" t="str">
        <f>IF(ISNUMBER(Q204),'Cover Page'!$D$35/1000000*Q204/'FX rate'!$C$26,"")</f>
        <v/>
      </c>
      <c r="CD205" s="786" t="str">
        <f>IF(ISNUMBER(R204),'Cover Page'!$D$35/1000000*R204/'FX rate'!$C$26,"")</f>
        <v/>
      </c>
      <c r="CE205" s="785" t="str">
        <f>IF(ISNUMBER(S204),'Cover Page'!$D$35/1000000*S204/'FX rate'!$C$26,"")</f>
        <v/>
      </c>
      <c r="CF205" s="782" t="str">
        <f>IF(ISNUMBER(T204),'Cover Page'!$D$35/1000000*T204/'FX rate'!$C$26,"")</f>
        <v/>
      </c>
      <c r="CG205" s="784" t="str">
        <f>IF(ISNUMBER(U204),'Cover Page'!$D$35/1000000*U204/'FX rate'!$C$26,"")</f>
        <v/>
      </c>
      <c r="CH205" s="783" t="str">
        <f>IF(ISNUMBER(V204),'Cover Page'!$D$35/1000000*V204/'FX rate'!$C$26,"")</f>
        <v/>
      </c>
      <c r="CI205" s="630" t="str">
        <f>IF(ISNUMBER(W204),'Cover Page'!$D$35/1000000*W204/'FX rate'!$C$26,"")</f>
        <v/>
      </c>
      <c r="CJ205" s="525"/>
      <c r="CK205" s="525"/>
      <c r="CL205" s="525"/>
      <c r="CM205" s="525"/>
      <c r="CN205" s="525"/>
      <c r="CO205" s="525"/>
      <c r="CP205" s="525"/>
      <c r="CQ205" s="525"/>
      <c r="CR205" s="525"/>
      <c r="CS205" s="525"/>
    </row>
    <row r="206" spans="1:97" ht="14.25" x14ac:dyDescent="0.2">
      <c r="A206" s="4"/>
      <c r="B206" s="8">
        <v>2006</v>
      </c>
      <c r="C206" s="145"/>
      <c r="D206" s="95"/>
      <c r="E206" s="94"/>
      <c r="F206" s="141"/>
      <c r="G206" s="95"/>
      <c r="H206" s="94"/>
      <c r="I206" s="141"/>
      <c r="J206" s="95"/>
      <c r="K206" s="94"/>
      <c r="L206" s="141"/>
      <c r="M206" s="95"/>
      <c r="N206" s="94"/>
      <c r="O206" s="141"/>
      <c r="P206" s="95"/>
      <c r="Q206" s="94"/>
      <c r="R206" s="141"/>
      <c r="S206" s="95"/>
      <c r="T206" s="95"/>
      <c r="U206" s="264" t="str">
        <f t="shared" si="59"/>
        <v/>
      </c>
      <c r="V206" s="266" t="str">
        <f t="shared" si="60"/>
        <v/>
      </c>
      <c r="W206" s="251" t="str">
        <f t="shared" si="61"/>
        <v/>
      </c>
      <c r="AH206" s="520">
        <v>2005</v>
      </c>
      <c r="AI206" s="600" t="str">
        <f>IF(ISNUMBER(C205),'Cover Page'!$D$35/1000000*'4 classification'!C205/'FX rate'!$C10,"")</f>
        <v/>
      </c>
      <c r="AJ206" s="793" t="str">
        <f>IF(ISNUMBER(D205),'Cover Page'!$D$35/1000000*'4 classification'!D205/'FX rate'!$C10,"")</f>
        <v/>
      </c>
      <c r="AK206" s="601" t="str">
        <f>IF(ISNUMBER(E205),'Cover Page'!$D$35/1000000*'4 classification'!E205/'FX rate'!$C10,"")</f>
        <v/>
      </c>
      <c r="AL206" s="794" t="str">
        <f>IF(ISNUMBER(F205),'Cover Page'!$D$35/1000000*'4 classification'!F205/'FX rate'!$C10,"")</f>
        <v/>
      </c>
      <c r="AM206" s="793" t="str">
        <f>IF(ISNUMBER(G205),'Cover Page'!$D$35/1000000*'4 classification'!G205/'FX rate'!$C10,"")</f>
        <v/>
      </c>
      <c r="AN206" s="601" t="str">
        <f>IF(ISNUMBER(H205),'Cover Page'!$D$35/1000000*'4 classification'!H205/'FX rate'!$C10,"")</f>
        <v/>
      </c>
      <c r="AO206" s="794" t="str">
        <f>IF(ISNUMBER(I205),'Cover Page'!$D$35/1000000*'4 classification'!I205/'FX rate'!$C10,"")</f>
        <v/>
      </c>
      <c r="AP206" s="793" t="str">
        <f>IF(ISNUMBER(J205),'Cover Page'!$D$35/1000000*'4 classification'!J205/'FX rate'!$C10,"")</f>
        <v/>
      </c>
      <c r="AQ206" s="601" t="str">
        <f>IF(ISNUMBER(K205),'Cover Page'!$D$35/1000000*'4 classification'!K205/'FX rate'!$C10,"")</f>
        <v/>
      </c>
      <c r="AR206" s="794" t="str">
        <f>IF(ISNUMBER(L205),'Cover Page'!$D$35/1000000*'4 classification'!L205/'FX rate'!$C10,"")</f>
        <v/>
      </c>
      <c r="AS206" s="793" t="str">
        <f>IF(ISNUMBER(M205),'Cover Page'!$D$35/1000000*'4 classification'!M205/'FX rate'!$C10,"")</f>
        <v/>
      </c>
      <c r="AT206" s="601" t="str">
        <f>IF(ISNUMBER(N205),'Cover Page'!$D$35/1000000*'4 classification'!N205/'FX rate'!$C10,"")</f>
        <v/>
      </c>
      <c r="AU206" s="794" t="str">
        <f>IF(ISNUMBER(O205),'Cover Page'!$D$35/1000000*'4 classification'!O205/'FX rate'!$C10,"")</f>
        <v/>
      </c>
      <c r="AV206" s="793" t="str">
        <f>IF(ISNUMBER(P205),'Cover Page'!$D$35/1000000*'4 classification'!P205/'FX rate'!$C10,"")</f>
        <v/>
      </c>
      <c r="AW206" s="601" t="str">
        <f>IF(ISNUMBER(Q205),'Cover Page'!$D$35/1000000*'4 classification'!Q205/'FX rate'!$C10,"")</f>
        <v/>
      </c>
      <c r="AX206" s="794" t="str">
        <f>IF(ISNUMBER(R205),'Cover Page'!$D$35/1000000*'4 classification'!R205/'FX rate'!$C10,"")</f>
        <v/>
      </c>
      <c r="AY206" s="793" t="str">
        <f>IF(ISNUMBER(S205),'Cover Page'!$D$35/1000000*'4 classification'!S205/'FX rate'!$C10,"")</f>
        <v/>
      </c>
      <c r="AZ206" s="800" t="str">
        <f>IF(ISNUMBER(T205),'Cover Page'!$D$35/1000000*'4 classification'!T205/'FX rate'!$C10,"")</f>
        <v/>
      </c>
      <c r="BA206" s="792" t="str">
        <f>IF(ISNUMBER(U205),'Cover Page'!$D$35/1000000*'4 classification'!U205/'FX rate'!$C10,"")</f>
        <v/>
      </c>
      <c r="BB206" s="791" t="str">
        <f>IF(ISNUMBER(V205),'Cover Page'!$D$35/1000000*'4 classification'!V205/'FX rate'!$C10,"")</f>
        <v/>
      </c>
      <c r="BC206" s="599" t="str">
        <f>IF(ISNUMBER(W205),'Cover Page'!$D$35/1000000*'4 classification'!W205/'FX rate'!$C10,"")</f>
        <v/>
      </c>
      <c r="BD206" s="456"/>
      <c r="BE206" s="456"/>
      <c r="BF206" s="456"/>
      <c r="BG206" s="456"/>
      <c r="BH206" s="456"/>
      <c r="BI206" s="456"/>
      <c r="BN206" s="589">
        <v>2005</v>
      </c>
      <c r="BO206" s="631" t="str">
        <f>IF(ISNUMBER(C205),'Cover Page'!$D$35/1000000*C205/'FX rate'!$C$26,"")</f>
        <v/>
      </c>
      <c r="BP206" s="785" t="str">
        <f>IF(ISNUMBER(D205),'Cover Page'!$D$35/1000000*D205/'FX rate'!$C$26,"")</f>
        <v/>
      </c>
      <c r="BQ206" s="632" t="str">
        <f>IF(ISNUMBER(E205),'Cover Page'!$D$35/1000000*E205/'FX rate'!$C$26,"")</f>
        <v/>
      </c>
      <c r="BR206" s="786" t="str">
        <f>IF(ISNUMBER(F205),'Cover Page'!$D$35/1000000*F205/'FX rate'!$C$26,"")</f>
        <v/>
      </c>
      <c r="BS206" s="785" t="str">
        <f>IF(ISNUMBER(G205),'Cover Page'!$D$35/1000000*G205/'FX rate'!$C$26,"")</f>
        <v/>
      </c>
      <c r="BT206" s="632" t="str">
        <f>IF(ISNUMBER(H205),'Cover Page'!$D$35/1000000*H205/'FX rate'!$C$26,"")</f>
        <v/>
      </c>
      <c r="BU206" s="786" t="str">
        <f>IF(ISNUMBER(I205),'Cover Page'!$D$35/1000000*I205/'FX rate'!$C$26,"")</f>
        <v/>
      </c>
      <c r="BV206" s="785" t="str">
        <f>IF(ISNUMBER(J205),'Cover Page'!$D$35/1000000*J205/'FX rate'!$C$26,"")</f>
        <v/>
      </c>
      <c r="BW206" s="632" t="str">
        <f>IF(ISNUMBER(K205),'Cover Page'!$D$35/1000000*K205/'FX rate'!$C$26,"")</f>
        <v/>
      </c>
      <c r="BX206" s="786" t="str">
        <f>IF(ISNUMBER(L205),'Cover Page'!$D$35/1000000*L205/'FX rate'!$C$26,"")</f>
        <v/>
      </c>
      <c r="BY206" s="785" t="str">
        <f>IF(ISNUMBER(M205),'Cover Page'!$D$35/1000000*M205/'FX rate'!$C$26,"")</f>
        <v/>
      </c>
      <c r="BZ206" s="632" t="str">
        <f>IF(ISNUMBER(N205),'Cover Page'!$D$35/1000000*N205/'FX rate'!$C$26,"")</f>
        <v/>
      </c>
      <c r="CA206" s="786" t="str">
        <f>IF(ISNUMBER(O205),'Cover Page'!$D$35/1000000*O205/'FX rate'!$C$26,"")</f>
        <v/>
      </c>
      <c r="CB206" s="785" t="str">
        <f>IF(ISNUMBER(P205),'Cover Page'!$D$35/1000000*P205/'FX rate'!$C$26,"")</f>
        <v/>
      </c>
      <c r="CC206" s="632" t="str">
        <f>IF(ISNUMBER(Q205),'Cover Page'!$D$35/1000000*Q205/'FX rate'!$C$26,"")</f>
        <v/>
      </c>
      <c r="CD206" s="786" t="str">
        <f>IF(ISNUMBER(R205),'Cover Page'!$D$35/1000000*R205/'FX rate'!$C$26,"")</f>
        <v/>
      </c>
      <c r="CE206" s="785" t="str">
        <f>IF(ISNUMBER(S205),'Cover Page'!$D$35/1000000*S205/'FX rate'!$C$26,"")</f>
        <v/>
      </c>
      <c r="CF206" s="782" t="str">
        <f>IF(ISNUMBER(T205),'Cover Page'!$D$35/1000000*T205/'FX rate'!$C$26,"")</f>
        <v/>
      </c>
      <c r="CG206" s="784" t="str">
        <f>IF(ISNUMBER(U205),'Cover Page'!$D$35/1000000*U205/'FX rate'!$C$26,"")</f>
        <v/>
      </c>
      <c r="CH206" s="783" t="str">
        <f>IF(ISNUMBER(V205),'Cover Page'!$D$35/1000000*V205/'FX rate'!$C$26,"")</f>
        <v/>
      </c>
      <c r="CI206" s="630" t="str">
        <f>IF(ISNUMBER(W205),'Cover Page'!$D$35/1000000*W205/'FX rate'!$C$26,"")</f>
        <v/>
      </c>
      <c r="CJ206" s="525"/>
      <c r="CK206" s="525"/>
      <c r="CL206" s="525"/>
      <c r="CM206" s="525"/>
      <c r="CN206" s="525"/>
      <c r="CO206" s="525"/>
      <c r="CP206" s="525"/>
      <c r="CQ206" s="525"/>
      <c r="CR206" s="525"/>
      <c r="CS206" s="525"/>
    </row>
    <row r="207" spans="1:97" ht="14.25" x14ac:dyDescent="0.2">
      <c r="A207" s="4"/>
      <c r="B207" s="8">
        <v>2007</v>
      </c>
      <c r="C207" s="145"/>
      <c r="D207" s="95"/>
      <c r="E207" s="94"/>
      <c r="F207" s="141"/>
      <c r="G207" s="95"/>
      <c r="H207" s="94"/>
      <c r="I207" s="141"/>
      <c r="J207" s="95"/>
      <c r="K207" s="94"/>
      <c r="L207" s="141"/>
      <c r="M207" s="95"/>
      <c r="N207" s="94"/>
      <c r="O207" s="141"/>
      <c r="P207" s="95"/>
      <c r="Q207" s="94"/>
      <c r="R207" s="141"/>
      <c r="S207" s="95"/>
      <c r="T207" s="95"/>
      <c r="U207" s="264" t="str">
        <f t="shared" si="59"/>
        <v/>
      </c>
      <c r="V207" s="266" t="str">
        <f t="shared" si="60"/>
        <v/>
      </c>
      <c r="W207" s="251" t="str">
        <f t="shared" si="61"/>
        <v/>
      </c>
      <c r="AH207" s="520">
        <v>2006</v>
      </c>
      <c r="AI207" s="600" t="str">
        <f>IF(ISNUMBER(C206),'Cover Page'!$D$35/1000000*'4 classification'!C206/'FX rate'!$C11,"")</f>
        <v/>
      </c>
      <c r="AJ207" s="793" t="str">
        <f>IF(ISNUMBER(D206),'Cover Page'!$D$35/1000000*'4 classification'!D206/'FX rate'!$C11,"")</f>
        <v/>
      </c>
      <c r="AK207" s="601" t="str">
        <f>IF(ISNUMBER(E206),'Cover Page'!$D$35/1000000*'4 classification'!E206/'FX rate'!$C11,"")</f>
        <v/>
      </c>
      <c r="AL207" s="794" t="str">
        <f>IF(ISNUMBER(F206),'Cover Page'!$D$35/1000000*'4 classification'!F206/'FX rate'!$C11,"")</f>
        <v/>
      </c>
      <c r="AM207" s="793" t="str">
        <f>IF(ISNUMBER(G206),'Cover Page'!$D$35/1000000*'4 classification'!G206/'FX rate'!$C11,"")</f>
        <v/>
      </c>
      <c r="AN207" s="601" t="str">
        <f>IF(ISNUMBER(H206),'Cover Page'!$D$35/1000000*'4 classification'!H206/'FX rate'!$C11,"")</f>
        <v/>
      </c>
      <c r="AO207" s="794" t="str">
        <f>IF(ISNUMBER(I206),'Cover Page'!$D$35/1000000*'4 classification'!I206/'FX rate'!$C11,"")</f>
        <v/>
      </c>
      <c r="AP207" s="793" t="str">
        <f>IF(ISNUMBER(J206),'Cover Page'!$D$35/1000000*'4 classification'!J206/'FX rate'!$C11,"")</f>
        <v/>
      </c>
      <c r="AQ207" s="601" t="str">
        <f>IF(ISNUMBER(K206),'Cover Page'!$D$35/1000000*'4 classification'!K206/'FX rate'!$C11,"")</f>
        <v/>
      </c>
      <c r="AR207" s="794" t="str">
        <f>IF(ISNUMBER(L206),'Cover Page'!$D$35/1000000*'4 classification'!L206/'FX rate'!$C11,"")</f>
        <v/>
      </c>
      <c r="AS207" s="793" t="str">
        <f>IF(ISNUMBER(M206),'Cover Page'!$D$35/1000000*'4 classification'!M206/'FX rate'!$C11,"")</f>
        <v/>
      </c>
      <c r="AT207" s="601" t="str">
        <f>IF(ISNUMBER(N206),'Cover Page'!$D$35/1000000*'4 classification'!N206/'FX rate'!$C11,"")</f>
        <v/>
      </c>
      <c r="AU207" s="794" t="str">
        <f>IF(ISNUMBER(O206),'Cover Page'!$D$35/1000000*'4 classification'!O206/'FX rate'!$C11,"")</f>
        <v/>
      </c>
      <c r="AV207" s="793" t="str">
        <f>IF(ISNUMBER(P206),'Cover Page'!$D$35/1000000*'4 classification'!P206/'FX rate'!$C11,"")</f>
        <v/>
      </c>
      <c r="AW207" s="601" t="str">
        <f>IF(ISNUMBER(Q206),'Cover Page'!$D$35/1000000*'4 classification'!Q206/'FX rate'!$C11,"")</f>
        <v/>
      </c>
      <c r="AX207" s="794" t="str">
        <f>IF(ISNUMBER(R206),'Cover Page'!$D$35/1000000*'4 classification'!R206/'FX rate'!$C11,"")</f>
        <v/>
      </c>
      <c r="AY207" s="793" t="str">
        <f>IF(ISNUMBER(S206),'Cover Page'!$D$35/1000000*'4 classification'!S206/'FX rate'!$C11,"")</f>
        <v/>
      </c>
      <c r="AZ207" s="800" t="str">
        <f>IF(ISNUMBER(T206),'Cover Page'!$D$35/1000000*'4 classification'!T206/'FX rate'!$C11,"")</f>
        <v/>
      </c>
      <c r="BA207" s="792" t="str">
        <f>IF(ISNUMBER(U206),'Cover Page'!$D$35/1000000*'4 classification'!U206/'FX rate'!$C11,"")</f>
        <v/>
      </c>
      <c r="BB207" s="791" t="str">
        <f>IF(ISNUMBER(V206),'Cover Page'!$D$35/1000000*'4 classification'!V206/'FX rate'!$C11,"")</f>
        <v/>
      </c>
      <c r="BC207" s="599" t="str">
        <f>IF(ISNUMBER(W206),'Cover Page'!$D$35/1000000*'4 classification'!W206/'FX rate'!$C11,"")</f>
        <v/>
      </c>
      <c r="BD207" s="456"/>
      <c r="BE207" s="456"/>
      <c r="BF207" s="456"/>
      <c r="BG207" s="456"/>
      <c r="BH207" s="456"/>
      <c r="BI207" s="456"/>
      <c r="BN207" s="589">
        <v>2006</v>
      </c>
      <c r="BO207" s="631" t="str">
        <f>IF(ISNUMBER(C206),'Cover Page'!$D$35/1000000*C206/'FX rate'!$C$26,"")</f>
        <v/>
      </c>
      <c r="BP207" s="785" t="str">
        <f>IF(ISNUMBER(D206),'Cover Page'!$D$35/1000000*D206/'FX rate'!$C$26,"")</f>
        <v/>
      </c>
      <c r="BQ207" s="632" t="str">
        <f>IF(ISNUMBER(E206),'Cover Page'!$D$35/1000000*E206/'FX rate'!$C$26,"")</f>
        <v/>
      </c>
      <c r="BR207" s="786" t="str">
        <f>IF(ISNUMBER(F206),'Cover Page'!$D$35/1000000*F206/'FX rate'!$C$26,"")</f>
        <v/>
      </c>
      <c r="BS207" s="785" t="str">
        <f>IF(ISNUMBER(G206),'Cover Page'!$D$35/1000000*G206/'FX rate'!$C$26,"")</f>
        <v/>
      </c>
      <c r="BT207" s="632" t="str">
        <f>IF(ISNUMBER(H206),'Cover Page'!$D$35/1000000*H206/'FX rate'!$C$26,"")</f>
        <v/>
      </c>
      <c r="BU207" s="786" t="str">
        <f>IF(ISNUMBER(I206),'Cover Page'!$D$35/1000000*I206/'FX rate'!$C$26,"")</f>
        <v/>
      </c>
      <c r="BV207" s="785" t="str">
        <f>IF(ISNUMBER(J206),'Cover Page'!$D$35/1000000*J206/'FX rate'!$C$26,"")</f>
        <v/>
      </c>
      <c r="BW207" s="632" t="str">
        <f>IF(ISNUMBER(K206),'Cover Page'!$D$35/1000000*K206/'FX rate'!$C$26,"")</f>
        <v/>
      </c>
      <c r="BX207" s="786" t="str">
        <f>IF(ISNUMBER(L206),'Cover Page'!$D$35/1000000*L206/'FX rate'!$C$26,"")</f>
        <v/>
      </c>
      <c r="BY207" s="785" t="str">
        <f>IF(ISNUMBER(M206),'Cover Page'!$D$35/1000000*M206/'FX rate'!$C$26,"")</f>
        <v/>
      </c>
      <c r="BZ207" s="632" t="str">
        <f>IF(ISNUMBER(N206),'Cover Page'!$D$35/1000000*N206/'FX rate'!$C$26,"")</f>
        <v/>
      </c>
      <c r="CA207" s="786" t="str">
        <f>IF(ISNUMBER(O206),'Cover Page'!$D$35/1000000*O206/'FX rate'!$C$26,"")</f>
        <v/>
      </c>
      <c r="CB207" s="785" t="str">
        <f>IF(ISNUMBER(P206),'Cover Page'!$D$35/1000000*P206/'FX rate'!$C$26,"")</f>
        <v/>
      </c>
      <c r="CC207" s="632" t="str">
        <f>IF(ISNUMBER(Q206),'Cover Page'!$D$35/1000000*Q206/'FX rate'!$C$26,"")</f>
        <v/>
      </c>
      <c r="CD207" s="786" t="str">
        <f>IF(ISNUMBER(R206),'Cover Page'!$D$35/1000000*R206/'FX rate'!$C$26,"")</f>
        <v/>
      </c>
      <c r="CE207" s="785" t="str">
        <f>IF(ISNUMBER(S206),'Cover Page'!$D$35/1000000*S206/'FX rate'!$C$26,"")</f>
        <v/>
      </c>
      <c r="CF207" s="782" t="str">
        <f>IF(ISNUMBER(T206),'Cover Page'!$D$35/1000000*T206/'FX rate'!$C$26,"")</f>
        <v/>
      </c>
      <c r="CG207" s="784" t="str">
        <f>IF(ISNUMBER(U206),'Cover Page'!$D$35/1000000*U206/'FX rate'!$C$26,"")</f>
        <v/>
      </c>
      <c r="CH207" s="783" t="str">
        <f>IF(ISNUMBER(V206),'Cover Page'!$D$35/1000000*V206/'FX rate'!$C$26,"")</f>
        <v/>
      </c>
      <c r="CI207" s="630" t="str">
        <f>IF(ISNUMBER(W206),'Cover Page'!$D$35/1000000*W206/'FX rate'!$C$26,"")</f>
        <v/>
      </c>
      <c r="CJ207" s="525"/>
      <c r="CK207" s="525"/>
      <c r="CL207" s="525"/>
      <c r="CM207" s="525"/>
      <c r="CN207" s="525"/>
      <c r="CO207" s="525"/>
      <c r="CP207" s="525"/>
      <c r="CQ207" s="525"/>
      <c r="CR207" s="525"/>
      <c r="CS207" s="525"/>
    </row>
    <row r="208" spans="1:97" ht="14.25" x14ac:dyDescent="0.2">
      <c r="A208" s="4"/>
      <c r="B208" s="8">
        <v>2008</v>
      </c>
      <c r="C208" s="145"/>
      <c r="D208" s="95"/>
      <c r="E208" s="94"/>
      <c r="F208" s="141"/>
      <c r="G208" s="95"/>
      <c r="H208" s="94"/>
      <c r="I208" s="141"/>
      <c r="J208" s="95"/>
      <c r="K208" s="94"/>
      <c r="L208" s="141"/>
      <c r="M208" s="95"/>
      <c r="N208" s="94"/>
      <c r="O208" s="141"/>
      <c r="P208" s="95"/>
      <c r="Q208" s="94"/>
      <c r="R208" s="141"/>
      <c r="S208" s="95"/>
      <c r="T208" s="95"/>
      <c r="U208" s="264" t="str">
        <f t="shared" si="59"/>
        <v/>
      </c>
      <c r="V208" s="266" t="str">
        <f t="shared" si="60"/>
        <v/>
      </c>
      <c r="W208" s="251" t="str">
        <f t="shared" si="61"/>
        <v/>
      </c>
      <c r="AH208" s="520">
        <v>2007</v>
      </c>
      <c r="AI208" s="600" t="str">
        <f>IF(ISNUMBER(C207),'Cover Page'!$D$35/1000000*'4 classification'!C207/'FX rate'!$C12,"")</f>
        <v/>
      </c>
      <c r="AJ208" s="793" t="str">
        <f>IF(ISNUMBER(D207),'Cover Page'!$D$35/1000000*'4 classification'!D207/'FX rate'!$C12,"")</f>
        <v/>
      </c>
      <c r="AK208" s="601" t="str">
        <f>IF(ISNUMBER(E207),'Cover Page'!$D$35/1000000*'4 classification'!E207/'FX rate'!$C12,"")</f>
        <v/>
      </c>
      <c r="AL208" s="794" t="str">
        <f>IF(ISNUMBER(F207),'Cover Page'!$D$35/1000000*'4 classification'!F207/'FX rate'!$C12,"")</f>
        <v/>
      </c>
      <c r="AM208" s="793" t="str">
        <f>IF(ISNUMBER(G207),'Cover Page'!$D$35/1000000*'4 classification'!G207/'FX rate'!$C12,"")</f>
        <v/>
      </c>
      <c r="AN208" s="601" t="str">
        <f>IF(ISNUMBER(H207),'Cover Page'!$D$35/1000000*'4 classification'!H207/'FX rate'!$C12,"")</f>
        <v/>
      </c>
      <c r="AO208" s="794" t="str">
        <f>IF(ISNUMBER(I207),'Cover Page'!$D$35/1000000*'4 classification'!I207/'FX rate'!$C12,"")</f>
        <v/>
      </c>
      <c r="AP208" s="793" t="str">
        <f>IF(ISNUMBER(J207),'Cover Page'!$D$35/1000000*'4 classification'!J207/'FX rate'!$C12,"")</f>
        <v/>
      </c>
      <c r="AQ208" s="601" t="str">
        <f>IF(ISNUMBER(K207),'Cover Page'!$D$35/1000000*'4 classification'!K207/'FX rate'!$C12,"")</f>
        <v/>
      </c>
      <c r="AR208" s="794" t="str">
        <f>IF(ISNUMBER(L207),'Cover Page'!$D$35/1000000*'4 classification'!L207/'FX rate'!$C12,"")</f>
        <v/>
      </c>
      <c r="AS208" s="793" t="str">
        <f>IF(ISNUMBER(M207),'Cover Page'!$D$35/1000000*'4 classification'!M207/'FX rate'!$C12,"")</f>
        <v/>
      </c>
      <c r="AT208" s="601" t="str">
        <f>IF(ISNUMBER(N207),'Cover Page'!$D$35/1000000*'4 classification'!N207/'FX rate'!$C12,"")</f>
        <v/>
      </c>
      <c r="AU208" s="794" t="str">
        <f>IF(ISNUMBER(O207),'Cover Page'!$D$35/1000000*'4 classification'!O207/'FX rate'!$C12,"")</f>
        <v/>
      </c>
      <c r="AV208" s="793" t="str">
        <f>IF(ISNUMBER(P207),'Cover Page'!$D$35/1000000*'4 classification'!P207/'FX rate'!$C12,"")</f>
        <v/>
      </c>
      <c r="AW208" s="601" t="str">
        <f>IF(ISNUMBER(Q207),'Cover Page'!$D$35/1000000*'4 classification'!Q207/'FX rate'!$C12,"")</f>
        <v/>
      </c>
      <c r="AX208" s="794" t="str">
        <f>IF(ISNUMBER(R207),'Cover Page'!$D$35/1000000*'4 classification'!R207/'FX rate'!$C12,"")</f>
        <v/>
      </c>
      <c r="AY208" s="793" t="str">
        <f>IF(ISNUMBER(S207),'Cover Page'!$D$35/1000000*'4 classification'!S207/'FX rate'!$C12,"")</f>
        <v/>
      </c>
      <c r="AZ208" s="800" t="str">
        <f>IF(ISNUMBER(T207),'Cover Page'!$D$35/1000000*'4 classification'!T207/'FX rate'!$C12,"")</f>
        <v/>
      </c>
      <c r="BA208" s="792" t="str">
        <f>IF(ISNUMBER(U207),'Cover Page'!$D$35/1000000*'4 classification'!U207/'FX rate'!$C12,"")</f>
        <v/>
      </c>
      <c r="BB208" s="791" t="str">
        <f>IF(ISNUMBER(V207),'Cover Page'!$D$35/1000000*'4 classification'!V207/'FX rate'!$C12,"")</f>
        <v/>
      </c>
      <c r="BC208" s="599" t="str">
        <f>IF(ISNUMBER(W207),'Cover Page'!$D$35/1000000*'4 classification'!W207/'FX rate'!$C12,"")</f>
        <v/>
      </c>
      <c r="BD208" s="456"/>
      <c r="BE208" s="456"/>
      <c r="BF208" s="456"/>
      <c r="BG208" s="456"/>
      <c r="BH208" s="456"/>
      <c r="BI208" s="456"/>
      <c r="BN208" s="589">
        <v>2007</v>
      </c>
      <c r="BO208" s="631" t="str">
        <f>IF(ISNUMBER(C207),'Cover Page'!$D$35/1000000*C207/'FX rate'!$C$26,"")</f>
        <v/>
      </c>
      <c r="BP208" s="785" t="str">
        <f>IF(ISNUMBER(D207),'Cover Page'!$D$35/1000000*D207/'FX rate'!$C$26,"")</f>
        <v/>
      </c>
      <c r="BQ208" s="632" t="str">
        <f>IF(ISNUMBER(E207),'Cover Page'!$D$35/1000000*E207/'FX rate'!$C$26,"")</f>
        <v/>
      </c>
      <c r="BR208" s="786" t="str">
        <f>IF(ISNUMBER(F207),'Cover Page'!$D$35/1000000*F207/'FX rate'!$C$26,"")</f>
        <v/>
      </c>
      <c r="BS208" s="785" t="str">
        <f>IF(ISNUMBER(G207),'Cover Page'!$D$35/1000000*G207/'FX rate'!$C$26,"")</f>
        <v/>
      </c>
      <c r="BT208" s="632" t="str">
        <f>IF(ISNUMBER(H207),'Cover Page'!$D$35/1000000*H207/'FX rate'!$C$26,"")</f>
        <v/>
      </c>
      <c r="BU208" s="786" t="str">
        <f>IF(ISNUMBER(I207),'Cover Page'!$D$35/1000000*I207/'FX rate'!$C$26,"")</f>
        <v/>
      </c>
      <c r="BV208" s="785" t="str">
        <f>IF(ISNUMBER(J207),'Cover Page'!$D$35/1000000*J207/'FX rate'!$C$26,"")</f>
        <v/>
      </c>
      <c r="BW208" s="632" t="str">
        <f>IF(ISNUMBER(K207),'Cover Page'!$D$35/1000000*K207/'FX rate'!$C$26,"")</f>
        <v/>
      </c>
      <c r="BX208" s="786" t="str">
        <f>IF(ISNUMBER(L207),'Cover Page'!$D$35/1000000*L207/'FX rate'!$C$26,"")</f>
        <v/>
      </c>
      <c r="BY208" s="785" t="str">
        <f>IF(ISNUMBER(M207),'Cover Page'!$D$35/1000000*M207/'FX rate'!$C$26,"")</f>
        <v/>
      </c>
      <c r="BZ208" s="632" t="str">
        <f>IF(ISNUMBER(N207),'Cover Page'!$D$35/1000000*N207/'FX rate'!$C$26,"")</f>
        <v/>
      </c>
      <c r="CA208" s="786" t="str">
        <f>IF(ISNUMBER(O207),'Cover Page'!$D$35/1000000*O207/'FX rate'!$C$26,"")</f>
        <v/>
      </c>
      <c r="CB208" s="785" t="str">
        <f>IF(ISNUMBER(P207),'Cover Page'!$D$35/1000000*P207/'FX rate'!$C$26,"")</f>
        <v/>
      </c>
      <c r="CC208" s="632" t="str">
        <f>IF(ISNUMBER(Q207),'Cover Page'!$D$35/1000000*Q207/'FX rate'!$C$26,"")</f>
        <v/>
      </c>
      <c r="CD208" s="786" t="str">
        <f>IF(ISNUMBER(R207),'Cover Page'!$D$35/1000000*R207/'FX rate'!$C$26,"")</f>
        <v/>
      </c>
      <c r="CE208" s="785" t="str">
        <f>IF(ISNUMBER(S207),'Cover Page'!$D$35/1000000*S207/'FX rate'!$C$26,"")</f>
        <v/>
      </c>
      <c r="CF208" s="782" t="str">
        <f>IF(ISNUMBER(T207),'Cover Page'!$D$35/1000000*T207/'FX rate'!$C$26,"")</f>
        <v/>
      </c>
      <c r="CG208" s="784" t="str">
        <f>IF(ISNUMBER(U207),'Cover Page'!$D$35/1000000*U207/'FX rate'!$C$26,"")</f>
        <v/>
      </c>
      <c r="CH208" s="783" t="str">
        <f>IF(ISNUMBER(V207),'Cover Page'!$D$35/1000000*V207/'FX rate'!$C$26,"")</f>
        <v/>
      </c>
      <c r="CI208" s="630" t="str">
        <f>IF(ISNUMBER(W207),'Cover Page'!$D$35/1000000*W207/'FX rate'!$C$26,"")</f>
        <v/>
      </c>
      <c r="CJ208" s="525"/>
      <c r="CK208" s="525"/>
      <c r="CL208" s="525"/>
      <c r="CM208" s="525"/>
      <c r="CN208" s="525"/>
      <c r="CO208" s="525"/>
      <c r="CP208" s="525"/>
      <c r="CQ208" s="525"/>
      <c r="CR208" s="525"/>
      <c r="CS208" s="525"/>
    </row>
    <row r="209" spans="1:97" ht="14.25" x14ac:dyDescent="0.2">
      <c r="A209" s="4"/>
      <c r="B209" s="8">
        <v>2009</v>
      </c>
      <c r="C209" s="145"/>
      <c r="D209" s="95"/>
      <c r="E209" s="94"/>
      <c r="F209" s="141"/>
      <c r="G209" s="95"/>
      <c r="H209" s="94"/>
      <c r="I209" s="141"/>
      <c r="J209" s="95"/>
      <c r="K209" s="94"/>
      <c r="L209" s="141"/>
      <c r="M209" s="95"/>
      <c r="N209" s="94"/>
      <c r="O209" s="141"/>
      <c r="P209" s="95"/>
      <c r="Q209" s="94"/>
      <c r="R209" s="141"/>
      <c r="S209" s="95"/>
      <c r="T209" s="95"/>
      <c r="U209" s="264" t="str">
        <f t="shared" si="59"/>
        <v/>
      </c>
      <c r="V209" s="266" t="str">
        <f t="shared" si="60"/>
        <v/>
      </c>
      <c r="W209" s="251" t="str">
        <f t="shared" si="61"/>
        <v/>
      </c>
      <c r="AH209" s="520">
        <v>2008</v>
      </c>
      <c r="AI209" s="600" t="str">
        <f>IF(ISNUMBER(C208),'Cover Page'!$D$35/1000000*'4 classification'!C208/'FX rate'!$C13,"")</f>
        <v/>
      </c>
      <c r="AJ209" s="793" t="str">
        <f>IF(ISNUMBER(D208),'Cover Page'!$D$35/1000000*'4 classification'!D208/'FX rate'!$C13,"")</f>
        <v/>
      </c>
      <c r="AK209" s="601" t="str">
        <f>IF(ISNUMBER(E208),'Cover Page'!$D$35/1000000*'4 classification'!E208/'FX rate'!$C13,"")</f>
        <v/>
      </c>
      <c r="AL209" s="794" t="str">
        <f>IF(ISNUMBER(F208),'Cover Page'!$D$35/1000000*'4 classification'!F208/'FX rate'!$C13,"")</f>
        <v/>
      </c>
      <c r="AM209" s="793" t="str">
        <f>IF(ISNUMBER(G208),'Cover Page'!$D$35/1000000*'4 classification'!G208/'FX rate'!$C13,"")</f>
        <v/>
      </c>
      <c r="AN209" s="601" t="str">
        <f>IF(ISNUMBER(H208),'Cover Page'!$D$35/1000000*'4 classification'!H208/'FX rate'!$C13,"")</f>
        <v/>
      </c>
      <c r="AO209" s="794" t="str">
        <f>IF(ISNUMBER(I208),'Cover Page'!$D$35/1000000*'4 classification'!I208/'FX rate'!$C13,"")</f>
        <v/>
      </c>
      <c r="AP209" s="793" t="str">
        <f>IF(ISNUMBER(J208),'Cover Page'!$D$35/1000000*'4 classification'!J208/'FX rate'!$C13,"")</f>
        <v/>
      </c>
      <c r="AQ209" s="601" t="str">
        <f>IF(ISNUMBER(K208),'Cover Page'!$D$35/1000000*'4 classification'!K208/'FX rate'!$C13,"")</f>
        <v/>
      </c>
      <c r="AR209" s="794" t="str">
        <f>IF(ISNUMBER(L208),'Cover Page'!$D$35/1000000*'4 classification'!L208/'FX rate'!$C13,"")</f>
        <v/>
      </c>
      <c r="AS209" s="793" t="str">
        <f>IF(ISNUMBER(M208),'Cover Page'!$D$35/1000000*'4 classification'!M208/'FX rate'!$C13,"")</f>
        <v/>
      </c>
      <c r="AT209" s="601" t="str">
        <f>IF(ISNUMBER(N208),'Cover Page'!$D$35/1000000*'4 classification'!N208/'FX rate'!$C13,"")</f>
        <v/>
      </c>
      <c r="AU209" s="794" t="str">
        <f>IF(ISNUMBER(O208),'Cover Page'!$D$35/1000000*'4 classification'!O208/'FX rate'!$C13,"")</f>
        <v/>
      </c>
      <c r="AV209" s="793" t="str">
        <f>IF(ISNUMBER(P208),'Cover Page'!$D$35/1000000*'4 classification'!P208/'FX rate'!$C13,"")</f>
        <v/>
      </c>
      <c r="AW209" s="601" t="str">
        <f>IF(ISNUMBER(Q208),'Cover Page'!$D$35/1000000*'4 classification'!Q208/'FX rate'!$C13,"")</f>
        <v/>
      </c>
      <c r="AX209" s="794" t="str">
        <f>IF(ISNUMBER(R208),'Cover Page'!$D$35/1000000*'4 classification'!R208/'FX rate'!$C13,"")</f>
        <v/>
      </c>
      <c r="AY209" s="793" t="str">
        <f>IF(ISNUMBER(S208),'Cover Page'!$D$35/1000000*'4 classification'!S208/'FX rate'!$C13,"")</f>
        <v/>
      </c>
      <c r="AZ209" s="800" t="str">
        <f>IF(ISNUMBER(T208),'Cover Page'!$D$35/1000000*'4 classification'!T208/'FX rate'!$C13,"")</f>
        <v/>
      </c>
      <c r="BA209" s="792" t="str">
        <f>IF(ISNUMBER(U208),'Cover Page'!$D$35/1000000*'4 classification'!U208/'FX rate'!$C13,"")</f>
        <v/>
      </c>
      <c r="BB209" s="791" t="str">
        <f>IF(ISNUMBER(V208),'Cover Page'!$D$35/1000000*'4 classification'!V208/'FX rate'!$C13,"")</f>
        <v/>
      </c>
      <c r="BC209" s="599" t="str">
        <f>IF(ISNUMBER(W208),'Cover Page'!$D$35/1000000*'4 classification'!W208/'FX rate'!$C13,"")</f>
        <v/>
      </c>
      <c r="BD209" s="456"/>
      <c r="BE209" s="456"/>
      <c r="BF209" s="456"/>
      <c r="BG209" s="456"/>
      <c r="BH209" s="456"/>
      <c r="BI209" s="456"/>
      <c r="BN209" s="589">
        <v>2008</v>
      </c>
      <c r="BO209" s="631" t="str">
        <f>IF(ISNUMBER(C208),'Cover Page'!$D$35/1000000*C208/'FX rate'!$C$26,"")</f>
        <v/>
      </c>
      <c r="BP209" s="785" t="str">
        <f>IF(ISNUMBER(D208),'Cover Page'!$D$35/1000000*D208/'FX rate'!$C$26,"")</f>
        <v/>
      </c>
      <c r="BQ209" s="632" t="str">
        <f>IF(ISNUMBER(E208),'Cover Page'!$D$35/1000000*E208/'FX rate'!$C$26,"")</f>
        <v/>
      </c>
      <c r="BR209" s="786" t="str">
        <f>IF(ISNUMBER(F208),'Cover Page'!$D$35/1000000*F208/'FX rate'!$C$26,"")</f>
        <v/>
      </c>
      <c r="BS209" s="785" t="str">
        <f>IF(ISNUMBER(G208),'Cover Page'!$D$35/1000000*G208/'FX rate'!$C$26,"")</f>
        <v/>
      </c>
      <c r="BT209" s="632" t="str">
        <f>IF(ISNUMBER(H208),'Cover Page'!$D$35/1000000*H208/'FX rate'!$C$26,"")</f>
        <v/>
      </c>
      <c r="BU209" s="786" t="str">
        <f>IF(ISNUMBER(I208),'Cover Page'!$D$35/1000000*I208/'FX rate'!$C$26,"")</f>
        <v/>
      </c>
      <c r="BV209" s="785" t="str">
        <f>IF(ISNUMBER(J208),'Cover Page'!$D$35/1000000*J208/'FX rate'!$C$26,"")</f>
        <v/>
      </c>
      <c r="BW209" s="632" t="str">
        <f>IF(ISNUMBER(K208),'Cover Page'!$D$35/1000000*K208/'FX rate'!$C$26,"")</f>
        <v/>
      </c>
      <c r="BX209" s="786" t="str">
        <f>IF(ISNUMBER(L208),'Cover Page'!$D$35/1000000*L208/'FX rate'!$C$26,"")</f>
        <v/>
      </c>
      <c r="BY209" s="785" t="str">
        <f>IF(ISNUMBER(M208),'Cover Page'!$D$35/1000000*M208/'FX rate'!$C$26,"")</f>
        <v/>
      </c>
      <c r="BZ209" s="632" t="str">
        <f>IF(ISNUMBER(N208),'Cover Page'!$D$35/1000000*N208/'FX rate'!$C$26,"")</f>
        <v/>
      </c>
      <c r="CA209" s="786" t="str">
        <f>IF(ISNUMBER(O208),'Cover Page'!$D$35/1000000*O208/'FX rate'!$C$26,"")</f>
        <v/>
      </c>
      <c r="CB209" s="785" t="str">
        <f>IF(ISNUMBER(P208),'Cover Page'!$D$35/1000000*P208/'FX rate'!$C$26,"")</f>
        <v/>
      </c>
      <c r="CC209" s="632" t="str">
        <f>IF(ISNUMBER(Q208),'Cover Page'!$D$35/1000000*Q208/'FX rate'!$C$26,"")</f>
        <v/>
      </c>
      <c r="CD209" s="786" t="str">
        <f>IF(ISNUMBER(R208),'Cover Page'!$D$35/1000000*R208/'FX rate'!$C$26,"")</f>
        <v/>
      </c>
      <c r="CE209" s="785" t="str">
        <f>IF(ISNUMBER(S208),'Cover Page'!$D$35/1000000*S208/'FX rate'!$C$26,"")</f>
        <v/>
      </c>
      <c r="CF209" s="782" t="str">
        <f>IF(ISNUMBER(T208),'Cover Page'!$D$35/1000000*T208/'FX rate'!$C$26,"")</f>
        <v/>
      </c>
      <c r="CG209" s="784" t="str">
        <f>IF(ISNUMBER(U208),'Cover Page'!$D$35/1000000*U208/'FX rate'!$C$26,"")</f>
        <v/>
      </c>
      <c r="CH209" s="783" t="str">
        <f>IF(ISNUMBER(V208),'Cover Page'!$D$35/1000000*V208/'FX rate'!$C$26,"")</f>
        <v/>
      </c>
      <c r="CI209" s="630" t="str">
        <f>IF(ISNUMBER(W208),'Cover Page'!$D$35/1000000*W208/'FX rate'!$C$26,"")</f>
        <v/>
      </c>
      <c r="CJ209" s="525"/>
      <c r="CK209" s="525"/>
      <c r="CL209" s="525"/>
      <c r="CM209" s="525"/>
      <c r="CN209" s="525"/>
      <c r="CO209" s="525"/>
      <c r="CP209" s="525"/>
      <c r="CQ209" s="525"/>
      <c r="CR209" s="525"/>
      <c r="CS209" s="525"/>
    </row>
    <row r="210" spans="1:97" ht="14.25" x14ac:dyDescent="0.2">
      <c r="A210" s="4"/>
      <c r="B210" s="8">
        <v>2010</v>
      </c>
      <c r="C210" s="145"/>
      <c r="D210" s="95"/>
      <c r="E210" s="94"/>
      <c r="F210" s="141"/>
      <c r="G210" s="95"/>
      <c r="H210" s="94"/>
      <c r="I210" s="141"/>
      <c r="J210" s="95"/>
      <c r="K210" s="94"/>
      <c r="L210" s="141"/>
      <c r="M210" s="95"/>
      <c r="N210" s="94"/>
      <c r="O210" s="141"/>
      <c r="P210" s="95"/>
      <c r="Q210" s="94"/>
      <c r="R210" s="141"/>
      <c r="S210" s="95"/>
      <c r="T210" s="95"/>
      <c r="U210" s="264" t="str">
        <f t="shared" si="59"/>
        <v/>
      </c>
      <c r="V210" s="266" t="str">
        <f t="shared" si="60"/>
        <v/>
      </c>
      <c r="W210" s="251" t="str">
        <f t="shared" si="61"/>
        <v/>
      </c>
      <c r="AH210" s="520">
        <v>2009</v>
      </c>
      <c r="AI210" s="600" t="str">
        <f>IF(ISNUMBER(C209),'Cover Page'!$D$35/1000000*'4 classification'!C209/'FX rate'!$C14,"")</f>
        <v/>
      </c>
      <c r="AJ210" s="793" t="str">
        <f>IF(ISNUMBER(D209),'Cover Page'!$D$35/1000000*'4 classification'!D209/'FX rate'!$C14,"")</f>
        <v/>
      </c>
      <c r="AK210" s="601" t="str">
        <f>IF(ISNUMBER(E209),'Cover Page'!$D$35/1000000*'4 classification'!E209/'FX rate'!$C14,"")</f>
        <v/>
      </c>
      <c r="AL210" s="794" t="str">
        <f>IF(ISNUMBER(F209),'Cover Page'!$D$35/1000000*'4 classification'!F209/'FX rate'!$C14,"")</f>
        <v/>
      </c>
      <c r="AM210" s="793" t="str">
        <f>IF(ISNUMBER(G209),'Cover Page'!$D$35/1000000*'4 classification'!G209/'FX rate'!$C14,"")</f>
        <v/>
      </c>
      <c r="AN210" s="601" t="str">
        <f>IF(ISNUMBER(H209),'Cover Page'!$D$35/1000000*'4 classification'!H209/'FX rate'!$C14,"")</f>
        <v/>
      </c>
      <c r="AO210" s="794" t="str">
        <f>IF(ISNUMBER(I209),'Cover Page'!$D$35/1000000*'4 classification'!I209/'FX rate'!$C14,"")</f>
        <v/>
      </c>
      <c r="AP210" s="793" t="str">
        <f>IF(ISNUMBER(J209),'Cover Page'!$D$35/1000000*'4 classification'!J209/'FX rate'!$C14,"")</f>
        <v/>
      </c>
      <c r="AQ210" s="601" t="str">
        <f>IF(ISNUMBER(K209),'Cover Page'!$D$35/1000000*'4 classification'!K209/'FX rate'!$C14,"")</f>
        <v/>
      </c>
      <c r="AR210" s="794" t="str">
        <f>IF(ISNUMBER(L209),'Cover Page'!$D$35/1000000*'4 classification'!L209/'FX rate'!$C14,"")</f>
        <v/>
      </c>
      <c r="AS210" s="793" t="str">
        <f>IF(ISNUMBER(M209),'Cover Page'!$D$35/1000000*'4 classification'!M209/'FX rate'!$C14,"")</f>
        <v/>
      </c>
      <c r="AT210" s="601" t="str">
        <f>IF(ISNUMBER(N209),'Cover Page'!$D$35/1000000*'4 classification'!N209/'FX rate'!$C14,"")</f>
        <v/>
      </c>
      <c r="AU210" s="794" t="str">
        <f>IF(ISNUMBER(O209),'Cover Page'!$D$35/1000000*'4 classification'!O209/'FX rate'!$C14,"")</f>
        <v/>
      </c>
      <c r="AV210" s="793" t="str">
        <f>IF(ISNUMBER(P209),'Cover Page'!$D$35/1000000*'4 classification'!P209/'FX rate'!$C14,"")</f>
        <v/>
      </c>
      <c r="AW210" s="601" t="str">
        <f>IF(ISNUMBER(Q209),'Cover Page'!$D$35/1000000*'4 classification'!Q209/'FX rate'!$C14,"")</f>
        <v/>
      </c>
      <c r="AX210" s="794" t="str">
        <f>IF(ISNUMBER(R209),'Cover Page'!$D$35/1000000*'4 classification'!R209/'FX rate'!$C14,"")</f>
        <v/>
      </c>
      <c r="AY210" s="793" t="str">
        <f>IF(ISNUMBER(S209),'Cover Page'!$D$35/1000000*'4 classification'!S209/'FX rate'!$C14,"")</f>
        <v/>
      </c>
      <c r="AZ210" s="800" t="str">
        <f>IF(ISNUMBER(T209),'Cover Page'!$D$35/1000000*'4 classification'!T209/'FX rate'!$C14,"")</f>
        <v/>
      </c>
      <c r="BA210" s="792" t="str">
        <f>IF(ISNUMBER(U209),'Cover Page'!$D$35/1000000*'4 classification'!U209/'FX rate'!$C14,"")</f>
        <v/>
      </c>
      <c r="BB210" s="791" t="str">
        <f>IF(ISNUMBER(V209),'Cover Page'!$D$35/1000000*'4 classification'!V209/'FX rate'!$C14,"")</f>
        <v/>
      </c>
      <c r="BC210" s="599" t="str">
        <f>IF(ISNUMBER(W209),'Cover Page'!$D$35/1000000*'4 classification'!W209/'FX rate'!$C14,"")</f>
        <v/>
      </c>
      <c r="BD210" s="456"/>
      <c r="BE210" s="456"/>
      <c r="BF210" s="456"/>
      <c r="BG210" s="456"/>
      <c r="BH210" s="456"/>
      <c r="BI210" s="456"/>
      <c r="BN210" s="589">
        <v>2009</v>
      </c>
      <c r="BO210" s="631" t="str">
        <f>IF(ISNUMBER(C209),'Cover Page'!$D$35/1000000*C209/'FX rate'!$C$26,"")</f>
        <v/>
      </c>
      <c r="BP210" s="785" t="str">
        <f>IF(ISNUMBER(D209),'Cover Page'!$D$35/1000000*D209/'FX rate'!$C$26,"")</f>
        <v/>
      </c>
      <c r="BQ210" s="632" t="str">
        <f>IF(ISNUMBER(E209),'Cover Page'!$D$35/1000000*E209/'FX rate'!$C$26,"")</f>
        <v/>
      </c>
      <c r="BR210" s="786" t="str">
        <f>IF(ISNUMBER(F209),'Cover Page'!$D$35/1000000*F209/'FX rate'!$C$26,"")</f>
        <v/>
      </c>
      <c r="BS210" s="785" t="str">
        <f>IF(ISNUMBER(G209),'Cover Page'!$D$35/1000000*G209/'FX rate'!$C$26,"")</f>
        <v/>
      </c>
      <c r="BT210" s="632" t="str">
        <f>IF(ISNUMBER(H209),'Cover Page'!$D$35/1000000*H209/'FX rate'!$C$26,"")</f>
        <v/>
      </c>
      <c r="BU210" s="786" t="str">
        <f>IF(ISNUMBER(I209),'Cover Page'!$D$35/1000000*I209/'FX rate'!$C$26,"")</f>
        <v/>
      </c>
      <c r="BV210" s="785" t="str">
        <f>IF(ISNUMBER(J209),'Cover Page'!$D$35/1000000*J209/'FX rate'!$C$26,"")</f>
        <v/>
      </c>
      <c r="BW210" s="632" t="str">
        <f>IF(ISNUMBER(K209),'Cover Page'!$D$35/1000000*K209/'FX rate'!$C$26,"")</f>
        <v/>
      </c>
      <c r="BX210" s="786" t="str">
        <f>IF(ISNUMBER(L209),'Cover Page'!$D$35/1000000*L209/'FX rate'!$C$26,"")</f>
        <v/>
      </c>
      <c r="BY210" s="785" t="str">
        <f>IF(ISNUMBER(M209),'Cover Page'!$D$35/1000000*M209/'FX rate'!$C$26,"")</f>
        <v/>
      </c>
      <c r="BZ210" s="632" t="str">
        <f>IF(ISNUMBER(N209),'Cover Page'!$D$35/1000000*N209/'FX rate'!$C$26,"")</f>
        <v/>
      </c>
      <c r="CA210" s="786" t="str">
        <f>IF(ISNUMBER(O209),'Cover Page'!$D$35/1000000*O209/'FX rate'!$C$26,"")</f>
        <v/>
      </c>
      <c r="CB210" s="785" t="str">
        <f>IF(ISNUMBER(P209),'Cover Page'!$D$35/1000000*P209/'FX rate'!$C$26,"")</f>
        <v/>
      </c>
      <c r="CC210" s="632" t="str">
        <f>IF(ISNUMBER(Q209),'Cover Page'!$D$35/1000000*Q209/'FX rate'!$C$26,"")</f>
        <v/>
      </c>
      <c r="CD210" s="786" t="str">
        <f>IF(ISNUMBER(R209),'Cover Page'!$D$35/1000000*R209/'FX rate'!$C$26,"")</f>
        <v/>
      </c>
      <c r="CE210" s="785" t="str">
        <f>IF(ISNUMBER(S209),'Cover Page'!$D$35/1000000*S209/'FX rate'!$C$26,"")</f>
        <v/>
      </c>
      <c r="CF210" s="782" t="str">
        <f>IF(ISNUMBER(T209),'Cover Page'!$D$35/1000000*T209/'FX rate'!$C$26,"")</f>
        <v/>
      </c>
      <c r="CG210" s="784" t="str">
        <f>IF(ISNUMBER(U209),'Cover Page'!$D$35/1000000*U209/'FX rate'!$C$26,"")</f>
        <v/>
      </c>
      <c r="CH210" s="783" t="str">
        <f>IF(ISNUMBER(V209),'Cover Page'!$D$35/1000000*V209/'FX rate'!$C$26,"")</f>
        <v/>
      </c>
      <c r="CI210" s="630" t="str">
        <f>IF(ISNUMBER(W209),'Cover Page'!$D$35/1000000*W209/'FX rate'!$C$26,"")</f>
        <v/>
      </c>
      <c r="CJ210" s="525"/>
      <c r="CK210" s="525"/>
      <c r="CL210" s="525"/>
      <c r="CM210" s="525"/>
      <c r="CN210" s="525"/>
      <c r="CO210" s="525"/>
      <c r="CP210" s="525"/>
      <c r="CQ210" s="525"/>
      <c r="CR210" s="525"/>
      <c r="CS210" s="525"/>
    </row>
    <row r="211" spans="1:97" ht="14.25" x14ac:dyDescent="0.2">
      <c r="A211" s="4"/>
      <c r="B211" s="8">
        <v>2011</v>
      </c>
      <c r="C211" s="145"/>
      <c r="D211" s="95"/>
      <c r="E211" s="94"/>
      <c r="F211" s="141"/>
      <c r="G211" s="95"/>
      <c r="H211" s="94"/>
      <c r="I211" s="141"/>
      <c r="J211" s="95"/>
      <c r="K211" s="94"/>
      <c r="L211" s="141"/>
      <c r="M211" s="95"/>
      <c r="N211" s="94"/>
      <c r="O211" s="141"/>
      <c r="P211" s="95"/>
      <c r="Q211" s="94"/>
      <c r="R211" s="141"/>
      <c r="S211" s="95"/>
      <c r="T211" s="95"/>
      <c r="U211" s="264" t="str">
        <f t="shared" si="59"/>
        <v/>
      </c>
      <c r="V211" s="266" t="str">
        <f t="shared" si="60"/>
        <v/>
      </c>
      <c r="W211" s="251" t="str">
        <f t="shared" si="61"/>
        <v/>
      </c>
      <c r="AH211" s="520">
        <v>2010</v>
      </c>
      <c r="AI211" s="600" t="str">
        <f>IF(ISNUMBER(C210),'Cover Page'!$D$35/1000000*'4 classification'!C210/'FX rate'!$C15,"")</f>
        <v/>
      </c>
      <c r="AJ211" s="793" t="str">
        <f>IF(ISNUMBER(D210),'Cover Page'!$D$35/1000000*'4 classification'!D210/'FX rate'!$C15,"")</f>
        <v/>
      </c>
      <c r="AK211" s="601" t="str">
        <f>IF(ISNUMBER(E210),'Cover Page'!$D$35/1000000*'4 classification'!E210/'FX rate'!$C15,"")</f>
        <v/>
      </c>
      <c r="AL211" s="794" t="str">
        <f>IF(ISNUMBER(F210),'Cover Page'!$D$35/1000000*'4 classification'!F210/'FX rate'!$C15,"")</f>
        <v/>
      </c>
      <c r="AM211" s="793" t="str">
        <f>IF(ISNUMBER(G210),'Cover Page'!$D$35/1000000*'4 classification'!G210/'FX rate'!$C15,"")</f>
        <v/>
      </c>
      <c r="AN211" s="601" t="str">
        <f>IF(ISNUMBER(H210),'Cover Page'!$D$35/1000000*'4 classification'!H210/'FX rate'!$C15,"")</f>
        <v/>
      </c>
      <c r="AO211" s="794" t="str">
        <f>IF(ISNUMBER(I210),'Cover Page'!$D$35/1000000*'4 classification'!I210/'FX rate'!$C15,"")</f>
        <v/>
      </c>
      <c r="AP211" s="793" t="str">
        <f>IF(ISNUMBER(J210),'Cover Page'!$D$35/1000000*'4 classification'!J210/'FX rate'!$C15,"")</f>
        <v/>
      </c>
      <c r="AQ211" s="601" t="str">
        <f>IF(ISNUMBER(K210),'Cover Page'!$D$35/1000000*'4 classification'!K210/'FX rate'!$C15,"")</f>
        <v/>
      </c>
      <c r="AR211" s="794" t="str">
        <f>IF(ISNUMBER(L210),'Cover Page'!$D$35/1000000*'4 classification'!L210/'FX rate'!$C15,"")</f>
        <v/>
      </c>
      <c r="AS211" s="793" t="str">
        <f>IF(ISNUMBER(M210),'Cover Page'!$D$35/1000000*'4 classification'!M210/'FX rate'!$C15,"")</f>
        <v/>
      </c>
      <c r="AT211" s="601" t="str">
        <f>IF(ISNUMBER(N210),'Cover Page'!$D$35/1000000*'4 classification'!N210/'FX rate'!$C15,"")</f>
        <v/>
      </c>
      <c r="AU211" s="794" t="str">
        <f>IF(ISNUMBER(O210),'Cover Page'!$D$35/1000000*'4 classification'!O210/'FX rate'!$C15,"")</f>
        <v/>
      </c>
      <c r="AV211" s="793" t="str">
        <f>IF(ISNUMBER(P210),'Cover Page'!$D$35/1000000*'4 classification'!P210/'FX rate'!$C15,"")</f>
        <v/>
      </c>
      <c r="AW211" s="601" t="str">
        <f>IF(ISNUMBER(Q210),'Cover Page'!$D$35/1000000*'4 classification'!Q210/'FX rate'!$C15,"")</f>
        <v/>
      </c>
      <c r="AX211" s="794" t="str">
        <f>IF(ISNUMBER(R210),'Cover Page'!$D$35/1000000*'4 classification'!R210/'FX rate'!$C15,"")</f>
        <v/>
      </c>
      <c r="AY211" s="793" t="str">
        <f>IF(ISNUMBER(S210),'Cover Page'!$D$35/1000000*'4 classification'!S210/'FX rate'!$C15,"")</f>
        <v/>
      </c>
      <c r="AZ211" s="800" t="str">
        <f>IF(ISNUMBER(T210),'Cover Page'!$D$35/1000000*'4 classification'!T210/'FX rate'!$C15,"")</f>
        <v/>
      </c>
      <c r="BA211" s="792" t="str">
        <f>IF(ISNUMBER(U210),'Cover Page'!$D$35/1000000*'4 classification'!U210/'FX rate'!$C15,"")</f>
        <v/>
      </c>
      <c r="BB211" s="791" t="str">
        <f>IF(ISNUMBER(V210),'Cover Page'!$D$35/1000000*'4 classification'!V210/'FX rate'!$C15,"")</f>
        <v/>
      </c>
      <c r="BC211" s="599" t="str">
        <f>IF(ISNUMBER(W210),'Cover Page'!$D$35/1000000*'4 classification'!W210/'FX rate'!$C15,"")</f>
        <v/>
      </c>
      <c r="BD211" s="456"/>
      <c r="BE211" s="456"/>
      <c r="BF211" s="456"/>
      <c r="BG211" s="456"/>
      <c r="BH211" s="456"/>
      <c r="BI211" s="456"/>
      <c r="BN211" s="589">
        <v>2010</v>
      </c>
      <c r="BO211" s="631" t="str">
        <f>IF(ISNUMBER(C210),'Cover Page'!$D$35/1000000*C210/'FX rate'!$C$26,"")</f>
        <v/>
      </c>
      <c r="BP211" s="785" t="str">
        <f>IF(ISNUMBER(D210),'Cover Page'!$D$35/1000000*D210/'FX rate'!$C$26,"")</f>
        <v/>
      </c>
      <c r="BQ211" s="632" t="str">
        <f>IF(ISNUMBER(E210),'Cover Page'!$D$35/1000000*E210/'FX rate'!$C$26,"")</f>
        <v/>
      </c>
      <c r="BR211" s="786" t="str">
        <f>IF(ISNUMBER(F210),'Cover Page'!$D$35/1000000*F210/'FX rate'!$C$26,"")</f>
        <v/>
      </c>
      <c r="BS211" s="785" t="str">
        <f>IF(ISNUMBER(G210),'Cover Page'!$D$35/1000000*G210/'FX rate'!$C$26,"")</f>
        <v/>
      </c>
      <c r="BT211" s="632" t="str">
        <f>IF(ISNUMBER(H210),'Cover Page'!$D$35/1000000*H210/'FX rate'!$C$26,"")</f>
        <v/>
      </c>
      <c r="BU211" s="786" t="str">
        <f>IF(ISNUMBER(I210),'Cover Page'!$D$35/1000000*I210/'FX rate'!$C$26,"")</f>
        <v/>
      </c>
      <c r="BV211" s="785" t="str">
        <f>IF(ISNUMBER(J210),'Cover Page'!$D$35/1000000*J210/'FX rate'!$C$26,"")</f>
        <v/>
      </c>
      <c r="BW211" s="632" t="str">
        <f>IF(ISNUMBER(K210),'Cover Page'!$D$35/1000000*K210/'FX rate'!$C$26,"")</f>
        <v/>
      </c>
      <c r="BX211" s="786" t="str">
        <f>IF(ISNUMBER(L210),'Cover Page'!$D$35/1000000*L210/'FX rate'!$C$26,"")</f>
        <v/>
      </c>
      <c r="BY211" s="785" t="str">
        <f>IF(ISNUMBER(M210),'Cover Page'!$D$35/1000000*M210/'FX rate'!$C$26,"")</f>
        <v/>
      </c>
      <c r="BZ211" s="632" t="str">
        <f>IF(ISNUMBER(N210),'Cover Page'!$D$35/1000000*N210/'FX rate'!$C$26,"")</f>
        <v/>
      </c>
      <c r="CA211" s="786" t="str">
        <f>IF(ISNUMBER(O210),'Cover Page'!$D$35/1000000*O210/'FX rate'!$C$26,"")</f>
        <v/>
      </c>
      <c r="CB211" s="785" t="str">
        <f>IF(ISNUMBER(P210),'Cover Page'!$D$35/1000000*P210/'FX rate'!$C$26,"")</f>
        <v/>
      </c>
      <c r="CC211" s="632" t="str">
        <f>IF(ISNUMBER(Q210),'Cover Page'!$D$35/1000000*Q210/'FX rate'!$C$26,"")</f>
        <v/>
      </c>
      <c r="CD211" s="786" t="str">
        <f>IF(ISNUMBER(R210),'Cover Page'!$D$35/1000000*R210/'FX rate'!$C$26,"")</f>
        <v/>
      </c>
      <c r="CE211" s="785" t="str">
        <f>IF(ISNUMBER(S210),'Cover Page'!$D$35/1000000*S210/'FX rate'!$C$26,"")</f>
        <v/>
      </c>
      <c r="CF211" s="782" t="str">
        <f>IF(ISNUMBER(T210),'Cover Page'!$D$35/1000000*T210/'FX rate'!$C$26,"")</f>
        <v/>
      </c>
      <c r="CG211" s="784" t="str">
        <f>IF(ISNUMBER(U210),'Cover Page'!$D$35/1000000*U210/'FX rate'!$C$26,"")</f>
        <v/>
      </c>
      <c r="CH211" s="783" t="str">
        <f>IF(ISNUMBER(V210),'Cover Page'!$D$35/1000000*V210/'FX rate'!$C$26,"")</f>
        <v/>
      </c>
      <c r="CI211" s="630" t="str">
        <f>IF(ISNUMBER(W210),'Cover Page'!$D$35/1000000*W210/'FX rate'!$C$26,"")</f>
        <v/>
      </c>
      <c r="CJ211" s="525"/>
      <c r="CK211" s="525"/>
      <c r="CL211" s="525"/>
      <c r="CM211" s="525"/>
      <c r="CN211" s="525"/>
      <c r="CO211" s="525"/>
      <c r="CP211" s="525"/>
      <c r="CQ211" s="525"/>
      <c r="CR211" s="525"/>
      <c r="CS211" s="525"/>
    </row>
    <row r="212" spans="1:97" ht="14.25" x14ac:dyDescent="0.2">
      <c r="A212" s="4"/>
      <c r="B212" s="8">
        <v>2012</v>
      </c>
      <c r="C212" s="145"/>
      <c r="D212" s="95"/>
      <c r="E212" s="94"/>
      <c r="F212" s="141"/>
      <c r="G212" s="95"/>
      <c r="H212" s="94"/>
      <c r="I212" s="141"/>
      <c r="J212" s="95"/>
      <c r="K212" s="94"/>
      <c r="L212" s="141"/>
      <c r="M212" s="95"/>
      <c r="N212" s="94"/>
      <c r="O212" s="141"/>
      <c r="P212" s="95"/>
      <c r="Q212" s="94"/>
      <c r="R212" s="141"/>
      <c r="S212" s="95"/>
      <c r="T212" s="95"/>
      <c r="U212" s="264" t="str">
        <f t="shared" si="59"/>
        <v/>
      </c>
      <c r="V212" s="266" t="str">
        <f t="shared" si="60"/>
        <v/>
      </c>
      <c r="W212" s="251" t="str">
        <f t="shared" si="61"/>
        <v/>
      </c>
      <c r="AH212" s="520">
        <v>2011</v>
      </c>
      <c r="AI212" s="600" t="str">
        <f>IF(ISNUMBER(C211),'Cover Page'!$D$35/1000000*'4 classification'!C211/'FX rate'!$C16,"")</f>
        <v/>
      </c>
      <c r="AJ212" s="793" t="str">
        <f>IF(ISNUMBER(D211),'Cover Page'!$D$35/1000000*'4 classification'!D211/'FX rate'!$C16,"")</f>
        <v/>
      </c>
      <c r="AK212" s="601" t="str">
        <f>IF(ISNUMBER(E211),'Cover Page'!$D$35/1000000*'4 classification'!E211/'FX rate'!$C16,"")</f>
        <v/>
      </c>
      <c r="AL212" s="794" t="str">
        <f>IF(ISNUMBER(F211),'Cover Page'!$D$35/1000000*'4 classification'!F211/'FX rate'!$C16,"")</f>
        <v/>
      </c>
      <c r="AM212" s="793" t="str">
        <f>IF(ISNUMBER(G211),'Cover Page'!$D$35/1000000*'4 classification'!G211/'FX rate'!$C16,"")</f>
        <v/>
      </c>
      <c r="AN212" s="601" t="str">
        <f>IF(ISNUMBER(H211),'Cover Page'!$D$35/1000000*'4 classification'!H211/'FX rate'!$C16,"")</f>
        <v/>
      </c>
      <c r="AO212" s="794" t="str">
        <f>IF(ISNUMBER(I211),'Cover Page'!$D$35/1000000*'4 classification'!I211/'FX rate'!$C16,"")</f>
        <v/>
      </c>
      <c r="AP212" s="793" t="str">
        <f>IF(ISNUMBER(J211),'Cover Page'!$D$35/1000000*'4 classification'!J211/'FX rate'!$C16,"")</f>
        <v/>
      </c>
      <c r="AQ212" s="601" t="str">
        <f>IF(ISNUMBER(K211),'Cover Page'!$D$35/1000000*'4 classification'!K211/'FX rate'!$C16,"")</f>
        <v/>
      </c>
      <c r="AR212" s="794" t="str">
        <f>IF(ISNUMBER(L211),'Cover Page'!$D$35/1000000*'4 classification'!L211/'FX rate'!$C16,"")</f>
        <v/>
      </c>
      <c r="AS212" s="793" t="str">
        <f>IF(ISNUMBER(M211),'Cover Page'!$D$35/1000000*'4 classification'!M211/'FX rate'!$C16,"")</f>
        <v/>
      </c>
      <c r="AT212" s="601" t="str">
        <f>IF(ISNUMBER(N211),'Cover Page'!$D$35/1000000*'4 classification'!N211/'FX rate'!$C16,"")</f>
        <v/>
      </c>
      <c r="AU212" s="794" t="str">
        <f>IF(ISNUMBER(O211),'Cover Page'!$D$35/1000000*'4 classification'!O211/'FX rate'!$C16,"")</f>
        <v/>
      </c>
      <c r="AV212" s="793" t="str">
        <f>IF(ISNUMBER(P211),'Cover Page'!$D$35/1000000*'4 classification'!P211/'FX rate'!$C16,"")</f>
        <v/>
      </c>
      <c r="AW212" s="601" t="str">
        <f>IF(ISNUMBER(Q211),'Cover Page'!$D$35/1000000*'4 classification'!Q211/'FX rate'!$C16,"")</f>
        <v/>
      </c>
      <c r="AX212" s="794" t="str">
        <f>IF(ISNUMBER(R211),'Cover Page'!$D$35/1000000*'4 classification'!R211/'FX rate'!$C16,"")</f>
        <v/>
      </c>
      <c r="AY212" s="793" t="str">
        <f>IF(ISNUMBER(S211),'Cover Page'!$D$35/1000000*'4 classification'!S211/'FX rate'!$C16,"")</f>
        <v/>
      </c>
      <c r="AZ212" s="800" t="str">
        <f>IF(ISNUMBER(T211),'Cover Page'!$D$35/1000000*'4 classification'!T211/'FX rate'!$C16,"")</f>
        <v/>
      </c>
      <c r="BA212" s="792" t="str">
        <f>IF(ISNUMBER(U211),'Cover Page'!$D$35/1000000*'4 classification'!U211/'FX rate'!$C16,"")</f>
        <v/>
      </c>
      <c r="BB212" s="791" t="str">
        <f>IF(ISNUMBER(V211),'Cover Page'!$D$35/1000000*'4 classification'!V211/'FX rate'!$C16,"")</f>
        <v/>
      </c>
      <c r="BC212" s="599" t="str">
        <f>IF(ISNUMBER(W211),'Cover Page'!$D$35/1000000*'4 classification'!W211/'FX rate'!$C16,"")</f>
        <v/>
      </c>
      <c r="BD212" s="456"/>
      <c r="BE212" s="456"/>
      <c r="BF212" s="456"/>
      <c r="BG212" s="456"/>
      <c r="BH212" s="456"/>
      <c r="BI212" s="456"/>
      <c r="BN212" s="589">
        <v>2011</v>
      </c>
      <c r="BO212" s="631" t="str">
        <f>IF(ISNUMBER(C211),'Cover Page'!$D$35/1000000*C211/'FX rate'!$C$26,"")</f>
        <v/>
      </c>
      <c r="BP212" s="785" t="str">
        <f>IF(ISNUMBER(D211),'Cover Page'!$D$35/1000000*D211/'FX rate'!$C$26,"")</f>
        <v/>
      </c>
      <c r="BQ212" s="632" t="str">
        <f>IF(ISNUMBER(E211),'Cover Page'!$D$35/1000000*E211/'FX rate'!$C$26,"")</f>
        <v/>
      </c>
      <c r="BR212" s="786" t="str">
        <f>IF(ISNUMBER(F211),'Cover Page'!$D$35/1000000*F211/'FX rate'!$C$26,"")</f>
        <v/>
      </c>
      <c r="BS212" s="785" t="str">
        <f>IF(ISNUMBER(G211),'Cover Page'!$D$35/1000000*G211/'FX rate'!$C$26,"")</f>
        <v/>
      </c>
      <c r="BT212" s="632" t="str">
        <f>IF(ISNUMBER(H211),'Cover Page'!$D$35/1000000*H211/'FX rate'!$C$26,"")</f>
        <v/>
      </c>
      <c r="BU212" s="786" t="str">
        <f>IF(ISNUMBER(I211),'Cover Page'!$D$35/1000000*I211/'FX rate'!$C$26,"")</f>
        <v/>
      </c>
      <c r="BV212" s="785" t="str">
        <f>IF(ISNUMBER(J211),'Cover Page'!$D$35/1000000*J211/'FX rate'!$C$26,"")</f>
        <v/>
      </c>
      <c r="BW212" s="632" t="str">
        <f>IF(ISNUMBER(K211),'Cover Page'!$D$35/1000000*K211/'FX rate'!$C$26,"")</f>
        <v/>
      </c>
      <c r="BX212" s="786" t="str">
        <f>IF(ISNUMBER(L211),'Cover Page'!$D$35/1000000*L211/'FX rate'!$C$26,"")</f>
        <v/>
      </c>
      <c r="BY212" s="785" t="str">
        <f>IF(ISNUMBER(M211),'Cover Page'!$D$35/1000000*M211/'FX rate'!$C$26,"")</f>
        <v/>
      </c>
      <c r="BZ212" s="632" t="str">
        <f>IF(ISNUMBER(N211),'Cover Page'!$D$35/1000000*N211/'FX rate'!$C$26,"")</f>
        <v/>
      </c>
      <c r="CA212" s="786" t="str">
        <f>IF(ISNUMBER(O211),'Cover Page'!$D$35/1000000*O211/'FX rate'!$C$26,"")</f>
        <v/>
      </c>
      <c r="CB212" s="785" t="str">
        <f>IF(ISNUMBER(P211),'Cover Page'!$D$35/1000000*P211/'FX rate'!$C$26,"")</f>
        <v/>
      </c>
      <c r="CC212" s="632" t="str">
        <f>IF(ISNUMBER(Q211),'Cover Page'!$D$35/1000000*Q211/'FX rate'!$C$26,"")</f>
        <v/>
      </c>
      <c r="CD212" s="786" t="str">
        <f>IF(ISNUMBER(R211),'Cover Page'!$D$35/1000000*R211/'FX rate'!$C$26,"")</f>
        <v/>
      </c>
      <c r="CE212" s="785" t="str">
        <f>IF(ISNUMBER(S211),'Cover Page'!$D$35/1000000*S211/'FX rate'!$C$26,"")</f>
        <v/>
      </c>
      <c r="CF212" s="782" t="str">
        <f>IF(ISNUMBER(T211),'Cover Page'!$D$35/1000000*T211/'FX rate'!$C$26,"")</f>
        <v/>
      </c>
      <c r="CG212" s="784" t="str">
        <f>IF(ISNUMBER(U211),'Cover Page'!$D$35/1000000*U211/'FX rate'!$C$26,"")</f>
        <v/>
      </c>
      <c r="CH212" s="783" t="str">
        <f>IF(ISNUMBER(V211),'Cover Page'!$D$35/1000000*V211/'FX rate'!$C$26,"")</f>
        <v/>
      </c>
      <c r="CI212" s="630" t="str">
        <f>IF(ISNUMBER(W211),'Cover Page'!$D$35/1000000*W211/'FX rate'!$C$26,"")</f>
        <v/>
      </c>
      <c r="CJ212" s="525"/>
      <c r="CK212" s="525"/>
      <c r="CL212" s="525"/>
      <c r="CM212" s="525"/>
      <c r="CN212" s="525"/>
      <c r="CO212" s="525"/>
      <c r="CP212" s="525"/>
      <c r="CQ212" s="525"/>
      <c r="CR212" s="525"/>
      <c r="CS212" s="525"/>
    </row>
    <row r="213" spans="1:97" ht="14.25" x14ac:dyDescent="0.2">
      <c r="A213" s="4"/>
      <c r="B213" s="8">
        <v>2013</v>
      </c>
      <c r="C213" s="145"/>
      <c r="D213" s="95"/>
      <c r="E213" s="94"/>
      <c r="F213" s="141"/>
      <c r="G213" s="95"/>
      <c r="H213" s="94"/>
      <c r="I213" s="141"/>
      <c r="J213" s="95"/>
      <c r="K213" s="94"/>
      <c r="L213" s="141"/>
      <c r="M213" s="95"/>
      <c r="N213" s="94"/>
      <c r="O213" s="141"/>
      <c r="P213" s="95"/>
      <c r="Q213" s="94"/>
      <c r="R213" s="141"/>
      <c r="S213" s="95"/>
      <c r="T213" s="95"/>
      <c r="U213" s="264" t="str">
        <f t="shared" si="59"/>
        <v/>
      </c>
      <c r="V213" s="266" t="str">
        <f t="shared" si="60"/>
        <v/>
      </c>
      <c r="W213" s="251" t="str">
        <f t="shared" si="61"/>
        <v/>
      </c>
      <c r="AH213" s="520">
        <v>2012</v>
      </c>
      <c r="AI213" s="600" t="str">
        <f>IF(ISNUMBER(C212),'Cover Page'!$D$35/1000000*'4 classification'!C212/'FX rate'!$C17,"")</f>
        <v/>
      </c>
      <c r="AJ213" s="793" t="str">
        <f>IF(ISNUMBER(D212),'Cover Page'!$D$35/1000000*'4 classification'!D212/'FX rate'!$C17,"")</f>
        <v/>
      </c>
      <c r="AK213" s="601" t="str">
        <f>IF(ISNUMBER(E212),'Cover Page'!$D$35/1000000*'4 classification'!E212/'FX rate'!$C17,"")</f>
        <v/>
      </c>
      <c r="AL213" s="794" t="str">
        <f>IF(ISNUMBER(F212),'Cover Page'!$D$35/1000000*'4 classification'!F212/'FX rate'!$C17,"")</f>
        <v/>
      </c>
      <c r="AM213" s="793" t="str">
        <f>IF(ISNUMBER(G212),'Cover Page'!$D$35/1000000*'4 classification'!G212/'FX rate'!$C17,"")</f>
        <v/>
      </c>
      <c r="AN213" s="601" t="str">
        <f>IF(ISNUMBER(H212),'Cover Page'!$D$35/1000000*'4 classification'!H212/'FX rate'!$C17,"")</f>
        <v/>
      </c>
      <c r="AO213" s="794" t="str">
        <f>IF(ISNUMBER(I212),'Cover Page'!$D$35/1000000*'4 classification'!I212/'FX rate'!$C17,"")</f>
        <v/>
      </c>
      <c r="AP213" s="793" t="str">
        <f>IF(ISNUMBER(J212),'Cover Page'!$D$35/1000000*'4 classification'!J212/'FX rate'!$C17,"")</f>
        <v/>
      </c>
      <c r="AQ213" s="601" t="str">
        <f>IF(ISNUMBER(K212),'Cover Page'!$D$35/1000000*'4 classification'!K212/'FX rate'!$C17,"")</f>
        <v/>
      </c>
      <c r="AR213" s="794" t="str">
        <f>IF(ISNUMBER(L212),'Cover Page'!$D$35/1000000*'4 classification'!L212/'FX rate'!$C17,"")</f>
        <v/>
      </c>
      <c r="AS213" s="793" t="str">
        <f>IF(ISNUMBER(M212),'Cover Page'!$D$35/1000000*'4 classification'!M212/'FX rate'!$C17,"")</f>
        <v/>
      </c>
      <c r="AT213" s="601" t="str">
        <f>IF(ISNUMBER(N212),'Cover Page'!$D$35/1000000*'4 classification'!N212/'FX rate'!$C17,"")</f>
        <v/>
      </c>
      <c r="AU213" s="794" t="str">
        <f>IF(ISNUMBER(O212),'Cover Page'!$D$35/1000000*'4 classification'!O212/'FX rate'!$C17,"")</f>
        <v/>
      </c>
      <c r="AV213" s="793" t="str">
        <f>IF(ISNUMBER(P212),'Cover Page'!$D$35/1000000*'4 classification'!P212/'FX rate'!$C17,"")</f>
        <v/>
      </c>
      <c r="AW213" s="601" t="str">
        <f>IF(ISNUMBER(Q212),'Cover Page'!$D$35/1000000*'4 classification'!Q212/'FX rate'!$C17,"")</f>
        <v/>
      </c>
      <c r="AX213" s="794" t="str">
        <f>IF(ISNUMBER(R212),'Cover Page'!$D$35/1000000*'4 classification'!R212/'FX rate'!$C17,"")</f>
        <v/>
      </c>
      <c r="AY213" s="793" t="str">
        <f>IF(ISNUMBER(S212),'Cover Page'!$D$35/1000000*'4 classification'!S212/'FX rate'!$C17,"")</f>
        <v/>
      </c>
      <c r="AZ213" s="800" t="str">
        <f>IF(ISNUMBER(T212),'Cover Page'!$D$35/1000000*'4 classification'!T212/'FX rate'!$C17,"")</f>
        <v/>
      </c>
      <c r="BA213" s="792" t="str">
        <f>IF(ISNUMBER(U212),'Cover Page'!$D$35/1000000*'4 classification'!U212/'FX rate'!$C17,"")</f>
        <v/>
      </c>
      <c r="BB213" s="791" t="str">
        <f>IF(ISNUMBER(V212),'Cover Page'!$D$35/1000000*'4 classification'!V212/'FX rate'!$C17,"")</f>
        <v/>
      </c>
      <c r="BC213" s="599" t="str">
        <f>IF(ISNUMBER(W212),'Cover Page'!$D$35/1000000*'4 classification'!W212/'FX rate'!$C17,"")</f>
        <v/>
      </c>
      <c r="BD213" s="456"/>
      <c r="BE213" s="456"/>
      <c r="BF213" s="456"/>
      <c r="BG213" s="456"/>
      <c r="BH213" s="456"/>
      <c r="BI213" s="456"/>
      <c r="BN213" s="589">
        <v>2012</v>
      </c>
      <c r="BO213" s="631" t="str">
        <f>IF(ISNUMBER(C212),'Cover Page'!$D$35/1000000*C212/'FX rate'!$C$26,"")</f>
        <v/>
      </c>
      <c r="BP213" s="785" t="str">
        <f>IF(ISNUMBER(D212),'Cover Page'!$D$35/1000000*D212/'FX rate'!$C$26,"")</f>
        <v/>
      </c>
      <c r="BQ213" s="632" t="str">
        <f>IF(ISNUMBER(E212),'Cover Page'!$D$35/1000000*E212/'FX rate'!$C$26,"")</f>
        <v/>
      </c>
      <c r="BR213" s="786" t="str">
        <f>IF(ISNUMBER(F212),'Cover Page'!$D$35/1000000*F212/'FX rate'!$C$26,"")</f>
        <v/>
      </c>
      <c r="BS213" s="785" t="str">
        <f>IF(ISNUMBER(G212),'Cover Page'!$D$35/1000000*G212/'FX rate'!$C$26,"")</f>
        <v/>
      </c>
      <c r="BT213" s="632" t="str">
        <f>IF(ISNUMBER(H212),'Cover Page'!$D$35/1000000*H212/'FX rate'!$C$26,"")</f>
        <v/>
      </c>
      <c r="BU213" s="786" t="str">
        <f>IF(ISNUMBER(I212),'Cover Page'!$D$35/1000000*I212/'FX rate'!$C$26,"")</f>
        <v/>
      </c>
      <c r="BV213" s="785" t="str">
        <f>IF(ISNUMBER(J212),'Cover Page'!$D$35/1000000*J212/'FX rate'!$C$26,"")</f>
        <v/>
      </c>
      <c r="BW213" s="632" t="str">
        <f>IF(ISNUMBER(K212),'Cover Page'!$D$35/1000000*K212/'FX rate'!$C$26,"")</f>
        <v/>
      </c>
      <c r="BX213" s="786" t="str">
        <f>IF(ISNUMBER(L212),'Cover Page'!$D$35/1000000*L212/'FX rate'!$C$26,"")</f>
        <v/>
      </c>
      <c r="BY213" s="785" t="str">
        <f>IF(ISNUMBER(M212),'Cover Page'!$D$35/1000000*M212/'FX rate'!$C$26,"")</f>
        <v/>
      </c>
      <c r="BZ213" s="632" t="str">
        <f>IF(ISNUMBER(N212),'Cover Page'!$D$35/1000000*N212/'FX rate'!$C$26,"")</f>
        <v/>
      </c>
      <c r="CA213" s="786" t="str">
        <f>IF(ISNUMBER(O212),'Cover Page'!$D$35/1000000*O212/'FX rate'!$C$26,"")</f>
        <v/>
      </c>
      <c r="CB213" s="785" t="str">
        <f>IF(ISNUMBER(P212),'Cover Page'!$D$35/1000000*P212/'FX rate'!$C$26,"")</f>
        <v/>
      </c>
      <c r="CC213" s="632" t="str">
        <f>IF(ISNUMBER(Q212),'Cover Page'!$D$35/1000000*Q212/'FX rate'!$C$26,"")</f>
        <v/>
      </c>
      <c r="CD213" s="786" t="str">
        <f>IF(ISNUMBER(R212),'Cover Page'!$D$35/1000000*R212/'FX rate'!$C$26,"")</f>
        <v/>
      </c>
      <c r="CE213" s="785" t="str">
        <f>IF(ISNUMBER(S212),'Cover Page'!$D$35/1000000*S212/'FX rate'!$C$26,"")</f>
        <v/>
      </c>
      <c r="CF213" s="782" t="str">
        <f>IF(ISNUMBER(T212),'Cover Page'!$D$35/1000000*T212/'FX rate'!$C$26,"")</f>
        <v/>
      </c>
      <c r="CG213" s="784" t="str">
        <f>IF(ISNUMBER(U212),'Cover Page'!$D$35/1000000*U212/'FX rate'!$C$26,"")</f>
        <v/>
      </c>
      <c r="CH213" s="783" t="str">
        <f>IF(ISNUMBER(V212),'Cover Page'!$D$35/1000000*V212/'FX rate'!$C$26,"")</f>
        <v/>
      </c>
      <c r="CI213" s="630" t="str">
        <f>IF(ISNUMBER(W212),'Cover Page'!$D$35/1000000*W212/'FX rate'!$C$26,"")</f>
        <v/>
      </c>
      <c r="CJ213" s="525"/>
      <c r="CK213" s="525"/>
      <c r="CL213" s="525"/>
      <c r="CM213" s="525"/>
      <c r="CN213" s="525"/>
      <c r="CO213" s="525"/>
      <c r="CP213" s="525"/>
      <c r="CQ213" s="525"/>
      <c r="CR213" s="525"/>
      <c r="CS213" s="525"/>
    </row>
    <row r="214" spans="1:97" ht="14.25" x14ac:dyDescent="0.2">
      <c r="A214" s="4"/>
      <c r="B214" s="26">
        <v>2014</v>
      </c>
      <c r="C214" s="148"/>
      <c r="D214" s="97"/>
      <c r="E214" s="96"/>
      <c r="F214" s="142"/>
      <c r="G214" s="97"/>
      <c r="H214" s="96"/>
      <c r="I214" s="142"/>
      <c r="J214" s="97"/>
      <c r="K214" s="96"/>
      <c r="L214" s="142"/>
      <c r="M214" s="97"/>
      <c r="N214" s="96"/>
      <c r="O214" s="142"/>
      <c r="P214" s="97"/>
      <c r="Q214" s="96"/>
      <c r="R214" s="142"/>
      <c r="S214" s="97"/>
      <c r="T214" s="97"/>
      <c r="U214" s="264" t="str">
        <f t="shared" si="59"/>
        <v/>
      </c>
      <c r="V214" s="266" t="str">
        <f t="shared" si="60"/>
        <v/>
      </c>
      <c r="W214" s="251" t="str">
        <f t="shared" si="61"/>
        <v/>
      </c>
      <c r="AH214" s="520">
        <v>2013</v>
      </c>
      <c r="AI214" s="600" t="str">
        <f>IF(ISNUMBER(C213),'Cover Page'!$D$35/1000000*'4 classification'!C213/'FX rate'!$C18,"")</f>
        <v/>
      </c>
      <c r="AJ214" s="793" t="str">
        <f>IF(ISNUMBER(D213),'Cover Page'!$D$35/1000000*'4 classification'!D213/'FX rate'!$C18,"")</f>
        <v/>
      </c>
      <c r="AK214" s="601" t="str">
        <f>IF(ISNUMBER(E213),'Cover Page'!$D$35/1000000*'4 classification'!E213/'FX rate'!$C18,"")</f>
        <v/>
      </c>
      <c r="AL214" s="794" t="str">
        <f>IF(ISNUMBER(F213),'Cover Page'!$D$35/1000000*'4 classification'!F213/'FX rate'!$C18,"")</f>
        <v/>
      </c>
      <c r="AM214" s="793" t="str">
        <f>IF(ISNUMBER(G213),'Cover Page'!$D$35/1000000*'4 classification'!G213/'FX rate'!$C18,"")</f>
        <v/>
      </c>
      <c r="AN214" s="601" t="str">
        <f>IF(ISNUMBER(H213),'Cover Page'!$D$35/1000000*'4 classification'!H213/'FX rate'!$C18,"")</f>
        <v/>
      </c>
      <c r="AO214" s="794" t="str">
        <f>IF(ISNUMBER(I213),'Cover Page'!$D$35/1000000*'4 classification'!I213/'FX rate'!$C18,"")</f>
        <v/>
      </c>
      <c r="AP214" s="793" t="str">
        <f>IF(ISNUMBER(J213),'Cover Page'!$D$35/1000000*'4 classification'!J213/'FX rate'!$C18,"")</f>
        <v/>
      </c>
      <c r="AQ214" s="601" t="str">
        <f>IF(ISNUMBER(K213),'Cover Page'!$D$35/1000000*'4 classification'!K213/'FX rate'!$C18,"")</f>
        <v/>
      </c>
      <c r="AR214" s="794" t="str">
        <f>IF(ISNUMBER(L213),'Cover Page'!$D$35/1000000*'4 classification'!L213/'FX rate'!$C18,"")</f>
        <v/>
      </c>
      <c r="AS214" s="793" t="str">
        <f>IF(ISNUMBER(M213),'Cover Page'!$D$35/1000000*'4 classification'!M213/'FX rate'!$C18,"")</f>
        <v/>
      </c>
      <c r="AT214" s="601" t="str">
        <f>IF(ISNUMBER(N213),'Cover Page'!$D$35/1000000*'4 classification'!N213/'FX rate'!$C18,"")</f>
        <v/>
      </c>
      <c r="AU214" s="794" t="str">
        <f>IF(ISNUMBER(O213),'Cover Page'!$D$35/1000000*'4 classification'!O213/'FX rate'!$C18,"")</f>
        <v/>
      </c>
      <c r="AV214" s="793" t="str">
        <f>IF(ISNUMBER(P213),'Cover Page'!$D$35/1000000*'4 classification'!P213/'FX rate'!$C18,"")</f>
        <v/>
      </c>
      <c r="AW214" s="601" t="str">
        <f>IF(ISNUMBER(Q213),'Cover Page'!$D$35/1000000*'4 classification'!Q213/'FX rate'!$C18,"")</f>
        <v/>
      </c>
      <c r="AX214" s="794" t="str">
        <f>IF(ISNUMBER(R213),'Cover Page'!$D$35/1000000*'4 classification'!R213/'FX rate'!$C18,"")</f>
        <v/>
      </c>
      <c r="AY214" s="793" t="str">
        <f>IF(ISNUMBER(S213),'Cover Page'!$D$35/1000000*'4 classification'!S213/'FX rate'!$C18,"")</f>
        <v/>
      </c>
      <c r="AZ214" s="800" t="str">
        <f>IF(ISNUMBER(T213),'Cover Page'!$D$35/1000000*'4 classification'!T213/'FX rate'!$C18,"")</f>
        <v/>
      </c>
      <c r="BA214" s="792" t="str">
        <f>IF(ISNUMBER(U213),'Cover Page'!$D$35/1000000*'4 classification'!U213/'FX rate'!$C18,"")</f>
        <v/>
      </c>
      <c r="BB214" s="791" t="str">
        <f>IF(ISNUMBER(V213),'Cover Page'!$D$35/1000000*'4 classification'!V213/'FX rate'!$C18,"")</f>
        <v/>
      </c>
      <c r="BC214" s="599" t="str">
        <f>IF(ISNUMBER(W213),'Cover Page'!$D$35/1000000*'4 classification'!W213/'FX rate'!$C18,"")</f>
        <v/>
      </c>
      <c r="BD214" s="456"/>
      <c r="BE214" s="456"/>
      <c r="BF214" s="456"/>
      <c r="BG214" s="456"/>
      <c r="BH214" s="456"/>
      <c r="BI214" s="456"/>
      <c r="BN214" s="589">
        <v>2013</v>
      </c>
      <c r="BO214" s="631" t="str">
        <f>IF(ISNUMBER(C213),'Cover Page'!$D$35/1000000*C213/'FX rate'!$C$26,"")</f>
        <v/>
      </c>
      <c r="BP214" s="785" t="str">
        <f>IF(ISNUMBER(D213),'Cover Page'!$D$35/1000000*D213/'FX rate'!$C$26,"")</f>
        <v/>
      </c>
      <c r="BQ214" s="632" t="str">
        <f>IF(ISNUMBER(E213),'Cover Page'!$D$35/1000000*E213/'FX rate'!$C$26,"")</f>
        <v/>
      </c>
      <c r="BR214" s="786" t="str">
        <f>IF(ISNUMBER(F213),'Cover Page'!$D$35/1000000*F213/'FX rate'!$C$26,"")</f>
        <v/>
      </c>
      <c r="BS214" s="785" t="str">
        <f>IF(ISNUMBER(G213),'Cover Page'!$D$35/1000000*G213/'FX rate'!$C$26,"")</f>
        <v/>
      </c>
      <c r="BT214" s="632" t="str">
        <f>IF(ISNUMBER(H213),'Cover Page'!$D$35/1000000*H213/'FX rate'!$C$26,"")</f>
        <v/>
      </c>
      <c r="BU214" s="786" t="str">
        <f>IF(ISNUMBER(I213),'Cover Page'!$D$35/1000000*I213/'FX rate'!$C$26,"")</f>
        <v/>
      </c>
      <c r="BV214" s="785" t="str">
        <f>IF(ISNUMBER(J213),'Cover Page'!$D$35/1000000*J213/'FX rate'!$C$26,"")</f>
        <v/>
      </c>
      <c r="BW214" s="632" t="str">
        <f>IF(ISNUMBER(K213),'Cover Page'!$D$35/1000000*K213/'FX rate'!$C$26,"")</f>
        <v/>
      </c>
      <c r="BX214" s="786" t="str">
        <f>IF(ISNUMBER(L213),'Cover Page'!$D$35/1000000*L213/'FX rate'!$C$26,"")</f>
        <v/>
      </c>
      <c r="BY214" s="785" t="str">
        <f>IF(ISNUMBER(M213),'Cover Page'!$D$35/1000000*M213/'FX rate'!$C$26,"")</f>
        <v/>
      </c>
      <c r="BZ214" s="632" t="str">
        <f>IF(ISNUMBER(N213),'Cover Page'!$D$35/1000000*N213/'FX rate'!$C$26,"")</f>
        <v/>
      </c>
      <c r="CA214" s="786" t="str">
        <f>IF(ISNUMBER(O213),'Cover Page'!$D$35/1000000*O213/'FX rate'!$C$26,"")</f>
        <v/>
      </c>
      <c r="CB214" s="785" t="str">
        <f>IF(ISNUMBER(P213),'Cover Page'!$D$35/1000000*P213/'FX rate'!$C$26,"")</f>
        <v/>
      </c>
      <c r="CC214" s="632" t="str">
        <f>IF(ISNUMBER(Q213),'Cover Page'!$D$35/1000000*Q213/'FX rate'!$C$26,"")</f>
        <v/>
      </c>
      <c r="CD214" s="786" t="str">
        <f>IF(ISNUMBER(R213),'Cover Page'!$D$35/1000000*R213/'FX rate'!$C$26,"")</f>
        <v/>
      </c>
      <c r="CE214" s="785" t="str">
        <f>IF(ISNUMBER(S213),'Cover Page'!$D$35/1000000*S213/'FX rate'!$C$26,"")</f>
        <v/>
      </c>
      <c r="CF214" s="782" t="str">
        <f>IF(ISNUMBER(T213),'Cover Page'!$D$35/1000000*T213/'FX rate'!$C$26,"")</f>
        <v/>
      </c>
      <c r="CG214" s="784" t="str">
        <f>IF(ISNUMBER(U213),'Cover Page'!$D$35/1000000*U213/'FX rate'!$C$26,"")</f>
        <v/>
      </c>
      <c r="CH214" s="783" t="str">
        <f>IF(ISNUMBER(V213),'Cover Page'!$D$35/1000000*V213/'FX rate'!$C$26,"")</f>
        <v/>
      </c>
      <c r="CI214" s="630" t="str">
        <f>IF(ISNUMBER(W213),'Cover Page'!$D$35/1000000*W213/'FX rate'!$C$26,"")</f>
        <v/>
      </c>
      <c r="CJ214" s="525"/>
      <c r="CK214" s="525"/>
      <c r="CL214" s="525"/>
      <c r="CM214" s="525"/>
      <c r="CN214" s="525"/>
      <c r="CO214" s="525"/>
      <c r="CP214" s="525"/>
      <c r="CQ214" s="525"/>
      <c r="CR214" s="525"/>
      <c r="CS214" s="525"/>
    </row>
    <row r="215" spans="1:97" ht="14.25" x14ac:dyDescent="0.2">
      <c r="A215" s="4"/>
      <c r="B215" s="8">
        <v>2015</v>
      </c>
      <c r="C215" s="145"/>
      <c r="D215" s="95"/>
      <c r="E215" s="94"/>
      <c r="F215" s="141"/>
      <c r="G215" s="95"/>
      <c r="H215" s="94"/>
      <c r="I215" s="141"/>
      <c r="J215" s="95"/>
      <c r="K215" s="94"/>
      <c r="L215" s="141"/>
      <c r="M215" s="95"/>
      <c r="N215" s="94"/>
      <c r="O215" s="141"/>
      <c r="P215" s="95"/>
      <c r="Q215" s="94"/>
      <c r="R215" s="141"/>
      <c r="S215" s="95"/>
      <c r="T215" s="95"/>
      <c r="U215" s="264" t="str">
        <f t="shared" si="59"/>
        <v/>
      </c>
      <c r="V215" s="266" t="str">
        <f t="shared" si="60"/>
        <v/>
      </c>
      <c r="W215" s="251" t="str">
        <f t="shared" si="61"/>
        <v/>
      </c>
      <c r="AH215" s="520">
        <v>2014</v>
      </c>
      <c r="AI215" s="600" t="str">
        <f>IF(ISNUMBER(C214),'Cover Page'!$D$35/1000000*'4 classification'!C214/'FX rate'!$C19,"")</f>
        <v/>
      </c>
      <c r="AJ215" s="793" t="str">
        <f>IF(ISNUMBER(D214),'Cover Page'!$D$35/1000000*'4 classification'!D214/'FX rate'!$C19,"")</f>
        <v/>
      </c>
      <c r="AK215" s="601" t="str">
        <f>IF(ISNUMBER(E214),'Cover Page'!$D$35/1000000*'4 classification'!E214/'FX rate'!$C19,"")</f>
        <v/>
      </c>
      <c r="AL215" s="794" t="str">
        <f>IF(ISNUMBER(F214),'Cover Page'!$D$35/1000000*'4 classification'!F214/'FX rate'!$C19,"")</f>
        <v/>
      </c>
      <c r="AM215" s="793" t="str">
        <f>IF(ISNUMBER(G214),'Cover Page'!$D$35/1000000*'4 classification'!G214/'FX rate'!$C19,"")</f>
        <v/>
      </c>
      <c r="AN215" s="601" t="str">
        <f>IF(ISNUMBER(H214),'Cover Page'!$D$35/1000000*'4 classification'!H214/'FX rate'!$C19,"")</f>
        <v/>
      </c>
      <c r="AO215" s="794" t="str">
        <f>IF(ISNUMBER(I214),'Cover Page'!$D$35/1000000*'4 classification'!I214/'FX rate'!$C19,"")</f>
        <v/>
      </c>
      <c r="AP215" s="793" t="str">
        <f>IF(ISNUMBER(J214),'Cover Page'!$D$35/1000000*'4 classification'!J214/'FX rate'!$C19,"")</f>
        <v/>
      </c>
      <c r="AQ215" s="601" t="str">
        <f>IF(ISNUMBER(K214),'Cover Page'!$D$35/1000000*'4 classification'!K214/'FX rate'!$C19,"")</f>
        <v/>
      </c>
      <c r="AR215" s="794" t="str">
        <f>IF(ISNUMBER(L214),'Cover Page'!$D$35/1000000*'4 classification'!L214/'FX rate'!$C19,"")</f>
        <v/>
      </c>
      <c r="AS215" s="793" t="str">
        <f>IF(ISNUMBER(M214),'Cover Page'!$D$35/1000000*'4 classification'!M214/'FX rate'!$C19,"")</f>
        <v/>
      </c>
      <c r="AT215" s="601" t="str">
        <f>IF(ISNUMBER(N214),'Cover Page'!$D$35/1000000*'4 classification'!N214/'FX rate'!$C19,"")</f>
        <v/>
      </c>
      <c r="AU215" s="794" t="str">
        <f>IF(ISNUMBER(O214),'Cover Page'!$D$35/1000000*'4 classification'!O214/'FX rate'!$C19,"")</f>
        <v/>
      </c>
      <c r="AV215" s="793" t="str">
        <f>IF(ISNUMBER(P214),'Cover Page'!$D$35/1000000*'4 classification'!P214/'FX rate'!$C19,"")</f>
        <v/>
      </c>
      <c r="AW215" s="601" t="str">
        <f>IF(ISNUMBER(Q214),'Cover Page'!$D$35/1000000*'4 classification'!Q214/'FX rate'!$C19,"")</f>
        <v/>
      </c>
      <c r="AX215" s="794" t="str">
        <f>IF(ISNUMBER(R214),'Cover Page'!$D$35/1000000*'4 classification'!R214/'FX rate'!$C19,"")</f>
        <v/>
      </c>
      <c r="AY215" s="793" t="str">
        <f>IF(ISNUMBER(S214),'Cover Page'!$D$35/1000000*'4 classification'!S214/'FX rate'!$C19,"")</f>
        <v/>
      </c>
      <c r="AZ215" s="800" t="str">
        <f>IF(ISNUMBER(T214),'Cover Page'!$D$35/1000000*'4 classification'!T214/'FX rate'!$C19,"")</f>
        <v/>
      </c>
      <c r="BA215" s="792" t="str">
        <f>IF(ISNUMBER(U214),'Cover Page'!$D$35/1000000*'4 classification'!U214/'FX rate'!$C19,"")</f>
        <v/>
      </c>
      <c r="BB215" s="791" t="str">
        <f>IF(ISNUMBER(V214),'Cover Page'!$D$35/1000000*'4 classification'!V214/'FX rate'!$C19,"")</f>
        <v/>
      </c>
      <c r="BC215" s="599" t="str">
        <f>IF(ISNUMBER(W214),'Cover Page'!$D$35/1000000*'4 classification'!W214/'FX rate'!$C19,"")</f>
        <v/>
      </c>
      <c r="BD215" s="456"/>
      <c r="BE215" s="456"/>
      <c r="BF215" s="456"/>
      <c r="BG215" s="456"/>
      <c r="BH215" s="456"/>
      <c r="BI215" s="456"/>
      <c r="BN215" s="589">
        <v>2014</v>
      </c>
      <c r="BO215" s="631" t="str">
        <f>IF(ISNUMBER(C214),'Cover Page'!$D$35/1000000*C214/'FX rate'!$C$26,"")</f>
        <v/>
      </c>
      <c r="BP215" s="785" t="str">
        <f>IF(ISNUMBER(D214),'Cover Page'!$D$35/1000000*D214/'FX rate'!$C$26,"")</f>
        <v/>
      </c>
      <c r="BQ215" s="632" t="str">
        <f>IF(ISNUMBER(E214),'Cover Page'!$D$35/1000000*E214/'FX rate'!$C$26,"")</f>
        <v/>
      </c>
      <c r="BR215" s="786" t="str">
        <f>IF(ISNUMBER(F214),'Cover Page'!$D$35/1000000*F214/'FX rate'!$C$26,"")</f>
        <v/>
      </c>
      <c r="BS215" s="785" t="str">
        <f>IF(ISNUMBER(G214),'Cover Page'!$D$35/1000000*G214/'FX rate'!$C$26,"")</f>
        <v/>
      </c>
      <c r="BT215" s="632" t="str">
        <f>IF(ISNUMBER(H214),'Cover Page'!$D$35/1000000*H214/'FX rate'!$C$26,"")</f>
        <v/>
      </c>
      <c r="BU215" s="786" t="str">
        <f>IF(ISNUMBER(I214),'Cover Page'!$D$35/1000000*I214/'FX rate'!$C$26,"")</f>
        <v/>
      </c>
      <c r="BV215" s="785" t="str">
        <f>IF(ISNUMBER(J214),'Cover Page'!$D$35/1000000*J214/'FX rate'!$C$26,"")</f>
        <v/>
      </c>
      <c r="BW215" s="632" t="str">
        <f>IF(ISNUMBER(K214),'Cover Page'!$D$35/1000000*K214/'FX rate'!$C$26,"")</f>
        <v/>
      </c>
      <c r="BX215" s="786" t="str">
        <f>IF(ISNUMBER(L214),'Cover Page'!$D$35/1000000*L214/'FX rate'!$C$26,"")</f>
        <v/>
      </c>
      <c r="BY215" s="785" t="str">
        <f>IF(ISNUMBER(M214),'Cover Page'!$D$35/1000000*M214/'FX rate'!$C$26,"")</f>
        <v/>
      </c>
      <c r="BZ215" s="632" t="str">
        <f>IF(ISNUMBER(N214),'Cover Page'!$D$35/1000000*N214/'FX rate'!$C$26,"")</f>
        <v/>
      </c>
      <c r="CA215" s="786" t="str">
        <f>IF(ISNUMBER(O214),'Cover Page'!$D$35/1000000*O214/'FX rate'!$C$26,"")</f>
        <v/>
      </c>
      <c r="CB215" s="785" t="str">
        <f>IF(ISNUMBER(P214),'Cover Page'!$D$35/1000000*P214/'FX rate'!$C$26,"")</f>
        <v/>
      </c>
      <c r="CC215" s="632" t="str">
        <f>IF(ISNUMBER(Q214),'Cover Page'!$D$35/1000000*Q214/'FX rate'!$C$26,"")</f>
        <v/>
      </c>
      <c r="CD215" s="786" t="str">
        <f>IF(ISNUMBER(R214),'Cover Page'!$D$35/1000000*R214/'FX rate'!$C$26,"")</f>
        <v/>
      </c>
      <c r="CE215" s="785" t="str">
        <f>IF(ISNUMBER(S214),'Cover Page'!$D$35/1000000*S214/'FX rate'!$C$26,"")</f>
        <v/>
      </c>
      <c r="CF215" s="782" t="str">
        <f>IF(ISNUMBER(T214),'Cover Page'!$D$35/1000000*T214/'FX rate'!$C$26,"")</f>
        <v/>
      </c>
      <c r="CG215" s="784" t="str">
        <f>IF(ISNUMBER(U214),'Cover Page'!$D$35/1000000*U214/'FX rate'!$C$26,"")</f>
        <v/>
      </c>
      <c r="CH215" s="783" t="str">
        <f>IF(ISNUMBER(V214),'Cover Page'!$D$35/1000000*V214/'FX rate'!$C$26,"")</f>
        <v/>
      </c>
      <c r="CI215" s="630" t="str">
        <f>IF(ISNUMBER(W214),'Cover Page'!$D$35/1000000*W214/'FX rate'!$C$26,"")</f>
        <v/>
      </c>
      <c r="CJ215" s="525"/>
      <c r="CK215" s="525"/>
      <c r="CL215" s="525"/>
      <c r="CM215" s="525"/>
      <c r="CN215" s="525"/>
      <c r="CO215" s="525"/>
      <c r="CP215" s="525"/>
      <c r="CQ215" s="525"/>
      <c r="CR215" s="525"/>
      <c r="CS215" s="525"/>
    </row>
    <row r="216" spans="1:97" ht="14.25" x14ac:dyDescent="0.2">
      <c r="A216" s="4"/>
      <c r="B216" s="8">
        <v>2016</v>
      </c>
      <c r="C216" s="145"/>
      <c r="D216" s="95"/>
      <c r="E216" s="94"/>
      <c r="F216" s="141"/>
      <c r="G216" s="95"/>
      <c r="H216" s="94"/>
      <c r="I216" s="141"/>
      <c r="J216" s="95"/>
      <c r="K216" s="94"/>
      <c r="L216" s="141"/>
      <c r="M216" s="95"/>
      <c r="N216" s="94"/>
      <c r="O216" s="141"/>
      <c r="P216" s="95"/>
      <c r="Q216" s="94"/>
      <c r="R216" s="141"/>
      <c r="S216" s="95"/>
      <c r="T216" s="95"/>
      <c r="U216" s="264" t="str">
        <f t="shared" si="59"/>
        <v/>
      </c>
      <c r="V216" s="266" t="str">
        <f t="shared" si="60"/>
        <v/>
      </c>
      <c r="W216" s="251" t="str">
        <f t="shared" si="61"/>
        <v/>
      </c>
      <c r="AH216" s="520">
        <v>2015</v>
      </c>
      <c r="AI216" s="600" t="str">
        <f>IF(ISNUMBER(C215),'Cover Page'!$D$35/1000000*'4 classification'!C215/'FX rate'!$C20,"")</f>
        <v/>
      </c>
      <c r="AJ216" s="793" t="str">
        <f>IF(ISNUMBER(D215),'Cover Page'!$D$35/1000000*'4 classification'!D215/'FX rate'!$C20,"")</f>
        <v/>
      </c>
      <c r="AK216" s="601" t="str">
        <f>IF(ISNUMBER(E215),'Cover Page'!$D$35/1000000*'4 classification'!E215/'FX rate'!$C20,"")</f>
        <v/>
      </c>
      <c r="AL216" s="794" t="str">
        <f>IF(ISNUMBER(F215),'Cover Page'!$D$35/1000000*'4 classification'!F215/'FX rate'!$C20,"")</f>
        <v/>
      </c>
      <c r="AM216" s="793" t="str">
        <f>IF(ISNUMBER(G215),'Cover Page'!$D$35/1000000*'4 classification'!G215/'FX rate'!$C20,"")</f>
        <v/>
      </c>
      <c r="AN216" s="601" t="str">
        <f>IF(ISNUMBER(H215),'Cover Page'!$D$35/1000000*'4 classification'!H215/'FX rate'!$C20,"")</f>
        <v/>
      </c>
      <c r="AO216" s="794" t="str">
        <f>IF(ISNUMBER(I215),'Cover Page'!$D$35/1000000*'4 classification'!I215/'FX rate'!$C20,"")</f>
        <v/>
      </c>
      <c r="AP216" s="793" t="str">
        <f>IF(ISNUMBER(J215),'Cover Page'!$D$35/1000000*'4 classification'!J215/'FX rate'!$C20,"")</f>
        <v/>
      </c>
      <c r="AQ216" s="601" t="str">
        <f>IF(ISNUMBER(K215),'Cover Page'!$D$35/1000000*'4 classification'!K215/'FX rate'!$C20,"")</f>
        <v/>
      </c>
      <c r="AR216" s="794" t="str">
        <f>IF(ISNUMBER(L215),'Cover Page'!$D$35/1000000*'4 classification'!L215/'FX rate'!$C20,"")</f>
        <v/>
      </c>
      <c r="AS216" s="793" t="str">
        <f>IF(ISNUMBER(M215),'Cover Page'!$D$35/1000000*'4 classification'!M215/'FX rate'!$C20,"")</f>
        <v/>
      </c>
      <c r="AT216" s="601" t="str">
        <f>IF(ISNUMBER(N215),'Cover Page'!$D$35/1000000*'4 classification'!N215/'FX rate'!$C20,"")</f>
        <v/>
      </c>
      <c r="AU216" s="794" t="str">
        <f>IF(ISNUMBER(O215),'Cover Page'!$D$35/1000000*'4 classification'!O215/'FX rate'!$C20,"")</f>
        <v/>
      </c>
      <c r="AV216" s="793" t="str">
        <f>IF(ISNUMBER(P215),'Cover Page'!$D$35/1000000*'4 classification'!P215/'FX rate'!$C20,"")</f>
        <v/>
      </c>
      <c r="AW216" s="601" t="str">
        <f>IF(ISNUMBER(Q215),'Cover Page'!$D$35/1000000*'4 classification'!Q215/'FX rate'!$C20,"")</f>
        <v/>
      </c>
      <c r="AX216" s="794" t="str">
        <f>IF(ISNUMBER(R215),'Cover Page'!$D$35/1000000*'4 classification'!R215/'FX rate'!$C20,"")</f>
        <v/>
      </c>
      <c r="AY216" s="793" t="str">
        <f>IF(ISNUMBER(S215),'Cover Page'!$D$35/1000000*'4 classification'!S215/'FX rate'!$C20,"")</f>
        <v/>
      </c>
      <c r="AZ216" s="800" t="str">
        <f>IF(ISNUMBER(T215),'Cover Page'!$D$35/1000000*'4 classification'!T215/'FX rate'!$C20,"")</f>
        <v/>
      </c>
      <c r="BA216" s="792" t="str">
        <f>IF(ISNUMBER(U215),'Cover Page'!$D$35/1000000*'4 classification'!U215/'FX rate'!$C20,"")</f>
        <v/>
      </c>
      <c r="BB216" s="791" t="str">
        <f>IF(ISNUMBER(V215),'Cover Page'!$D$35/1000000*'4 classification'!V215/'FX rate'!$C20,"")</f>
        <v/>
      </c>
      <c r="BC216" s="599" t="str">
        <f>IF(ISNUMBER(W215),'Cover Page'!$D$35/1000000*'4 classification'!W215/'FX rate'!$C20,"")</f>
        <v/>
      </c>
      <c r="BD216" s="456"/>
      <c r="BE216" s="456"/>
      <c r="BF216" s="456"/>
      <c r="BG216" s="456"/>
      <c r="BH216" s="456"/>
      <c r="BI216" s="456"/>
      <c r="BN216" s="589">
        <v>2015</v>
      </c>
      <c r="BO216" s="631" t="str">
        <f>IF(ISNUMBER(C215),'Cover Page'!$D$35/1000000*C215/'FX rate'!$C$26,"")</f>
        <v/>
      </c>
      <c r="BP216" s="785" t="str">
        <f>IF(ISNUMBER(D215),'Cover Page'!$D$35/1000000*D215/'FX rate'!$C$26,"")</f>
        <v/>
      </c>
      <c r="BQ216" s="632" t="str">
        <f>IF(ISNUMBER(E215),'Cover Page'!$D$35/1000000*E215/'FX rate'!$C$26,"")</f>
        <v/>
      </c>
      <c r="BR216" s="786" t="str">
        <f>IF(ISNUMBER(F215),'Cover Page'!$D$35/1000000*F215/'FX rate'!$C$26,"")</f>
        <v/>
      </c>
      <c r="BS216" s="785" t="str">
        <f>IF(ISNUMBER(G215),'Cover Page'!$D$35/1000000*G215/'FX rate'!$C$26,"")</f>
        <v/>
      </c>
      <c r="BT216" s="632" t="str">
        <f>IF(ISNUMBER(H215),'Cover Page'!$D$35/1000000*H215/'FX rate'!$C$26,"")</f>
        <v/>
      </c>
      <c r="BU216" s="786" t="str">
        <f>IF(ISNUMBER(I215),'Cover Page'!$D$35/1000000*I215/'FX rate'!$C$26,"")</f>
        <v/>
      </c>
      <c r="BV216" s="785" t="str">
        <f>IF(ISNUMBER(J215),'Cover Page'!$D$35/1000000*J215/'FX rate'!$C$26,"")</f>
        <v/>
      </c>
      <c r="BW216" s="632" t="str">
        <f>IF(ISNUMBER(K215),'Cover Page'!$D$35/1000000*K215/'FX rate'!$C$26,"")</f>
        <v/>
      </c>
      <c r="BX216" s="786" t="str">
        <f>IF(ISNUMBER(L215),'Cover Page'!$D$35/1000000*L215/'FX rate'!$C$26,"")</f>
        <v/>
      </c>
      <c r="BY216" s="785" t="str">
        <f>IF(ISNUMBER(M215),'Cover Page'!$D$35/1000000*M215/'FX rate'!$C$26,"")</f>
        <v/>
      </c>
      <c r="BZ216" s="632" t="str">
        <f>IF(ISNUMBER(N215),'Cover Page'!$D$35/1000000*N215/'FX rate'!$C$26,"")</f>
        <v/>
      </c>
      <c r="CA216" s="786" t="str">
        <f>IF(ISNUMBER(O215),'Cover Page'!$D$35/1000000*O215/'FX rate'!$C$26,"")</f>
        <v/>
      </c>
      <c r="CB216" s="785" t="str">
        <f>IF(ISNUMBER(P215),'Cover Page'!$D$35/1000000*P215/'FX rate'!$C$26,"")</f>
        <v/>
      </c>
      <c r="CC216" s="632" t="str">
        <f>IF(ISNUMBER(Q215),'Cover Page'!$D$35/1000000*Q215/'FX rate'!$C$26,"")</f>
        <v/>
      </c>
      <c r="CD216" s="786" t="str">
        <f>IF(ISNUMBER(R215),'Cover Page'!$D$35/1000000*R215/'FX rate'!$C$26,"")</f>
        <v/>
      </c>
      <c r="CE216" s="785" t="str">
        <f>IF(ISNUMBER(S215),'Cover Page'!$D$35/1000000*S215/'FX rate'!$C$26,"")</f>
        <v/>
      </c>
      <c r="CF216" s="782" t="str">
        <f>IF(ISNUMBER(T215),'Cover Page'!$D$35/1000000*T215/'FX rate'!$C$26,"")</f>
        <v/>
      </c>
      <c r="CG216" s="784" t="str">
        <f>IF(ISNUMBER(U215),'Cover Page'!$D$35/1000000*U215/'FX rate'!$C$26,"")</f>
        <v/>
      </c>
      <c r="CH216" s="783" t="str">
        <f>IF(ISNUMBER(V215),'Cover Page'!$D$35/1000000*V215/'FX rate'!$C$26,"")</f>
        <v/>
      </c>
      <c r="CI216" s="630" t="str">
        <f>IF(ISNUMBER(W215),'Cover Page'!$D$35/1000000*W215/'FX rate'!$C$26,"")</f>
        <v/>
      </c>
      <c r="CJ216" s="525"/>
      <c r="CK216" s="525"/>
      <c r="CL216" s="525"/>
      <c r="CM216" s="525"/>
      <c r="CN216" s="525"/>
      <c r="CO216" s="525"/>
      <c r="CP216" s="525"/>
      <c r="CQ216" s="525"/>
      <c r="CR216" s="525"/>
      <c r="CS216" s="525"/>
    </row>
    <row r="217" spans="1:97" ht="14.25" x14ac:dyDescent="0.2">
      <c r="A217" s="4"/>
      <c r="B217" s="8">
        <v>2017</v>
      </c>
      <c r="C217" s="145"/>
      <c r="D217" s="95"/>
      <c r="E217" s="94"/>
      <c r="F217" s="141"/>
      <c r="G217" s="95"/>
      <c r="H217" s="94"/>
      <c r="I217" s="141"/>
      <c r="J217" s="95"/>
      <c r="K217" s="94"/>
      <c r="L217" s="141"/>
      <c r="M217" s="95"/>
      <c r="N217" s="94"/>
      <c r="O217" s="141"/>
      <c r="P217" s="95"/>
      <c r="Q217" s="94"/>
      <c r="R217" s="141"/>
      <c r="S217" s="95"/>
      <c r="T217" s="95"/>
      <c r="U217" s="264" t="str">
        <f t="shared" si="59"/>
        <v/>
      </c>
      <c r="V217" s="266" t="str">
        <f t="shared" si="60"/>
        <v/>
      </c>
      <c r="W217" s="251" t="str">
        <f t="shared" si="61"/>
        <v/>
      </c>
      <c r="AH217" s="523">
        <v>2016</v>
      </c>
      <c r="AI217" s="600" t="str">
        <f>IF(ISNUMBER(C216),'Cover Page'!$D$35/1000000*'4 classification'!C216/'FX rate'!$C21,"")</f>
        <v/>
      </c>
      <c r="AJ217" s="793" t="str">
        <f>IF(ISNUMBER(D216),'Cover Page'!$D$35/1000000*'4 classification'!D216/'FX rate'!$C21,"")</f>
        <v/>
      </c>
      <c r="AK217" s="601" t="str">
        <f>IF(ISNUMBER(E216),'Cover Page'!$D$35/1000000*'4 classification'!E216/'FX rate'!$C21,"")</f>
        <v/>
      </c>
      <c r="AL217" s="794" t="str">
        <f>IF(ISNUMBER(F216),'Cover Page'!$D$35/1000000*'4 classification'!F216/'FX rate'!$C21,"")</f>
        <v/>
      </c>
      <c r="AM217" s="793" t="str">
        <f>IF(ISNUMBER(G216),'Cover Page'!$D$35/1000000*'4 classification'!G216/'FX rate'!$C21,"")</f>
        <v/>
      </c>
      <c r="AN217" s="601" t="str">
        <f>IF(ISNUMBER(H216),'Cover Page'!$D$35/1000000*'4 classification'!H216/'FX rate'!$C21,"")</f>
        <v/>
      </c>
      <c r="AO217" s="794" t="str">
        <f>IF(ISNUMBER(I216),'Cover Page'!$D$35/1000000*'4 classification'!I216/'FX rate'!$C21,"")</f>
        <v/>
      </c>
      <c r="AP217" s="793" t="str">
        <f>IF(ISNUMBER(J216),'Cover Page'!$D$35/1000000*'4 classification'!J216/'FX rate'!$C21,"")</f>
        <v/>
      </c>
      <c r="AQ217" s="601" t="str">
        <f>IF(ISNUMBER(K216),'Cover Page'!$D$35/1000000*'4 classification'!K216/'FX rate'!$C21,"")</f>
        <v/>
      </c>
      <c r="AR217" s="794" t="str">
        <f>IF(ISNUMBER(L216),'Cover Page'!$D$35/1000000*'4 classification'!L216/'FX rate'!$C21,"")</f>
        <v/>
      </c>
      <c r="AS217" s="793" t="str">
        <f>IF(ISNUMBER(M216),'Cover Page'!$D$35/1000000*'4 classification'!M216/'FX rate'!$C21,"")</f>
        <v/>
      </c>
      <c r="AT217" s="601" t="str">
        <f>IF(ISNUMBER(N216),'Cover Page'!$D$35/1000000*'4 classification'!N216/'FX rate'!$C21,"")</f>
        <v/>
      </c>
      <c r="AU217" s="794" t="str">
        <f>IF(ISNUMBER(O216),'Cover Page'!$D$35/1000000*'4 classification'!O216/'FX rate'!$C21,"")</f>
        <v/>
      </c>
      <c r="AV217" s="793" t="str">
        <f>IF(ISNUMBER(P216),'Cover Page'!$D$35/1000000*'4 classification'!P216/'FX rate'!$C21,"")</f>
        <v/>
      </c>
      <c r="AW217" s="601" t="str">
        <f>IF(ISNUMBER(Q216),'Cover Page'!$D$35/1000000*'4 classification'!Q216/'FX rate'!$C21,"")</f>
        <v/>
      </c>
      <c r="AX217" s="794" t="str">
        <f>IF(ISNUMBER(R216),'Cover Page'!$D$35/1000000*'4 classification'!R216/'FX rate'!$C21,"")</f>
        <v/>
      </c>
      <c r="AY217" s="793" t="str">
        <f>IF(ISNUMBER(S216),'Cover Page'!$D$35/1000000*'4 classification'!S216/'FX rate'!$C21,"")</f>
        <v/>
      </c>
      <c r="AZ217" s="800" t="str">
        <f>IF(ISNUMBER(T216),'Cover Page'!$D$35/1000000*'4 classification'!T216/'FX rate'!$C21,"")</f>
        <v/>
      </c>
      <c r="BA217" s="792" t="str">
        <f>IF(ISNUMBER(U216),'Cover Page'!$D$35/1000000*'4 classification'!U216/'FX rate'!$C21,"")</f>
        <v/>
      </c>
      <c r="BB217" s="791" t="str">
        <f>IF(ISNUMBER(V216),'Cover Page'!$D$35/1000000*'4 classification'!V216/'FX rate'!$C21,"")</f>
        <v/>
      </c>
      <c r="BC217" s="599" t="str">
        <f>IF(ISNUMBER(W216),'Cover Page'!$D$35/1000000*'4 classification'!W216/'FX rate'!$C21,"")</f>
        <v/>
      </c>
      <c r="BD217" s="456"/>
      <c r="BE217" s="456"/>
      <c r="BF217" s="456"/>
      <c r="BG217" s="456"/>
      <c r="BH217" s="456"/>
      <c r="BI217" s="456"/>
      <c r="BN217" s="592">
        <v>2016</v>
      </c>
      <c r="BO217" s="631" t="str">
        <f>IF(ISNUMBER(C216),'Cover Page'!$D$35/1000000*C216/'FX rate'!$C$26,"")</f>
        <v/>
      </c>
      <c r="BP217" s="785" t="str">
        <f>IF(ISNUMBER(D216),'Cover Page'!$D$35/1000000*D216/'FX rate'!$C$26,"")</f>
        <v/>
      </c>
      <c r="BQ217" s="632" t="str">
        <f>IF(ISNUMBER(E216),'Cover Page'!$D$35/1000000*E216/'FX rate'!$C$26,"")</f>
        <v/>
      </c>
      <c r="BR217" s="786" t="str">
        <f>IF(ISNUMBER(F216),'Cover Page'!$D$35/1000000*F216/'FX rate'!$C$26,"")</f>
        <v/>
      </c>
      <c r="BS217" s="785" t="str">
        <f>IF(ISNUMBER(G216),'Cover Page'!$D$35/1000000*G216/'FX rate'!$C$26,"")</f>
        <v/>
      </c>
      <c r="BT217" s="632" t="str">
        <f>IF(ISNUMBER(H216),'Cover Page'!$D$35/1000000*H216/'FX rate'!$C$26,"")</f>
        <v/>
      </c>
      <c r="BU217" s="786" t="str">
        <f>IF(ISNUMBER(I216),'Cover Page'!$D$35/1000000*I216/'FX rate'!$C$26,"")</f>
        <v/>
      </c>
      <c r="BV217" s="785" t="str">
        <f>IF(ISNUMBER(J216),'Cover Page'!$D$35/1000000*J216/'FX rate'!$C$26,"")</f>
        <v/>
      </c>
      <c r="BW217" s="632" t="str">
        <f>IF(ISNUMBER(K216),'Cover Page'!$D$35/1000000*K216/'FX rate'!$C$26,"")</f>
        <v/>
      </c>
      <c r="BX217" s="786" t="str">
        <f>IF(ISNUMBER(L216),'Cover Page'!$D$35/1000000*L216/'FX rate'!$C$26,"")</f>
        <v/>
      </c>
      <c r="BY217" s="785" t="str">
        <f>IF(ISNUMBER(M216),'Cover Page'!$D$35/1000000*M216/'FX rate'!$C$26,"")</f>
        <v/>
      </c>
      <c r="BZ217" s="632" t="str">
        <f>IF(ISNUMBER(N216),'Cover Page'!$D$35/1000000*N216/'FX rate'!$C$26,"")</f>
        <v/>
      </c>
      <c r="CA217" s="786" t="str">
        <f>IF(ISNUMBER(O216),'Cover Page'!$D$35/1000000*O216/'FX rate'!$C$26,"")</f>
        <v/>
      </c>
      <c r="CB217" s="785" t="str">
        <f>IF(ISNUMBER(P216),'Cover Page'!$D$35/1000000*P216/'FX rate'!$C$26,"")</f>
        <v/>
      </c>
      <c r="CC217" s="632" t="str">
        <f>IF(ISNUMBER(Q216),'Cover Page'!$D$35/1000000*Q216/'FX rate'!$C$26,"")</f>
        <v/>
      </c>
      <c r="CD217" s="786" t="str">
        <f>IF(ISNUMBER(R216),'Cover Page'!$D$35/1000000*R216/'FX rate'!$C$26,"")</f>
        <v/>
      </c>
      <c r="CE217" s="785" t="str">
        <f>IF(ISNUMBER(S216),'Cover Page'!$D$35/1000000*S216/'FX rate'!$C$26,"")</f>
        <v/>
      </c>
      <c r="CF217" s="782" t="str">
        <f>IF(ISNUMBER(T216),'Cover Page'!$D$35/1000000*T216/'FX rate'!$C$26,"")</f>
        <v/>
      </c>
      <c r="CG217" s="784" t="str">
        <f>IF(ISNUMBER(U216),'Cover Page'!$D$35/1000000*U216/'FX rate'!$C$26,"")</f>
        <v/>
      </c>
      <c r="CH217" s="783" t="str">
        <f>IF(ISNUMBER(V216),'Cover Page'!$D$35/1000000*V216/'FX rate'!$C$26,"")</f>
        <v/>
      </c>
      <c r="CI217" s="630" t="str">
        <f>IF(ISNUMBER(W216),'Cover Page'!$D$35/1000000*W216/'FX rate'!$C$26,"")</f>
        <v/>
      </c>
      <c r="CJ217" s="525"/>
      <c r="CK217" s="525"/>
      <c r="CL217" s="525"/>
      <c r="CM217" s="525"/>
      <c r="CN217" s="525"/>
      <c r="CO217" s="525"/>
      <c r="CP217" s="525"/>
      <c r="CQ217" s="525"/>
      <c r="CR217" s="525"/>
      <c r="CS217" s="525"/>
    </row>
    <row r="218" spans="1:97" ht="14.25" x14ac:dyDescent="0.2">
      <c r="A218" s="4"/>
      <c r="B218" s="8">
        <v>2018</v>
      </c>
      <c r="C218" s="145"/>
      <c r="D218" s="95"/>
      <c r="E218" s="94"/>
      <c r="F218" s="141"/>
      <c r="G218" s="95"/>
      <c r="H218" s="94"/>
      <c r="I218" s="141"/>
      <c r="J218" s="95"/>
      <c r="K218" s="94"/>
      <c r="L218" s="141"/>
      <c r="M218" s="95"/>
      <c r="N218" s="94"/>
      <c r="O218" s="141"/>
      <c r="P218" s="95"/>
      <c r="Q218" s="94"/>
      <c r="R218" s="141"/>
      <c r="S218" s="95"/>
      <c r="T218" s="95"/>
      <c r="U218" s="264" t="str">
        <f t="shared" si="59"/>
        <v/>
      </c>
      <c r="V218" s="266" t="str">
        <f t="shared" si="60"/>
        <v/>
      </c>
      <c r="W218" s="251" t="str">
        <f t="shared" si="61"/>
        <v/>
      </c>
      <c r="AH218" s="520">
        <v>2017</v>
      </c>
      <c r="AI218" s="600" t="str">
        <f>IF(ISNUMBER(C217),'Cover Page'!$D$35/1000000*'4 classification'!C217/'FX rate'!$C22,"")</f>
        <v/>
      </c>
      <c r="AJ218" s="793" t="str">
        <f>IF(ISNUMBER(D217),'Cover Page'!$D$35/1000000*'4 classification'!D217/'FX rate'!$C22,"")</f>
        <v/>
      </c>
      <c r="AK218" s="601" t="str">
        <f>IF(ISNUMBER(E217),'Cover Page'!$D$35/1000000*'4 classification'!E217/'FX rate'!$C22,"")</f>
        <v/>
      </c>
      <c r="AL218" s="794" t="str">
        <f>IF(ISNUMBER(F217),'Cover Page'!$D$35/1000000*'4 classification'!F217/'FX rate'!$C22,"")</f>
        <v/>
      </c>
      <c r="AM218" s="793" t="str">
        <f>IF(ISNUMBER(G217),'Cover Page'!$D$35/1000000*'4 classification'!G217/'FX rate'!$C22,"")</f>
        <v/>
      </c>
      <c r="AN218" s="601" t="str">
        <f>IF(ISNUMBER(H217),'Cover Page'!$D$35/1000000*'4 classification'!H217/'FX rate'!$C22,"")</f>
        <v/>
      </c>
      <c r="AO218" s="794" t="str">
        <f>IF(ISNUMBER(I217),'Cover Page'!$D$35/1000000*'4 classification'!I217/'FX rate'!$C22,"")</f>
        <v/>
      </c>
      <c r="AP218" s="793" t="str">
        <f>IF(ISNUMBER(J217),'Cover Page'!$D$35/1000000*'4 classification'!J217/'FX rate'!$C22,"")</f>
        <v/>
      </c>
      <c r="AQ218" s="601" t="str">
        <f>IF(ISNUMBER(K217),'Cover Page'!$D$35/1000000*'4 classification'!K217/'FX rate'!$C22,"")</f>
        <v/>
      </c>
      <c r="AR218" s="794" t="str">
        <f>IF(ISNUMBER(L217),'Cover Page'!$D$35/1000000*'4 classification'!L217/'FX rate'!$C22,"")</f>
        <v/>
      </c>
      <c r="AS218" s="793" t="str">
        <f>IF(ISNUMBER(M217),'Cover Page'!$D$35/1000000*'4 classification'!M217/'FX rate'!$C22,"")</f>
        <v/>
      </c>
      <c r="AT218" s="601" t="str">
        <f>IF(ISNUMBER(N217),'Cover Page'!$D$35/1000000*'4 classification'!N217/'FX rate'!$C22,"")</f>
        <v/>
      </c>
      <c r="AU218" s="794" t="str">
        <f>IF(ISNUMBER(O217),'Cover Page'!$D$35/1000000*'4 classification'!O217/'FX rate'!$C22,"")</f>
        <v/>
      </c>
      <c r="AV218" s="793" t="str">
        <f>IF(ISNUMBER(P217),'Cover Page'!$D$35/1000000*'4 classification'!P217/'FX rate'!$C22,"")</f>
        <v/>
      </c>
      <c r="AW218" s="601" t="str">
        <f>IF(ISNUMBER(Q217),'Cover Page'!$D$35/1000000*'4 classification'!Q217/'FX rate'!$C22,"")</f>
        <v/>
      </c>
      <c r="AX218" s="794" t="str">
        <f>IF(ISNUMBER(R217),'Cover Page'!$D$35/1000000*'4 classification'!R217/'FX rate'!$C22,"")</f>
        <v/>
      </c>
      <c r="AY218" s="793" t="str">
        <f>IF(ISNUMBER(S217),'Cover Page'!$D$35/1000000*'4 classification'!S217/'FX rate'!$C22,"")</f>
        <v/>
      </c>
      <c r="AZ218" s="800" t="str">
        <f>IF(ISNUMBER(T217),'Cover Page'!$D$35/1000000*'4 classification'!T217/'FX rate'!$C22,"")</f>
        <v/>
      </c>
      <c r="BA218" s="792" t="str">
        <f>IF(ISNUMBER(U217),'Cover Page'!$D$35/1000000*'4 classification'!U217/'FX rate'!$C22,"")</f>
        <v/>
      </c>
      <c r="BB218" s="791" t="str">
        <f>IF(ISNUMBER(V217),'Cover Page'!$D$35/1000000*'4 classification'!V217/'FX rate'!$C22,"")</f>
        <v/>
      </c>
      <c r="BC218" s="599" t="str">
        <f>IF(ISNUMBER(W217),'Cover Page'!$D$35/1000000*'4 classification'!W217/'FX rate'!$C22,"")</f>
        <v/>
      </c>
      <c r="BD218" s="456"/>
      <c r="BE218" s="456"/>
      <c r="BF218" s="456"/>
      <c r="BG218" s="456"/>
      <c r="BH218" s="456"/>
      <c r="BI218" s="456"/>
      <c r="BN218" s="589">
        <v>2017</v>
      </c>
      <c r="BO218" s="631" t="str">
        <f>IF(ISNUMBER(C217),'Cover Page'!$D$35/1000000*C217/'FX rate'!$C$26,"")</f>
        <v/>
      </c>
      <c r="BP218" s="785" t="str">
        <f>IF(ISNUMBER(D217),'Cover Page'!$D$35/1000000*D217/'FX rate'!$C$26,"")</f>
        <v/>
      </c>
      <c r="BQ218" s="632" t="str">
        <f>IF(ISNUMBER(E217),'Cover Page'!$D$35/1000000*E217/'FX rate'!$C$26,"")</f>
        <v/>
      </c>
      <c r="BR218" s="786" t="str">
        <f>IF(ISNUMBER(F217),'Cover Page'!$D$35/1000000*F217/'FX rate'!$C$26,"")</f>
        <v/>
      </c>
      <c r="BS218" s="785" t="str">
        <f>IF(ISNUMBER(G217),'Cover Page'!$D$35/1000000*G217/'FX rate'!$C$26,"")</f>
        <v/>
      </c>
      <c r="BT218" s="632" t="str">
        <f>IF(ISNUMBER(H217),'Cover Page'!$D$35/1000000*H217/'FX rate'!$C$26,"")</f>
        <v/>
      </c>
      <c r="BU218" s="786" t="str">
        <f>IF(ISNUMBER(I217),'Cover Page'!$D$35/1000000*I217/'FX rate'!$C$26,"")</f>
        <v/>
      </c>
      <c r="BV218" s="785" t="str">
        <f>IF(ISNUMBER(J217),'Cover Page'!$D$35/1000000*J217/'FX rate'!$C$26,"")</f>
        <v/>
      </c>
      <c r="BW218" s="632" t="str">
        <f>IF(ISNUMBER(K217),'Cover Page'!$D$35/1000000*K217/'FX rate'!$C$26,"")</f>
        <v/>
      </c>
      <c r="BX218" s="786" t="str">
        <f>IF(ISNUMBER(L217),'Cover Page'!$D$35/1000000*L217/'FX rate'!$C$26,"")</f>
        <v/>
      </c>
      <c r="BY218" s="785" t="str">
        <f>IF(ISNUMBER(M217),'Cover Page'!$D$35/1000000*M217/'FX rate'!$C$26,"")</f>
        <v/>
      </c>
      <c r="BZ218" s="632" t="str">
        <f>IF(ISNUMBER(N217),'Cover Page'!$D$35/1000000*N217/'FX rate'!$C$26,"")</f>
        <v/>
      </c>
      <c r="CA218" s="786" t="str">
        <f>IF(ISNUMBER(O217),'Cover Page'!$D$35/1000000*O217/'FX rate'!$C$26,"")</f>
        <v/>
      </c>
      <c r="CB218" s="785" t="str">
        <f>IF(ISNUMBER(P217),'Cover Page'!$D$35/1000000*P217/'FX rate'!$C$26,"")</f>
        <v/>
      </c>
      <c r="CC218" s="632" t="str">
        <f>IF(ISNUMBER(Q217),'Cover Page'!$D$35/1000000*Q217/'FX rate'!$C$26,"")</f>
        <v/>
      </c>
      <c r="CD218" s="786" t="str">
        <f>IF(ISNUMBER(R217),'Cover Page'!$D$35/1000000*R217/'FX rate'!$C$26,"")</f>
        <v/>
      </c>
      <c r="CE218" s="785" t="str">
        <f>IF(ISNUMBER(S217),'Cover Page'!$D$35/1000000*S217/'FX rate'!$C$26,"")</f>
        <v/>
      </c>
      <c r="CF218" s="782" t="str">
        <f>IF(ISNUMBER(T217),'Cover Page'!$D$35/1000000*T217/'FX rate'!$C$26,"")</f>
        <v/>
      </c>
      <c r="CG218" s="784" t="str">
        <f>IF(ISNUMBER(U217),'Cover Page'!$D$35/1000000*U217/'FX rate'!$C$26,"")</f>
        <v/>
      </c>
      <c r="CH218" s="783" t="str">
        <f>IF(ISNUMBER(V217),'Cover Page'!$D$35/1000000*V217/'FX rate'!$C$26,"")</f>
        <v/>
      </c>
      <c r="CI218" s="630" t="str">
        <f>IF(ISNUMBER(W217),'Cover Page'!$D$35/1000000*W217/'FX rate'!$C$26,"")</f>
        <v/>
      </c>
      <c r="CJ218" s="525"/>
      <c r="CK218" s="525"/>
      <c r="CL218" s="525"/>
      <c r="CM218" s="525"/>
      <c r="CN218" s="525"/>
      <c r="CO218" s="525"/>
      <c r="CP218" s="525"/>
      <c r="CQ218" s="525"/>
      <c r="CR218" s="525"/>
      <c r="CS218" s="525"/>
    </row>
    <row r="219" spans="1:97" ht="14.25" x14ac:dyDescent="0.2">
      <c r="A219" s="4"/>
      <c r="B219" s="8">
        <v>2019</v>
      </c>
      <c r="C219" s="145"/>
      <c r="D219" s="95"/>
      <c r="E219" s="94"/>
      <c r="F219" s="141"/>
      <c r="G219" s="95"/>
      <c r="H219" s="94"/>
      <c r="I219" s="141"/>
      <c r="J219" s="95"/>
      <c r="K219" s="94"/>
      <c r="L219" s="141"/>
      <c r="M219" s="95"/>
      <c r="N219" s="94"/>
      <c r="O219" s="141"/>
      <c r="P219" s="95"/>
      <c r="Q219" s="94"/>
      <c r="R219" s="141"/>
      <c r="S219" s="95"/>
      <c r="T219" s="95"/>
      <c r="U219" s="264" t="str">
        <f t="shared" si="59"/>
        <v/>
      </c>
      <c r="V219" s="266" t="str">
        <f t="shared" si="60"/>
        <v/>
      </c>
      <c r="W219" s="251" t="str">
        <f t="shared" si="61"/>
        <v/>
      </c>
      <c r="AH219" s="523">
        <v>2018</v>
      </c>
      <c r="AI219" s="600" t="str">
        <f>IF(ISNUMBER(C218),'Cover Page'!$D$35/1000000*'4 classification'!C218/'FX rate'!$C23,"")</f>
        <v/>
      </c>
      <c r="AJ219" s="793" t="str">
        <f>IF(ISNUMBER(D218),'Cover Page'!$D$35/1000000*'4 classification'!D218/'FX rate'!$C23,"")</f>
        <v/>
      </c>
      <c r="AK219" s="601" t="str">
        <f>IF(ISNUMBER(E218),'Cover Page'!$D$35/1000000*'4 classification'!E218/'FX rate'!$C23,"")</f>
        <v/>
      </c>
      <c r="AL219" s="794" t="str">
        <f>IF(ISNUMBER(F218),'Cover Page'!$D$35/1000000*'4 classification'!F218/'FX rate'!$C23,"")</f>
        <v/>
      </c>
      <c r="AM219" s="793" t="str">
        <f>IF(ISNUMBER(G218),'Cover Page'!$D$35/1000000*'4 classification'!G218/'FX rate'!$C23,"")</f>
        <v/>
      </c>
      <c r="AN219" s="601" t="str">
        <f>IF(ISNUMBER(H218),'Cover Page'!$D$35/1000000*'4 classification'!H218/'FX rate'!$C23,"")</f>
        <v/>
      </c>
      <c r="AO219" s="794" t="str">
        <f>IF(ISNUMBER(I218),'Cover Page'!$D$35/1000000*'4 classification'!I218/'FX rate'!$C23,"")</f>
        <v/>
      </c>
      <c r="AP219" s="793" t="str">
        <f>IF(ISNUMBER(J218),'Cover Page'!$D$35/1000000*'4 classification'!J218/'FX rate'!$C23,"")</f>
        <v/>
      </c>
      <c r="AQ219" s="601" t="str">
        <f>IF(ISNUMBER(K218),'Cover Page'!$D$35/1000000*'4 classification'!K218/'FX rate'!$C23,"")</f>
        <v/>
      </c>
      <c r="AR219" s="794" t="str">
        <f>IF(ISNUMBER(L218),'Cover Page'!$D$35/1000000*'4 classification'!L218/'FX rate'!$C23,"")</f>
        <v/>
      </c>
      <c r="AS219" s="793" t="str">
        <f>IF(ISNUMBER(M218),'Cover Page'!$D$35/1000000*'4 classification'!M218/'FX rate'!$C23,"")</f>
        <v/>
      </c>
      <c r="AT219" s="601" t="str">
        <f>IF(ISNUMBER(N218),'Cover Page'!$D$35/1000000*'4 classification'!N218/'FX rate'!$C23,"")</f>
        <v/>
      </c>
      <c r="AU219" s="794" t="str">
        <f>IF(ISNUMBER(O218),'Cover Page'!$D$35/1000000*'4 classification'!O218/'FX rate'!$C23,"")</f>
        <v/>
      </c>
      <c r="AV219" s="793" t="str">
        <f>IF(ISNUMBER(P218),'Cover Page'!$D$35/1000000*'4 classification'!P218/'FX rate'!$C23,"")</f>
        <v/>
      </c>
      <c r="AW219" s="601" t="str">
        <f>IF(ISNUMBER(Q218),'Cover Page'!$D$35/1000000*'4 classification'!Q218/'FX rate'!$C23,"")</f>
        <v/>
      </c>
      <c r="AX219" s="794" t="str">
        <f>IF(ISNUMBER(R218),'Cover Page'!$D$35/1000000*'4 classification'!R218/'FX rate'!$C23,"")</f>
        <v/>
      </c>
      <c r="AY219" s="793" t="str">
        <f>IF(ISNUMBER(S218),'Cover Page'!$D$35/1000000*'4 classification'!S218/'FX rate'!$C23,"")</f>
        <v/>
      </c>
      <c r="AZ219" s="800" t="str">
        <f>IF(ISNUMBER(T218),'Cover Page'!$D$35/1000000*'4 classification'!T218/'FX rate'!$C23,"")</f>
        <v/>
      </c>
      <c r="BA219" s="792" t="str">
        <f>IF(ISNUMBER(U218),'Cover Page'!$D$35/1000000*'4 classification'!U218/'FX rate'!$C23,"")</f>
        <v/>
      </c>
      <c r="BB219" s="791" t="str">
        <f>IF(ISNUMBER(V218),'Cover Page'!$D$35/1000000*'4 classification'!V218/'FX rate'!$C23,"")</f>
        <v/>
      </c>
      <c r="BC219" s="599" t="str">
        <f>IF(ISNUMBER(W218),'Cover Page'!$D$35/1000000*'4 classification'!W218/'FX rate'!$C23,"")</f>
        <v/>
      </c>
      <c r="BD219" s="456"/>
      <c r="BE219" s="456"/>
      <c r="BF219" s="456"/>
      <c r="BG219" s="456"/>
      <c r="BH219" s="456"/>
      <c r="BI219" s="456"/>
      <c r="BN219" s="592">
        <v>2018</v>
      </c>
      <c r="BO219" s="631" t="str">
        <f>IF(ISNUMBER(C218),'Cover Page'!$D$35/1000000*C218/'FX rate'!$C$26,"")</f>
        <v/>
      </c>
      <c r="BP219" s="785" t="str">
        <f>IF(ISNUMBER(D218),'Cover Page'!$D$35/1000000*D218/'FX rate'!$C$26,"")</f>
        <v/>
      </c>
      <c r="BQ219" s="632" t="str">
        <f>IF(ISNUMBER(E218),'Cover Page'!$D$35/1000000*E218/'FX rate'!$C$26,"")</f>
        <v/>
      </c>
      <c r="BR219" s="786" t="str">
        <f>IF(ISNUMBER(F218),'Cover Page'!$D$35/1000000*F218/'FX rate'!$C$26,"")</f>
        <v/>
      </c>
      <c r="BS219" s="785" t="str">
        <f>IF(ISNUMBER(G218),'Cover Page'!$D$35/1000000*G218/'FX rate'!$C$26,"")</f>
        <v/>
      </c>
      <c r="BT219" s="632" t="str">
        <f>IF(ISNUMBER(H218),'Cover Page'!$D$35/1000000*H218/'FX rate'!$C$26,"")</f>
        <v/>
      </c>
      <c r="BU219" s="786" t="str">
        <f>IF(ISNUMBER(I218),'Cover Page'!$D$35/1000000*I218/'FX rate'!$C$26,"")</f>
        <v/>
      </c>
      <c r="BV219" s="785" t="str">
        <f>IF(ISNUMBER(J218),'Cover Page'!$D$35/1000000*J218/'FX rate'!$C$26,"")</f>
        <v/>
      </c>
      <c r="BW219" s="632" t="str">
        <f>IF(ISNUMBER(K218),'Cover Page'!$D$35/1000000*K218/'FX rate'!$C$26,"")</f>
        <v/>
      </c>
      <c r="BX219" s="786" t="str">
        <f>IF(ISNUMBER(L218),'Cover Page'!$D$35/1000000*L218/'FX rate'!$C$26,"")</f>
        <v/>
      </c>
      <c r="BY219" s="785" t="str">
        <f>IF(ISNUMBER(M218),'Cover Page'!$D$35/1000000*M218/'FX rate'!$C$26,"")</f>
        <v/>
      </c>
      <c r="BZ219" s="632" t="str">
        <f>IF(ISNUMBER(N218),'Cover Page'!$D$35/1000000*N218/'FX rate'!$C$26,"")</f>
        <v/>
      </c>
      <c r="CA219" s="786" t="str">
        <f>IF(ISNUMBER(O218),'Cover Page'!$D$35/1000000*O218/'FX rate'!$C$26,"")</f>
        <v/>
      </c>
      <c r="CB219" s="785" t="str">
        <f>IF(ISNUMBER(P218),'Cover Page'!$D$35/1000000*P218/'FX rate'!$C$26,"")</f>
        <v/>
      </c>
      <c r="CC219" s="632" t="str">
        <f>IF(ISNUMBER(Q218),'Cover Page'!$D$35/1000000*Q218/'FX rate'!$C$26,"")</f>
        <v/>
      </c>
      <c r="CD219" s="786" t="str">
        <f>IF(ISNUMBER(R218),'Cover Page'!$D$35/1000000*R218/'FX rate'!$C$26,"")</f>
        <v/>
      </c>
      <c r="CE219" s="785" t="str">
        <f>IF(ISNUMBER(S218),'Cover Page'!$D$35/1000000*S218/'FX rate'!$C$26,"")</f>
        <v/>
      </c>
      <c r="CF219" s="782" t="str">
        <f>IF(ISNUMBER(T218),'Cover Page'!$D$35/1000000*T218/'FX rate'!$C$26,"")</f>
        <v/>
      </c>
      <c r="CG219" s="784" t="str">
        <f>IF(ISNUMBER(U218),'Cover Page'!$D$35/1000000*U218/'FX rate'!$C$26,"")</f>
        <v/>
      </c>
      <c r="CH219" s="783" t="str">
        <f>IF(ISNUMBER(V218),'Cover Page'!$D$35/1000000*V218/'FX rate'!$C$26,"")</f>
        <v/>
      </c>
      <c r="CI219" s="630" t="str">
        <f>IF(ISNUMBER(W218),'Cover Page'!$D$35/1000000*W218/'FX rate'!$C$26,"")</f>
        <v/>
      </c>
      <c r="CJ219" s="525"/>
      <c r="CK219" s="525"/>
      <c r="CL219" s="525"/>
      <c r="CM219" s="525"/>
      <c r="CN219" s="525"/>
      <c r="CO219" s="525"/>
      <c r="CP219" s="525"/>
      <c r="CQ219" s="525"/>
      <c r="CR219" s="525"/>
      <c r="CS219" s="525"/>
    </row>
    <row r="220" spans="1:97" ht="14.25" x14ac:dyDescent="0.2">
      <c r="A220" s="4"/>
      <c r="B220" s="8">
        <v>2020</v>
      </c>
      <c r="C220" s="145"/>
      <c r="D220" s="95"/>
      <c r="E220" s="94"/>
      <c r="F220" s="141"/>
      <c r="G220" s="95"/>
      <c r="H220" s="94"/>
      <c r="I220" s="141"/>
      <c r="J220" s="95"/>
      <c r="K220" s="94"/>
      <c r="L220" s="141"/>
      <c r="M220" s="95"/>
      <c r="N220" s="94"/>
      <c r="O220" s="141"/>
      <c r="P220" s="95"/>
      <c r="Q220" s="94"/>
      <c r="R220" s="141"/>
      <c r="S220" s="95"/>
      <c r="T220" s="95"/>
      <c r="U220" s="264" t="str">
        <f t="shared" si="59"/>
        <v/>
      </c>
      <c r="V220" s="266" t="str">
        <f t="shared" si="60"/>
        <v/>
      </c>
      <c r="W220" s="251" t="str">
        <f t="shared" si="61"/>
        <v/>
      </c>
      <c r="AH220" s="523">
        <v>2019</v>
      </c>
      <c r="AI220" s="600" t="str">
        <f>IF(ISNUMBER(C219),'Cover Page'!$D$35/1000000*'4 classification'!C219/'FX rate'!$C24,"")</f>
        <v/>
      </c>
      <c r="AJ220" s="793" t="str">
        <f>IF(ISNUMBER(D219),'Cover Page'!$D$35/1000000*'4 classification'!D219/'FX rate'!$C24,"")</f>
        <v/>
      </c>
      <c r="AK220" s="601" t="str">
        <f>IF(ISNUMBER(E219),'Cover Page'!$D$35/1000000*'4 classification'!E219/'FX rate'!$C24,"")</f>
        <v/>
      </c>
      <c r="AL220" s="794" t="str">
        <f>IF(ISNUMBER(F219),'Cover Page'!$D$35/1000000*'4 classification'!F219/'FX rate'!$C24,"")</f>
        <v/>
      </c>
      <c r="AM220" s="793" t="str">
        <f>IF(ISNUMBER(G219),'Cover Page'!$D$35/1000000*'4 classification'!G219/'FX rate'!$C24,"")</f>
        <v/>
      </c>
      <c r="AN220" s="601" t="str">
        <f>IF(ISNUMBER(H219),'Cover Page'!$D$35/1000000*'4 classification'!H219/'FX rate'!$C24,"")</f>
        <v/>
      </c>
      <c r="AO220" s="794" t="str">
        <f>IF(ISNUMBER(I219),'Cover Page'!$D$35/1000000*'4 classification'!I219/'FX rate'!$C24,"")</f>
        <v/>
      </c>
      <c r="AP220" s="793" t="str">
        <f>IF(ISNUMBER(J219),'Cover Page'!$D$35/1000000*'4 classification'!J219/'FX rate'!$C24,"")</f>
        <v/>
      </c>
      <c r="AQ220" s="601" t="str">
        <f>IF(ISNUMBER(K219),'Cover Page'!$D$35/1000000*'4 classification'!K219/'FX rate'!$C24,"")</f>
        <v/>
      </c>
      <c r="AR220" s="794" t="str">
        <f>IF(ISNUMBER(L219),'Cover Page'!$D$35/1000000*'4 classification'!L219/'FX rate'!$C24,"")</f>
        <v/>
      </c>
      <c r="AS220" s="793" t="str">
        <f>IF(ISNUMBER(M219),'Cover Page'!$D$35/1000000*'4 classification'!M219/'FX rate'!$C24,"")</f>
        <v/>
      </c>
      <c r="AT220" s="601" t="str">
        <f>IF(ISNUMBER(N219),'Cover Page'!$D$35/1000000*'4 classification'!N219/'FX rate'!$C24,"")</f>
        <v/>
      </c>
      <c r="AU220" s="794" t="str">
        <f>IF(ISNUMBER(O219),'Cover Page'!$D$35/1000000*'4 classification'!O219/'FX rate'!$C24,"")</f>
        <v/>
      </c>
      <c r="AV220" s="793" t="str">
        <f>IF(ISNUMBER(P219),'Cover Page'!$D$35/1000000*'4 classification'!P219/'FX rate'!$C24,"")</f>
        <v/>
      </c>
      <c r="AW220" s="601" t="str">
        <f>IF(ISNUMBER(Q219),'Cover Page'!$D$35/1000000*'4 classification'!Q219/'FX rate'!$C24,"")</f>
        <v/>
      </c>
      <c r="AX220" s="794" t="str">
        <f>IF(ISNUMBER(R219),'Cover Page'!$D$35/1000000*'4 classification'!R219/'FX rate'!$C24,"")</f>
        <v/>
      </c>
      <c r="AY220" s="793" t="str">
        <f>IF(ISNUMBER(S219),'Cover Page'!$D$35/1000000*'4 classification'!S219/'FX rate'!$C24,"")</f>
        <v/>
      </c>
      <c r="AZ220" s="800" t="str">
        <f>IF(ISNUMBER(T219),'Cover Page'!$D$35/1000000*'4 classification'!T219/'FX rate'!$C24,"")</f>
        <v/>
      </c>
      <c r="BA220" s="792" t="str">
        <f>IF(ISNUMBER(U219),'Cover Page'!$D$35/1000000*'4 classification'!U219/'FX rate'!$C24,"")</f>
        <v/>
      </c>
      <c r="BB220" s="791" t="str">
        <f>IF(ISNUMBER(V219),'Cover Page'!$D$35/1000000*'4 classification'!V219/'FX rate'!$C24,"")</f>
        <v/>
      </c>
      <c r="BC220" s="599" t="str">
        <f>IF(ISNUMBER(W219),'Cover Page'!$D$35/1000000*'4 classification'!W219/'FX rate'!$C24,"")</f>
        <v/>
      </c>
      <c r="BD220" s="456"/>
      <c r="BE220" s="456"/>
      <c r="BF220" s="456"/>
      <c r="BG220" s="456"/>
      <c r="BH220" s="456"/>
      <c r="BI220" s="456"/>
      <c r="BN220" s="592">
        <v>2019</v>
      </c>
      <c r="BO220" s="631" t="str">
        <f>IF(ISNUMBER(C219),'Cover Page'!$D$35/1000000*C219/'FX rate'!$C$26,"")</f>
        <v/>
      </c>
      <c r="BP220" s="785" t="str">
        <f>IF(ISNUMBER(D219),'Cover Page'!$D$35/1000000*D219/'FX rate'!$C$26,"")</f>
        <v/>
      </c>
      <c r="BQ220" s="632" t="str">
        <f>IF(ISNUMBER(E219),'Cover Page'!$D$35/1000000*E219/'FX rate'!$C$26,"")</f>
        <v/>
      </c>
      <c r="BR220" s="786" t="str">
        <f>IF(ISNUMBER(F219),'Cover Page'!$D$35/1000000*F219/'FX rate'!$C$26,"")</f>
        <v/>
      </c>
      <c r="BS220" s="785" t="str">
        <f>IF(ISNUMBER(G219),'Cover Page'!$D$35/1000000*G219/'FX rate'!$C$26,"")</f>
        <v/>
      </c>
      <c r="BT220" s="632" t="str">
        <f>IF(ISNUMBER(H219),'Cover Page'!$D$35/1000000*H219/'FX rate'!$C$26,"")</f>
        <v/>
      </c>
      <c r="BU220" s="786" t="str">
        <f>IF(ISNUMBER(I219),'Cover Page'!$D$35/1000000*I219/'FX rate'!$C$26,"")</f>
        <v/>
      </c>
      <c r="BV220" s="785" t="str">
        <f>IF(ISNUMBER(J219),'Cover Page'!$D$35/1000000*J219/'FX rate'!$C$26,"")</f>
        <v/>
      </c>
      <c r="BW220" s="632" t="str">
        <f>IF(ISNUMBER(K219),'Cover Page'!$D$35/1000000*K219/'FX rate'!$C$26,"")</f>
        <v/>
      </c>
      <c r="BX220" s="786" t="str">
        <f>IF(ISNUMBER(L219),'Cover Page'!$D$35/1000000*L219/'FX rate'!$C$26,"")</f>
        <v/>
      </c>
      <c r="BY220" s="785" t="str">
        <f>IF(ISNUMBER(M219),'Cover Page'!$D$35/1000000*M219/'FX rate'!$C$26,"")</f>
        <v/>
      </c>
      <c r="BZ220" s="632" t="str">
        <f>IF(ISNUMBER(N219),'Cover Page'!$D$35/1000000*N219/'FX rate'!$C$26,"")</f>
        <v/>
      </c>
      <c r="CA220" s="786" t="str">
        <f>IF(ISNUMBER(O219),'Cover Page'!$D$35/1000000*O219/'FX rate'!$C$26,"")</f>
        <v/>
      </c>
      <c r="CB220" s="785" t="str">
        <f>IF(ISNUMBER(P219),'Cover Page'!$D$35/1000000*P219/'FX rate'!$C$26,"")</f>
        <v/>
      </c>
      <c r="CC220" s="632" t="str">
        <f>IF(ISNUMBER(Q219),'Cover Page'!$D$35/1000000*Q219/'FX rate'!$C$26,"")</f>
        <v/>
      </c>
      <c r="CD220" s="786" t="str">
        <f>IF(ISNUMBER(R219),'Cover Page'!$D$35/1000000*R219/'FX rate'!$C$26,"")</f>
        <v/>
      </c>
      <c r="CE220" s="785" t="str">
        <f>IF(ISNUMBER(S219),'Cover Page'!$D$35/1000000*S219/'FX rate'!$C$26,"")</f>
        <v/>
      </c>
      <c r="CF220" s="782" t="str">
        <f>IF(ISNUMBER(T219),'Cover Page'!$D$35/1000000*T219/'FX rate'!$C$26,"")</f>
        <v/>
      </c>
      <c r="CG220" s="784" t="str">
        <f>IF(ISNUMBER(U219),'Cover Page'!$D$35/1000000*U219/'FX rate'!$C$26,"")</f>
        <v/>
      </c>
      <c r="CH220" s="783" t="str">
        <f>IF(ISNUMBER(V219),'Cover Page'!$D$35/1000000*V219/'FX rate'!$C$26,"")</f>
        <v/>
      </c>
      <c r="CI220" s="630" t="str">
        <f>IF(ISNUMBER(W219),'Cover Page'!$D$35/1000000*W219/'FX rate'!$C$26,"")</f>
        <v/>
      </c>
      <c r="CJ220" s="525"/>
      <c r="CK220" s="525"/>
      <c r="CL220" s="525"/>
      <c r="CM220" s="525"/>
      <c r="CN220" s="525"/>
      <c r="CO220" s="525"/>
      <c r="CP220" s="525"/>
      <c r="CQ220" s="525"/>
      <c r="CR220" s="525"/>
      <c r="CS220" s="525"/>
    </row>
    <row r="221" spans="1:97" ht="14.25" x14ac:dyDescent="0.2">
      <c r="A221" s="4"/>
      <c r="B221" s="8">
        <v>2021</v>
      </c>
      <c r="C221" s="145"/>
      <c r="D221" s="95"/>
      <c r="E221" s="94"/>
      <c r="F221" s="141"/>
      <c r="G221" s="95"/>
      <c r="H221" s="94"/>
      <c r="I221" s="141"/>
      <c r="J221" s="95"/>
      <c r="K221" s="94"/>
      <c r="L221" s="141"/>
      <c r="M221" s="95"/>
      <c r="N221" s="94"/>
      <c r="O221" s="141"/>
      <c r="P221" s="95"/>
      <c r="Q221" s="94"/>
      <c r="R221" s="141"/>
      <c r="S221" s="95"/>
      <c r="T221" s="95"/>
      <c r="U221" s="264" t="str">
        <f t="shared" ref="U221:U222" si="62">IF(COUNT(C221,F221,I221,L221,O221,R221)&lt;&gt;0,C221+F221+I221+L221+O221+R221,"")</f>
        <v/>
      </c>
      <c r="V221" s="266" t="str">
        <f t="shared" ref="V221:V222" si="63">IF(COUNT(D221,G221,J221,M221,P221,S221),D221+G221+J221+M221+P221+S221,"")</f>
        <v/>
      </c>
      <c r="W221" s="251" t="str">
        <f t="shared" ref="W221:W222" si="64">IF(COUNT(E221,H221,K221,N221,Q221,T221),E221+H221+K221+N221+Q221+T221,"")</f>
        <v/>
      </c>
      <c r="AH221" s="523">
        <v>2020</v>
      </c>
      <c r="AI221" s="600" t="str">
        <f>IF(ISNUMBER(C220),'Cover Page'!$D$35/1000000*'4 classification'!C220/'FX rate'!$C25,"")</f>
        <v/>
      </c>
      <c r="AJ221" s="793" t="str">
        <f>IF(ISNUMBER(D220),'Cover Page'!$D$35/1000000*'4 classification'!D220/'FX rate'!$C25,"")</f>
        <v/>
      </c>
      <c r="AK221" s="601" t="str">
        <f>IF(ISNUMBER(E220),'Cover Page'!$D$35/1000000*'4 classification'!E220/'FX rate'!$C25,"")</f>
        <v/>
      </c>
      <c r="AL221" s="794" t="str">
        <f>IF(ISNUMBER(F220),'Cover Page'!$D$35/1000000*'4 classification'!F220/'FX rate'!$C25,"")</f>
        <v/>
      </c>
      <c r="AM221" s="793" t="str">
        <f>IF(ISNUMBER(G220),'Cover Page'!$D$35/1000000*'4 classification'!G220/'FX rate'!$C25,"")</f>
        <v/>
      </c>
      <c r="AN221" s="601" t="str">
        <f>IF(ISNUMBER(H220),'Cover Page'!$D$35/1000000*'4 classification'!H220/'FX rate'!$C25,"")</f>
        <v/>
      </c>
      <c r="AO221" s="794" t="str">
        <f>IF(ISNUMBER(I220),'Cover Page'!$D$35/1000000*'4 classification'!I220/'FX rate'!$C25,"")</f>
        <v/>
      </c>
      <c r="AP221" s="793" t="str">
        <f>IF(ISNUMBER(J220),'Cover Page'!$D$35/1000000*'4 classification'!J220/'FX rate'!$C25,"")</f>
        <v/>
      </c>
      <c r="AQ221" s="601" t="str">
        <f>IF(ISNUMBER(K220),'Cover Page'!$D$35/1000000*'4 classification'!K220/'FX rate'!$C25,"")</f>
        <v/>
      </c>
      <c r="AR221" s="794" t="str">
        <f>IF(ISNUMBER(L220),'Cover Page'!$D$35/1000000*'4 classification'!L220/'FX rate'!$C25,"")</f>
        <v/>
      </c>
      <c r="AS221" s="793" t="str">
        <f>IF(ISNUMBER(M220),'Cover Page'!$D$35/1000000*'4 classification'!M220/'FX rate'!$C25,"")</f>
        <v/>
      </c>
      <c r="AT221" s="601" t="str">
        <f>IF(ISNUMBER(N220),'Cover Page'!$D$35/1000000*'4 classification'!N220/'FX rate'!$C25,"")</f>
        <v/>
      </c>
      <c r="AU221" s="794" t="str">
        <f>IF(ISNUMBER(O220),'Cover Page'!$D$35/1000000*'4 classification'!O220/'FX rate'!$C25,"")</f>
        <v/>
      </c>
      <c r="AV221" s="793" t="str">
        <f>IF(ISNUMBER(P220),'Cover Page'!$D$35/1000000*'4 classification'!P220/'FX rate'!$C25,"")</f>
        <v/>
      </c>
      <c r="AW221" s="601" t="str">
        <f>IF(ISNUMBER(Q220),'Cover Page'!$D$35/1000000*'4 classification'!Q220/'FX rate'!$C25,"")</f>
        <v/>
      </c>
      <c r="AX221" s="794" t="str">
        <f>IF(ISNUMBER(R220),'Cover Page'!$D$35/1000000*'4 classification'!R220/'FX rate'!$C25,"")</f>
        <v/>
      </c>
      <c r="AY221" s="793" t="str">
        <f>IF(ISNUMBER(S220),'Cover Page'!$D$35/1000000*'4 classification'!S220/'FX rate'!$C25,"")</f>
        <v/>
      </c>
      <c r="AZ221" s="800" t="str">
        <f>IF(ISNUMBER(T220),'Cover Page'!$D$35/1000000*'4 classification'!T220/'FX rate'!$C25,"")</f>
        <v/>
      </c>
      <c r="BA221" s="792" t="str">
        <f>IF(ISNUMBER(U220),'Cover Page'!$D$35/1000000*'4 classification'!U220/'FX rate'!$C25,"")</f>
        <v/>
      </c>
      <c r="BB221" s="791" t="str">
        <f>IF(ISNUMBER(V220),'Cover Page'!$D$35/1000000*'4 classification'!V220/'FX rate'!$C25,"")</f>
        <v/>
      </c>
      <c r="BC221" s="599" t="str">
        <f>IF(ISNUMBER(W220),'Cover Page'!$D$35/1000000*'4 classification'!W220/'FX rate'!$C25,"")</f>
        <v/>
      </c>
      <c r="BD221" s="456"/>
      <c r="BE221" s="456"/>
      <c r="BF221" s="456"/>
      <c r="BG221" s="456"/>
      <c r="BH221" s="456"/>
      <c r="BI221" s="456"/>
      <c r="BN221" s="592">
        <v>2020</v>
      </c>
      <c r="BO221" s="631" t="str">
        <f>IF(ISNUMBER(C220),'Cover Page'!$D$35/1000000*C220/'FX rate'!$C$26,"")</f>
        <v/>
      </c>
      <c r="BP221" s="785" t="str">
        <f>IF(ISNUMBER(D220),'Cover Page'!$D$35/1000000*D220/'FX rate'!$C$26,"")</f>
        <v/>
      </c>
      <c r="BQ221" s="632" t="str">
        <f>IF(ISNUMBER(E220),'Cover Page'!$D$35/1000000*E220/'FX rate'!$C$26,"")</f>
        <v/>
      </c>
      <c r="BR221" s="786" t="str">
        <f>IF(ISNUMBER(F220),'Cover Page'!$D$35/1000000*F220/'FX rate'!$C$26,"")</f>
        <v/>
      </c>
      <c r="BS221" s="785" t="str">
        <f>IF(ISNUMBER(G220),'Cover Page'!$D$35/1000000*G220/'FX rate'!$C$26,"")</f>
        <v/>
      </c>
      <c r="BT221" s="632" t="str">
        <f>IF(ISNUMBER(H220),'Cover Page'!$D$35/1000000*H220/'FX rate'!$C$26,"")</f>
        <v/>
      </c>
      <c r="BU221" s="786" t="str">
        <f>IF(ISNUMBER(I220),'Cover Page'!$D$35/1000000*I220/'FX rate'!$C$26,"")</f>
        <v/>
      </c>
      <c r="BV221" s="785" t="str">
        <f>IF(ISNUMBER(J220),'Cover Page'!$D$35/1000000*J220/'FX rate'!$C$26,"")</f>
        <v/>
      </c>
      <c r="BW221" s="632" t="str">
        <f>IF(ISNUMBER(K220),'Cover Page'!$D$35/1000000*K220/'FX rate'!$C$26,"")</f>
        <v/>
      </c>
      <c r="BX221" s="786" t="str">
        <f>IF(ISNUMBER(L220),'Cover Page'!$D$35/1000000*L220/'FX rate'!$C$26,"")</f>
        <v/>
      </c>
      <c r="BY221" s="785" t="str">
        <f>IF(ISNUMBER(M220),'Cover Page'!$D$35/1000000*M220/'FX rate'!$C$26,"")</f>
        <v/>
      </c>
      <c r="BZ221" s="632" t="str">
        <f>IF(ISNUMBER(N220),'Cover Page'!$D$35/1000000*N220/'FX rate'!$C$26,"")</f>
        <v/>
      </c>
      <c r="CA221" s="786" t="str">
        <f>IF(ISNUMBER(O220),'Cover Page'!$D$35/1000000*O220/'FX rate'!$C$26,"")</f>
        <v/>
      </c>
      <c r="CB221" s="785" t="str">
        <f>IF(ISNUMBER(P220),'Cover Page'!$D$35/1000000*P220/'FX rate'!$C$26,"")</f>
        <v/>
      </c>
      <c r="CC221" s="632" t="str">
        <f>IF(ISNUMBER(Q220),'Cover Page'!$D$35/1000000*Q220/'FX rate'!$C$26,"")</f>
        <v/>
      </c>
      <c r="CD221" s="786" t="str">
        <f>IF(ISNUMBER(R220),'Cover Page'!$D$35/1000000*R220/'FX rate'!$C$26,"")</f>
        <v/>
      </c>
      <c r="CE221" s="785" t="str">
        <f>IF(ISNUMBER(S220),'Cover Page'!$D$35/1000000*S220/'FX rate'!$C$26,"")</f>
        <v/>
      </c>
      <c r="CF221" s="782" t="str">
        <f>IF(ISNUMBER(T220),'Cover Page'!$D$35/1000000*T220/'FX rate'!$C$26,"")</f>
        <v/>
      </c>
      <c r="CG221" s="784" t="str">
        <f>IF(ISNUMBER(U220),'Cover Page'!$D$35/1000000*U220/'FX rate'!$C$26,"")</f>
        <v/>
      </c>
      <c r="CH221" s="783" t="str">
        <f>IF(ISNUMBER(V220),'Cover Page'!$D$35/1000000*V220/'FX rate'!$C$26,"")</f>
        <v/>
      </c>
      <c r="CI221" s="630" t="str">
        <f>IF(ISNUMBER(W220),'Cover Page'!$D$35/1000000*W220/'FX rate'!$C$26,"")</f>
        <v/>
      </c>
      <c r="CJ221" s="525"/>
      <c r="CK221" s="525"/>
      <c r="CL221" s="525"/>
      <c r="CM221" s="525"/>
      <c r="CN221" s="525"/>
      <c r="CO221" s="525"/>
      <c r="CP221" s="525"/>
      <c r="CQ221" s="525"/>
      <c r="CR221" s="525"/>
      <c r="CS221" s="525"/>
    </row>
    <row r="222" spans="1:97" ht="14.25" x14ac:dyDescent="0.2">
      <c r="A222" s="4"/>
      <c r="B222" s="8">
        <v>2022</v>
      </c>
      <c r="C222" s="145"/>
      <c r="D222" s="95"/>
      <c r="E222" s="94"/>
      <c r="F222" s="141"/>
      <c r="G222" s="95"/>
      <c r="H222" s="94"/>
      <c r="I222" s="141"/>
      <c r="J222" s="95"/>
      <c r="K222" s="94"/>
      <c r="L222" s="141"/>
      <c r="M222" s="95"/>
      <c r="N222" s="94"/>
      <c r="O222" s="141"/>
      <c r="P222" s="95"/>
      <c r="Q222" s="94"/>
      <c r="R222" s="141"/>
      <c r="S222" s="95"/>
      <c r="T222" s="95"/>
      <c r="U222" s="264" t="str">
        <f t="shared" si="62"/>
        <v/>
      </c>
      <c r="V222" s="266" t="str">
        <f t="shared" si="63"/>
        <v/>
      </c>
      <c r="W222" s="251" t="str">
        <f t="shared" si="64"/>
        <v/>
      </c>
      <c r="AH222" s="523">
        <v>2021</v>
      </c>
      <c r="AI222" s="611"/>
      <c r="AJ222" s="795"/>
      <c r="AK222" s="657"/>
      <c r="AL222" s="796"/>
      <c r="AM222" s="795"/>
      <c r="AN222" s="657"/>
      <c r="AO222" s="796"/>
      <c r="AP222" s="795"/>
      <c r="AQ222" s="657"/>
      <c r="AR222" s="796"/>
      <c r="AS222" s="795"/>
      <c r="AT222" s="657"/>
      <c r="AU222" s="796"/>
      <c r="AV222" s="795"/>
      <c r="AW222" s="657"/>
      <c r="AX222" s="796"/>
      <c r="AY222" s="795"/>
      <c r="AZ222" s="1815"/>
      <c r="BA222" s="1779"/>
      <c r="BB222" s="1807"/>
      <c r="BC222" s="1778"/>
      <c r="BD222" s="456"/>
      <c r="BE222" s="456"/>
      <c r="BF222" s="456"/>
      <c r="BG222" s="456"/>
      <c r="BH222" s="456"/>
      <c r="BI222" s="456"/>
      <c r="BN222" s="592">
        <v>2021</v>
      </c>
      <c r="BO222" s="642"/>
      <c r="BP222" s="787"/>
      <c r="BQ222" s="643"/>
      <c r="BR222" s="788"/>
      <c r="BS222" s="787"/>
      <c r="BT222" s="643"/>
      <c r="BU222" s="788"/>
      <c r="BV222" s="787"/>
      <c r="BW222" s="643"/>
      <c r="BX222" s="788"/>
      <c r="BY222" s="787"/>
      <c r="BZ222" s="643"/>
      <c r="CA222" s="788"/>
      <c r="CB222" s="787"/>
      <c r="CC222" s="643"/>
      <c r="CD222" s="788"/>
      <c r="CE222" s="787"/>
      <c r="CF222" s="820"/>
      <c r="CG222" s="1812"/>
      <c r="CH222" s="1813"/>
      <c r="CI222" s="1780"/>
      <c r="CJ222" s="525"/>
      <c r="CK222" s="525"/>
      <c r="CL222" s="525"/>
      <c r="CM222" s="525"/>
      <c r="CN222" s="525"/>
      <c r="CO222" s="525"/>
      <c r="CP222" s="525"/>
      <c r="CQ222" s="525"/>
      <c r="CR222" s="525"/>
      <c r="CS222" s="525"/>
    </row>
    <row r="223" spans="1:97" ht="14.25" customHeight="1" thickBot="1" x14ac:dyDescent="0.25">
      <c r="B223" s="162" t="s">
        <v>2145</v>
      </c>
      <c r="C223" s="752"/>
      <c r="D223" s="756"/>
      <c r="E223" s="753"/>
      <c r="F223" s="757"/>
      <c r="G223" s="756"/>
      <c r="H223" s="753"/>
      <c r="I223" s="757"/>
      <c r="J223" s="756"/>
      <c r="K223" s="753"/>
      <c r="L223" s="757"/>
      <c r="M223" s="756"/>
      <c r="N223" s="753"/>
      <c r="O223" s="757"/>
      <c r="P223" s="756"/>
      <c r="Q223" s="753"/>
      <c r="R223" s="757"/>
      <c r="S223" s="756"/>
      <c r="T223" s="756"/>
      <c r="U223" s="263" t="str">
        <f t="shared" ref="U223" si="65">IF(COUNT(C223,F223,I223,L223,O223,R223),C223+F223+I223+L223+O223+R223,"")</f>
        <v/>
      </c>
      <c r="V223" s="267" t="str">
        <f t="shared" ref="V223" si="66">IF(COUNT(D223,G223,J223,M223,P223,S223),D223+G223+J223+M223+P223+S223,"")</f>
        <v/>
      </c>
      <c r="W223" s="250" t="str">
        <f t="shared" ref="W223" si="67">IF(COUNT(E223,H223,K223,N223,Q223,T223),E223+H223+K223+N223+Q223+T223,"")</f>
        <v/>
      </c>
      <c r="AH223" s="1710">
        <v>2022</v>
      </c>
      <c r="AI223" s="1684" t="str">
        <f>IF(ISNUMBER(C222),'Cover Page'!$D$35/1000000*'4 classification'!C222/'FX rate'!$C26,"")</f>
        <v/>
      </c>
      <c r="AJ223" s="1685" t="str">
        <f>IF(ISNUMBER(D222),'Cover Page'!$D$35/1000000*'4 classification'!D222/'FX rate'!$C26,"")</f>
        <v/>
      </c>
      <c r="AK223" s="1673" t="str">
        <f>IF(ISNUMBER(E222),'Cover Page'!$D$35/1000000*'4 classification'!E222/'FX rate'!$C26,"")</f>
        <v/>
      </c>
      <c r="AL223" s="1674" t="str">
        <f>IF(ISNUMBER(F222),'Cover Page'!$D$35/1000000*'4 classification'!F222/'FX rate'!$C26,"")</f>
        <v/>
      </c>
      <c r="AM223" s="1685" t="str">
        <f>IF(ISNUMBER(G222),'Cover Page'!$D$35/1000000*'4 classification'!G222/'FX rate'!$C26,"")</f>
        <v/>
      </c>
      <c r="AN223" s="1673" t="str">
        <f>IF(ISNUMBER(H222),'Cover Page'!$D$35/1000000*'4 classification'!H222/'FX rate'!$C26,"")</f>
        <v/>
      </c>
      <c r="AO223" s="1674" t="str">
        <f>IF(ISNUMBER(I222),'Cover Page'!$D$35/1000000*'4 classification'!I222/'FX rate'!$C26,"")</f>
        <v/>
      </c>
      <c r="AP223" s="1685" t="str">
        <f>IF(ISNUMBER(J222),'Cover Page'!$D$35/1000000*'4 classification'!J222/'FX rate'!$C26,"")</f>
        <v/>
      </c>
      <c r="AQ223" s="1673" t="str">
        <f>IF(ISNUMBER(K222),'Cover Page'!$D$35/1000000*'4 classification'!K222/'FX rate'!$C26,"")</f>
        <v/>
      </c>
      <c r="AR223" s="1674" t="str">
        <f>IF(ISNUMBER(L222),'Cover Page'!$D$35/1000000*'4 classification'!L222/'FX rate'!$C26,"")</f>
        <v/>
      </c>
      <c r="AS223" s="1685" t="str">
        <f>IF(ISNUMBER(M222),'Cover Page'!$D$35/1000000*'4 classification'!M222/'FX rate'!$C26,"")</f>
        <v/>
      </c>
      <c r="AT223" s="1673" t="str">
        <f>IF(ISNUMBER(N222),'Cover Page'!$D$35/1000000*'4 classification'!N222/'FX rate'!$C26,"")</f>
        <v/>
      </c>
      <c r="AU223" s="1674" t="str">
        <f>IF(ISNUMBER(O222),'Cover Page'!$D$35/1000000*'4 classification'!O222/'FX rate'!$C26,"")</f>
        <v/>
      </c>
      <c r="AV223" s="1685" t="str">
        <f>IF(ISNUMBER(P222),'Cover Page'!$D$35/1000000*'4 classification'!P222/'FX rate'!$C26,"")</f>
        <v/>
      </c>
      <c r="AW223" s="1673" t="str">
        <f>IF(ISNUMBER(Q222),'Cover Page'!$D$35/1000000*'4 classification'!Q222/'FX rate'!$C26,"")</f>
        <v/>
      </c>
      <c r="AX223" s="1674" t="str">
        <f>IF(ISNUMBER(R222),'Cover Page'!$D$35/1000000*'4 classification'!R222/'FX rate'!$C26,"")</f>
        <v/>
      </c>
      <c r="AY223" s="1685" t="str">
        <f>IF(ISNUMBER(S222),'Cover Page'!$D$35/1000000*'4 classification'!S222/'FX rate'!$C26,"")</f>
        <v/>
      </c>
      <c r="AZ223" s="1686" t="str">
        <f>IF(ISNUMBER(T222),'Cover Page'!$D$35/1000000*'4 classification'!T222/'FX rate'!$C26,"")</f>
        <v/>
      </c>
      <c r="BA223" s="1674" t="str">
        <f>IF(ISNUMBER(U222),'Cover Page'!$D$35/1000000*'4 classification'!U222/'FX rate'!$C26,"")</f>
        <v/>
      </c>
      <c r="BB223" s="1685" t="str">
        <f>IF(ISNUMBER(V222),'Cover Page'!$D$35/1000000*'4 classification'!V222/'FX rate'!$C26,"")</f>
        <v/>
      </c>
      <c r="BC223" s="1673" t="str">
        <f>IF(ISNUMBER(W222),'Cover Page'!$D$35/1000000*'4 classification'!W222/'FX rate'!$C26,"")</f>
        <v/>
      </c>
      <c r="BD223" s="456"/>
      <c r="BE223" s="456"/>
      <c r="BF223" s="456"/>
      <c r="BG223" s="456"/>
      <c r="BH223" s="456"/>
      <c r="BI223" s="456"/>
      <c r="BN223" s="1706">
        <v>2022</v>
      </c>
      <c r="BO223" s="1681" t="str">
        <f>IF(ISNUMBER(C222),'Cover Page'!$D$35/1000000*C222/'FX rate'!$C$26,"")</f>
        <v/>
      </c>
      <c r="BP223" s="1682" t="str">
        <f>IF(ISNUMBER(D222),'Cover Page'!$D$35/1000000*D222/'FX rate'!$C$26,"")</f>
        <v/>
      </c>
      <c r="BQ223" s="1676" t="str">
        <f>IF(ISNUMBER(E222),'Cover Page'!$D$35/1000000*E222/'FX rate'!$C$26,"")</f>
        <v/>
      </c>
      <c r="BR223" s="1683" t="str">
        <f>IF(ISNUMBER(F222),'Cover Page'!$D$35/1000000*F222/'FX rate'!$C$26,"")</f>
        <v/>
      </c>
      <c r="BS223" s="1682" t="str">
        <f>IF(ISNUMBER(G222),'Cover Page'!$D$35/1000000*G222/'FX rate'!$C$26,"")</f>
        <v/>
      </c>
      <c r="BT223" s="1676" t="str">
        <f>IF(ISNUMBER(H222),'Cover Page'!$D$35/1000000*H222/'FX rate'!$C$26,"")</f>
        <v/>
      </c>
      <c r="BU223" s="1683" t="str">
        <f>IF(ISNUMBER(I222),'Cover Page'!$D$35/1000000*I222/'FX rate'!$C$26,"")</f>
        <v/>
      </c>
      <c r="BV223" s="1682" t="str">
        <f>IF(ISNUMBER(J222),'Cover Page'!$D$35/1000000*J222/'FX rate'!$C$26,"")</f>
        <v/>
      </c>
      <c r="BW223" s="1676" t="str">
        <f>IF(ISNUMBER(K222),'Cover Page'!$D$35/1000000*K222/'FX rate'!$C$26,"")</f>
        <v/>
      </c>
      <c r="BX223" s="1683" t="str">
        <f>IF(ISNUMBER(L222),'Cover Page'!$D$35/1000000*L222/'FX rate'!$C$26,"")</f>
        <v/>
      </c>
      <c r="BY223" s="1682" t="str">
        <f>IF(ISNUMBER(M222),'Cover Page'!$D$35/1000000*M222/'FX rate'!$C$26,"")</f>
        <v/>
      </c>
      <c r="BZ223" s="1676" t="str">
        <f>IF(ISNUMBER(N222),'Cover Page'!$D$35/1000000*N222/'FX rate'!$C$26,"")</f>
        <v/>
      </c>
      <c r="CA223" s="1683" t="str">
        <f>IF(ISNUMBER(O222),'Cover Page'!$D$35/1000000*O222/'FX rate'!$C$26,"")</f>
        <v/>
      </c>
      <c r="CB223" s="1682" t="str">
        <f>IF(ISNUMBER(P222),'Cover Page'!$D$35/1000000*P222/'FX rate'!$C$26,"")</f>
        <v/>
      </c>
      <c r="CC223" s="1676" t="str">
        <f>IF(ISNUMBER(Q222),'Cover Page'!$D$35/1000000*Q222/'FX rate'!$C$26,"")</f>
        <v/>
      </c>
      <c r="CD223" s="1683" t="str">
        <f>IF(ISNUMBER(R222),'Cover Page'!$D$35/1000000*R222/'FX rate'!$C$26,"")</f>
        <v/>
      </c>
      <c r="CE223" s="1682" t="str">
        <f>IF(ISNUMBER(S222),'Cover Page'!$D$35/1000000*S222/'FX rate'!$C$26,"")</f>
        <v/>
      </c>
      <c r="CF223" s="1675" t="str">
        <f>IF(ISNUMBER(T222),'Cover Page'!$D$35/1000000*T222/'FX rate'!$C$26,"")</f>
        <v/>
      </c>
      <c r="CG223" s="1683" t="str">
        <f>IF(ISNUMBER(U222),'Cover Page'!$D$35/1000000*U222/'FX rate'!$C$26,"")</f>
        <v/>
      </c>
      <c r="CH223" s="1682" t="str">
        <f>IF(ISNUMBER(V222),'Cover Page'!$D$35/1000000*V222/'FX rate'!$C$26,"")</f>
        <v/>
      </c>
      <c r="CI223" s="1676" t="str">
        <f>IF(ISNUMBER(W222),'Cover Page'!$D$35/1000000*W222/'FX rate'!$C$26,"")</f>
        <v/>
      </c>
      <c r="CJ223" s="525"/>
      <c r="CK223" s="525"/>
      <c r="CL223" s="525"/>
      <c r="CM223" s="525"/>
      <c r="CN223" s="525"/>
      <c r="CO223" s="525"/>
      <c r="CP223" s="525"/>
      <c r="CQ223" s="525"/>
      <c r="CR223" s="525"/>
      <c r="CS223" s="525"/>
    </row>
    <row r="224" spans="1:97" ht="96" customHeight="1" thickBot="1" x14ac:dyDescent="0.25">
      <c r="B224" s="421" t="s">
        <v>2142</v>
      </c>
      <c r="C224" s="1390" t="str">
        <f>IF(COUNT(C221)&lt;&gt;0,IF(COUNT(C222)=0,"Please fill in value for 2022 or provide a provisional estimate (eg. 2021 figure) and the expected submission date in the notes",IF(COUNT(C223)=0,"Please provide the number of entities","")),"")</f>
        <v/>
      </c>
      <c r="D224" s="1390" t="str">
        <f t="shared" ref="D224:T224" si="68">IF(COUNT(D221)&lt;&gt;0,IF(COUNT(D222)=0,"Please fill in value for 2022 or provide a provisional estimate (eg. 2021 figure) and the expected submission date in the notes",IF(COUNT(D223)=0,"Please provide the number of entities","")),"")</f>
        <v/>
      </c>
      <c r="E224" s="1390" t="str">
        <f t="shared" si="68"/>
        <v/>
      </c>
      <c r="F224" s="1390" t="str">
        <f t="shared" si="68"/>
        <v/>
      </c>
      <c r="G224" s="1390" t="str">
        <f t="shared" si="68"/>
        <v/>
      </c>
      <c r="H224" s="1390" t="str">
        <f t="shared" si="68"/>
        <v/>
      </c>
      <c r="I224" s="1390" t="str">
        <f t="shared" si="68"/>
        <v/>
      </c>
      <c r="J224" s="1390" t="str">
        <f t="shared" si="68"/>
        <v/>
      </c>
      <c r="K224" s="1390" t="str">
        <f t="shared" si="68"/>
        <v/>
      </c>
      <c r="L224" s="1390" t="str">
        <f t="shared" si="68"/>
        <v/>
      </c>
      <c r="M224" s="1390" t="str">
        <f t="shared" si="68"/>
        <v/>
      </c>
      <c r="N224" s="1390" t="str">
        <f t="shared" si="68"/>
        <v/>
      </c>
      <c r="O224" s="1390" t="str">
        <f t="shared" si="68"/>
        <v/>
      </c>
      <c r="P224" s="1390" t="str">
        <f t="shared" si="68"/>
        <v/>
      </c>
      <c r="Q224" s="1390" t="str">
        <f t="shared" si="68"/>
        <v/>
      </c>
      <c r="R224" s="1390" t="str">
        <f t="shared" si="68"/>
        <v/>
      </c>
      <c r="S224" s="1390" t="str">
        <f t="shared" si="68"/>
        <v/>
      </c>
      <c r="T224" s="1390" t="str">
        <f t="shared" si="68"/>
        <v/>
      </c>
      <c r="U224" s="1401"/>
      <c r="V224" s="1402"/>
      <c r="W224" s="1403"/>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N224" s="525"/>
      <c r="BO224" s="525"/>
      <c r="BP224" s="525"/>
      <c r="BQ224" s="525"/>
      <c r="BR224" s="525"/>
      <c r="BS224" s="525"/>
      <c r="BT224" s="525"/>
      <c r="BU224" s="525"/>
      <c r="BV224" s="525"/>
      <c r="BW224" s="525"/>
      <c r="BX224" s="525"/>
      <c r="BY224" s="525"/>
      <c r="BZ224" s="525"/>
      <c r="CA224" s="525"/>
      <c r="CB224" s="525"/>
      <c r="CC224" s="525"/>
      <c r="CD224" s="525"/>
      <c r="CE224" s="525"/>
      <c r="CF224" s="525"/>
      <c r="CG224" s="525"/>
      <c r="CH224" s="525"/>
      <c r="CI224" s="525"/>
      <c r="CJ224" s="525"/>
      <c r="CK224" s="525"/>
      <c r="CL224" s="525"/>
      <c r="CM224" s="525"/>
      <c r="CN224" s="525"/>
      <c r="CO224" s="525"/>
      <c r="CP224" s="525"/>
      <c r="CQ224" s="525"/>
      <c r="CR224" s="525"/>
      <c r="CS224" s="525"/>
    </row>
    <row r="225" spans="1:97" ht="69.95" customHeight="1" thickBot="1" x14ac:dyDescent="0.25">
      <c r="B225" s="163" t="s">
        <v>1162</v>
      </c>
      <c r="C225" s="151"/>
      <c r="D225" s="164"/>
      <c r="E225" s="152"/>
      <c r="F225" s="165"/>
      <c r="G225" s="164"/>
      <c r="H225" s="152"/>
      <c r="I225" s="165"/>
      <c r="J225" s="164"/>
      <c r="K225" s="152"/>
      <c r="L225" s="165"/>
      <c r="M225" s="164"/>
      <c r="N225" s="152"/>
      <c r="O225" s="165"/>
      <c r="P225" s="164"/>
      <c r="Q225" s="152"/>
      <c r="R225" s="165"/>
      <c r="S225" s="164"/>
      <c r="T225" s="164"/>
      <c r="U225" s="1115"/>
      <c r="V225" s="1116"/>
      <c r="W225" s="1117"/>
      <c r="AH225" s="456"/>
      <c r="AI225" s="456"/>
      <c r="AJ225" s="456"/>
      <c r="AK225" s="456"/>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N225" s="525"/>
      <c r="BO225" s="525"/>
      <c r="BP225" s="525"/>
      <c r="BQ225" s="525"/>
      <c r="BR225" s="525"/>
      <c r="BS225" s="525"/>
      <c r="BT225" s="525"/>
      <c r="BU225" s="525"/>
      <c r="BV225" s="525"/>
      <c r="BW225" s="525"/>
      <c r="BX225" s="525"/>
      <c r="BY225" s="525"/>
      <c r="BZ225" s="525"/>
      <c r="CA225" s="525"/>
      <c r="CB225" s="525"/>
      <c r="CC225" s="525"/>
      <c r="CD225" s="525"/>
      <c r="CE225" s="525"/>
      <c r="CF225" s="525"/>
      <c r="CG225" s="525"/>
      <c r="CH225" s="525"/>
      <c r="CI225" s="525"/>
      <c r="CJ225" s="525"/>
      <c r="CK225" s="525"/>
      <c r="CL225" s="525"/>
      <c r="CM225" s="525"/>
      <c r="CN225" s="525"/>
      <c r="CO225" s="525"/>
      <c r="CP225" s="525"/>
      <c r="CQ225" s="525"/>
      <c r="CR225" s="525"/>
      <c r="CS225" s="525"/>
    </row>
    <row r="226" spans="1:97" ht="20.100000000000001" customHeight="1" x14ac:dyDescent="0.2">
      <c r="B226" s="5"/>
      <c r="C226" s="411"/>
      <c r="D226" s="411"/>
      <c r="E226" s="411"/>
      <c r="F226" s="411"/>
      <c r="G226" s="411"/>
      <c r="H226" s="411"/>
      <c r="I226" s="411"/>
      <c r="J226" s="411"/>
      <c r="K226" s="411"/>
      <c r="L226" s="411"/>
      <c r="M226" s="411"/>
      <c r="N226" s="411"/>
      <c r="O226" s="411"/>
      <c r="P226" s="411"/>
      <c r="Q226" s="411"/>
      <c r="R226" s="411"/>
      <c r="S226" s="411"/>
      <c r="T226" s="411"/>
      <c r="U226" s="5"/>
      <c r="AH226" s="456"/>
      <c r="AI226" s="456"/>
      <c r="AJ226" s="456"/>
      <c r="AK226" s="456"/>
      <c r="AL226" s="456"/>
      <c r="AM226" s="456"/>
      <c r="AN226" s="456"/>
      <c r="AO226" s="456"/>
      <c r="AP226" s="456"/>
      <c r="AQ226" s="456"/>
      <c r="AR226" s="456"/>
      <c r="AS226" s="456"/>
      <c r="AT226" s="456"/>
      <c r="AU226" s="456"/>
      <c r="AV226" s="456"/>
      <c r="AW226" s="456"/>
      <c r="AX226" s="456"/>
      <c r="AY226" s="456"/>
      <c r="AZ226" s="456"/>
      <c r="BA226" s="456"/>
      <c r="BB226" s="456"/>
      <c r="BC226" s="456"/>
      <c r="BD226" s="456"/>
      <c r="BE226" s="456"/>
      <c r="BF226" s="456"/>
      <c r="BG226" s="456"/>
      <c r="BH226" s="456"/>
      <c r="BI226" s="456"/>
      <c r="BN226" s="525"/>
      <c r="BO226" s="525"/>
      <c r="BP226" s="525"/>
      <c r="BQ226" s="525"/>
      <c r="BR226" s="525"/>
      <c r="BS226" s="525"/>
      <c r="BT226" s="525"/>
      <c r="BU226" s="525"/>
      <c r="BV226" s="525"/>
      <c r="BW226" s="525"/>
      <c r="BX226" s="525"/>
      <c r="BY226" s="525"/>
      <c r="BZ226" s="525"/>
      <c r="CA226" s="525"/>
      <c r="CB226" s="525"/>
      <c r="CC226" s="525"/>
      <c r="CD226" s="525"/>
      <c r="CE226" s="525"/>
      <c r="CF226" s="525"/>
      <c r="CG226" s="525"/>
      <c r="CH226" s="525"/>
      <c r="CI226" s="525"/>
      <c r="CJ226" s="525"/>
      <c r="CK226" s="525"/>
      <c r="CL226" s="525"/>
      <c r="CM226" s="525"/>
      <c r="CN226" s="525"/>
      <c r="CO226" s="525"/>
      <c r="CP226" s="525"/>
      <c r="CQ226" s="525"/>
      <c r="CR226" s="525"/>
      <c r="CS226" s="525"/>
    </row>
    <row r="227" spans="1:97" ht="20.100000000000001" customHeight="1" x14ac:dyDescent="0.2">
      <c r="B227" s="842" t="s">
        <v>632</v>
      </c>
      <c r="C227" s="844" t="s">
        <v>1277</v>
      </c>
      <c r="D227" s="843" t="s">
        <v>1278</v>
      </c>
      <c r="E227" s="843" t="s">
        <v>1279</v>
      </c>
      <c r="F227" s="843" t="s">
        <v>1280</v>
      </c>
      <c r="G227" s="843" t="s">
        <v>1281</v>
      </c>
      <c r="H227" s="843" t="s">
        <v>1282</v>
      </c>
      <c r="I227" s="843" t="s">
        <v>1283</v>
      </c>
      <c r="J227" s="843" t="s">
        <v>1284</v>
      </c>
      <c r="K227" s="843" t="s">
        <v>1285</v>
      </c>
      <c r="L227" s="843" t="s">
        <v>1286</v>
      </c>
      <c r="M227" s="843" t="s">
        <v>1287</v>
      </c>
      <c r="N227" s="843" t="s">
        <v>1288</v>
      </c>
      <c r="O227" s="843" t="s">
        <v>1289</v>
      </c>
      <c r="P227" s="843" t="s">
        <v>1290</v>
      </c>
      <c r="Q227" s="843" t="s">
        <v>1291</v>
      </c>
      <c r="R227" s="843" t="s">
        <v>1292</v>
      </c>
      <c r="S227" s="843" t="s">
        <v>1293</v>
      </c>
      <c r="T227" s="843" t="s">
        <v>1294</v>
      </c>
      <c r="U227" s="5"/>
      <c r="AH227" s="456"/>
      <c r="AI227" s="456"/>
      <c r="AJ227" s="456"/>
      <c r="AK227" s="456"/>
      <c r="AL227" s="456"/>
      <c r="AM227" s="456"/>
      <c r="AN227" s="456"/>
      <c r="AO227" s="456"/>
      <c r="AP227" s="456"/>
      <c r="AQ227" s="456"/>
      <c r="AR227" s="456"/>
      <c r="AS227" s="456"/>
      <c r="AT227" s="456"/>
      <c r="AU227" s="456"/>
      <c r="AV227" s="456"/>
      <c r="AW227" s="456"/>
      <c r="AX227" s="456"/>
      <c r="AY227" s="456"/>
      <c r="AZ227" s="456"/>
      <c r="BA227" s="456"/>
      <c r="BB227" s="456"/>
      <c r="BC227" s="456"/>
      <c r="BD227" s="456"/>
      <c r="BE227" s="456"/>
      <c r="BF227" s="456"/>
      <c r="BG227" s="456"/>
      <c r="BH227" s="456"/>
      <c r="BI227" s="456"/>
      <c r="BN227" s="525"/>
      <c r="BO227" s="525"/>
      <c r="BP227" s="525"/>
      <c r="BQ227" s="525"/>
      <c r="BR227" s="525"/>
      <c r="BS227" s="525"/>
      <c r="BT227" s="525"/>
      <c r="BU227" s="525"/>
      <c r="BV227" s="525"/>
      <c r="BW227" s="525"/>
      <c r="BX227" s="525"/>
      <c r="BY227" s="525"/>
      <c r="BZ227" s="525"/>
      <c r="CA227" s="525"/>
      <c r="CB227" s="525"/>
      <c r="CC227" s="525"/>
      <c r="CD227" s="525"/>
      <c r="CE227" s="525"/>
      <c r="CF227" s="525"/>
      <c r="CG227" s="525"/>
      <c r="CH227" s="525"/>
      <c r="CI227" s="525"/>
      <c r="CJ227" s="525"/>
      <c r="CK227" s="525"/>
      <c r="CL227" s="525"/>
      <c r="CM227" s="525"/>
      <c r="CN227" s="525"/>
      <c r="CO227" s="525"/>
      <c r="CP227" s="525"/>
      <c r="CQ227" s="525"/>
      <c r="CR227" s="525"/>
      <c r="CS227" s="525"/>
    </row>
    <row r="228" spans="1:97" ht="20.100000000000001" customHeight="1" x14ac:dyDescent="0.2">
      <c r="B228" s="5"/>
      <c r="C228" s="5"/>
      <c r="D228" s="5"/>
      <c r="E228" s="5"/>
      <c r="F228" s="5"/>
      <c r="G228" s="5"/>
      <c r="H228" s="5"/>
      <c r="I228" s="5"/>
      <c r="J228" s="5"/>
      <c r="K228" s="5"/>
      <c r="L228" s="5"/>
      <c r="M228" s="5"/>
      <c r="N228" s="5"/>
      <c r="O228" s="5"/>
      <c r="P228" s="5"/>
      <c r="Q228" s="5"/>
      <c r="R228" s="5"/>
      <c r="S228" s="5"/>
      <c r="T228" s="5"/>
      <c r="U228" s="5"/>
      <c r="AH228" s="456"/>
      <c r="AI228" s="456"/>
      <c r="AJ228" s="456"/>
      <c r="AK228" s="456"/>
      <c r="AL228" s="456"/>
      <c r="AM228" s="456"/>
      <c r="AN228" s="456"/>
      <c r="AO228" s="456"/>
      <c r="AP228" s="456"/>
      <c r="AQ228" s="456"/>
      <c r="AR228" s="456"/>
      <c r="AS228" s="456"/>
      <c r="AT228" s="456"/>
      <c r="AU228" s="456"/>
      <c r="AV228" s="456"/>
      <c r="AW228" s="456"/>
      <c r="AX228" s="456"/>
      <c r="AY228" s="456"/>
      <c r="AZ228" s="456"/>
      <c r="BA228" s="456"/>
      <c r="BB228" s="456"/>
      <c r="BC228" s="456"/>
      <c r="BD228" s="456"/>
      <c r="BE228" s="456"/>
      <c r="BF228" s="456"/>
      <c r="BG228" s="456"/>
      <c r="BH228" s="456"/>
      <c r="BI228" s="456"/>
      <c r="BN228" s="525"/>
      <c r="BO228" s="525"/>
      <c r="BP228" s="525"/>
      <c r="BQ228" s="525"/>
      <c r="BR228" s="525"/>
      <c r="BS228" s="525"/>
      <c r="BT228" s="525"/>
      <c r="BU228" s="525"/>
      <c r="BV228" s="525"/>
      <c r="BW228" s="525"/>
      <c r="BX228" s="525"/>
      <c r="BY228" s="525"/>
      <c r="BZ228" s="525"/>
      <c r="CA228" s="525"/>
      <c r="CB228" s="525"/>
      <c r="CC228" s="525"/>
      <c r="CD228" s="525"/>
      <c r="CE228" s="525"/>
      <c r="CF228" s="525"/>
      <c r="CG228" s="525"/>
      <c r="CH228" s="525"/>
      <c r="CI228" s="525"/>
      <c r="CJ228" s="525"/>
      <c r="CK228" s="525"/>
      <c r="CL228" s="525"/>
      <c r="CM228" s="525"/>
      <c r="CN228" s="525"/>
      <c r="CO228" s="525"/>
      <c r="CP228" s="525"/>
      <c r="CQ228" s="525"/>
      <c r="CR228" s="525"/>
      <c r="CS228" s="525"/>
    </row>
    <row r="229" spans="1:97" ht="14.25" customHeight="1" x14ac:dyDescent="0.25">
      <c r="B229" s="67" t="s">
        <v>1295</v>
      </c>
      <c r="C229" s="5"/>
      <c r="D229" s="5"/>
      <c r="E229" s="5"/>
      <c r="F229" s="5"/>
      <c r="G229" s="5"/>
      <c r="H229" s="5"/>
      <c r="I229" s="5"/>
      <c r="J229" s="5"/>
      <c r="K229" s="5"/>
      <c r="L229" s="5"/>
      <c r="M229" s="5"/>
      <c r="N229" s="5"/>
      <c r="O229" s="5"/>
      <c r="P229" s="5"/>
      <c r="Q229" s="5"/>
      <c r="R229" s="5"/>
      <c r="S229" s="5"/>
      <c r="T229" s="5"/>
      <c r="U229" s="5"/>
      <c r="AH229" s="456"/>
      <c r="AI229" s="456"/>
      <c r="AJ229" s="456"/>
      <c r="AK229" s="456"/>
      <c r="AL229" s="456"/>
      <c r="AM229" s="456"/>
      <c r="AN229" s="456"/>
      <c r="AO229" s="456"/>
      <c r="AP229" s="456"/>
      <c r="AQ229" s="456"/>
      <c r="AR229" s="456"/>
      <c r="AS229" s="456"/>
      <c r="AT229" s="456"/>
      <c r="AU229" s="456"/>
      <c r="AV229" s="456"/>
      <c r="AW229" s="456"/>
      <c r="AX229" s="456"/>
      <c r="AY229" s="456"/>
      <c r="AZ229" s="456"/>
      <c r="BA229" s="456"/>
      <c r="BB229" s="456"/>
      <c r="BC229" s="456"/>
      <c r="BD229" s="456"/>
      <c r="BE229" s="456"/>
      <c r="BF229" s="456"/>
      <c r="BG229" s="456"/>
      <c r="BH229" s="456"/>
      <c r="BI229" s="456"/>
      <c r="BN229" s="525"/>
      <c r="BO229" s="525"/>
      <c r="BP229" s="525"/>
      <c r="BQ229" s="525"/>
      <c r="BR229" s="525"/>
      <c r="BS229" s="525"/>
      <c r="BT229" s="525"/>
      <c r="BU229" s="525"/>
      <c r="BV229" s="525"/>
      <c r="BW229" s="525"/>
      <c r="BX229" s="525"/>
      <c r="BY229" s="525"/>
      <c r="BZ229" s="525"/>
      <c r="CA229" s="525"/>
      <c r="CB229" s="525"/>
      <c r="CC229" s="525"/>
      <c r="CD229" s="525"/>
      <c r="CE229" s="525"/>
      <c r="CF229" s="525"/>
      <c r="CG229" s="525"/>
      <c r="CH229" s="525"/>
      <c r="CI229" s="525"/>
      <c r="CJ229" s="525"/>
      <c r="CK229" s="525"/>
      <c r="CL229" s="525"/>
      <c r="CM229" s="525"/>
      <c r="CN229" s="525"/>
      <c r="CO229" s="525"/>
      <c r="CP229" s="525"/>
      <c r="CQ229" s="525"/>
      <c r="CR229" s="525"/>
      <c r="CS229" s="525"/>
    </row>
    <row r="230" spans="1:97" ht="9.75" customHeight="1" x14ac:dyDescent="0.25">
      <c r="B230" s="5"/>
      <c r="C230" s="5"/>
      <c r="D230" s="5"/>
      <c r="E230" s="5"/>
      <c r="F230" s="5"/>
      <c r="G230" s="5"/>
      <c r="H230" s="5"/>
      <c r="I230" s="5"/>
      <c r="J230" s="5"/>
      <c r="K230" s="5"/>
      <c r="L230" s="5"/>
      <c r="M230" s="5"/>
      <c r="N230" s="5"/>
      <c r="O230" s="5"/>
      <c r="P230" s="5"/>
      <c r="Q230" s="5"/>
      <c r="R230" s="5"/>
      <c r="S230" s="5"/>
      <c r="T230" s="5"/>
      <c r="U230" s="5"/>
      <c r="AH230" s="658"/>
      <c r="AI230" s="456"/>
      <c r="AJ230" s="456"/>
      <c r="AK230" s="456"/>
      <c r="AL230" s="456"/>
      <c r="AM230" s="456"/>
      <c r="AN230" s="456"/>
      <c r="AO230" s="456"/>
      <c r="AP230" s="456"/>
      <c r="AQ230" s="456"/>
      <c r="AR230" s="456"/>
      <c r="AS230" s="456"/>
      <c r="AT230" s="456"/>
      <c r="AU230" s="456"/>
      <c r="AV230" s="456"/>
      <c r="AW230" s="456"/>
      <c r="AX230" s="456"/>
      <c r="AY230" s="456"/>
      <c r="AZ230" s="456"/>
      <c r="BA230" s="456"/>
      <c r="BB230" s="456"/>
      <c r="BC230" s="456"/>
      <c r="BD230" s="456"/>
      <c r="BE230" s="456"/>
      <c r="BF230" s="456"/>
      <c r="BG230" s="456"/>
      <c r="BH230" s="456"/>
      <c r="BI230" s="456"/>
      <c r="BN230" s="659"/>
      <c r="BO230" s="525"/>
      <c r="BP230" s="525"/>
      <c r="BQ230" s="525"/>
      <c r="BR230" s="525"/>
      <c r="BS230" s="525"/>
      <c r="BT230" s="525"/>
      <c r="BU230" s="525"/>
      <c r="BV230" s="525"/>
      <c r="BW230" s="525"/>
      <c r="BX230" s="525"/>
      <c r="BY230" s="525"/>
      <c r="BZ230" s="525"/>
      <c r="CA230" s="525"/>
      <c r="CB230" s="525"/>
      <c r="CC230" s="525"/>
      <c r="CD230" s="525"/>
      <c r="CE230" s="525"/>
      <c r="CF230" s="525"/>
      <c r="CG230" s="525"/>
      <c r="CH230" s="525"/>
      <c r="CI230" s="525"/>
      <c r="CJ230" s="525"/>
      <c r="CK230" s="525"/>
      <c r="CL230" s="525"/>
      <c r="CM230" s="525"/>
      <c r="CN230" s="525"/>
      <c r="CO230" s="525"/>
      <c r="CP230" s="525"/>
      <c r="CQ230" s="525"/>
      <c r="CR230" s="525"/>
      <c r="CS230" s="525"/>
    </row>
    <row r="231" spans="1:97" ht="14.25" customHeight="1" thickBot="1" x14ac:dyDescent="0.25">
      <c r="B231" s="69"/>
      <c r="C231" s="70" t="s">
        <v>496</v>
      </c>
      <c r="D231" s="70" t="s">
        <v>497</v>
      </c>
      <c r="E231" s="70" t="s">
        <v>498</v>
      </c>
      <c r="F231" s="70" t="s">
        <v>499</v>
      </c>
      <c r="G231" s="70" t="s">
        <v>500</v>
      </c>
      <c r="H231" s="70" t="s">
        <v>501</v>
      </c>
      <c r="I231" s="70" t="s">
        <v>502</v>
      </c>
      <c r="J231" s="70" t="s">
        <v>503</v>
      </c>
      <c r="K231" s="70" t="s">
        <v>504</v>
      </c>
      <c r="L231" s="70" t="s">
        <v>505</v>
      </c>
      <c r="M231" s="70" t="s">
        <v>506</v>
      </c>
      <c r="N231" s="70" t="s">
        <v>507</v>
      </c>
      <c r="O231" s="70" t="s">
        <v>508</v>
      </c>
      <c r="P231" s="70" t="s">
        <v>509</v>
      </c>
      <c r="Q231" s="70" t="s">
        <v>510</v>
      </c>
      <c r="R231" s="70" t="s">
        <v>511</v>
      </c>
      <c r="AH231" s="456"/>
      <c r="AI231" s="456"/>
      <c r="AJ231" s="456"/>
      <c r="AK231" s="456"/>
      <c r="AL231" s="456"/>
      <c r="AM231" s="456"/>
      <c r="AN231" s="456"/>
      <c r="AO231" s="456"/>
      <c r="AP231" s="456"/>
      <c r="AQ231" s="456"/>
      <c r="AR231" s="456"/>
      <c r="AS231" s="456"/>
      <c r="AT231" s="456"/>
      <c r="AU231" s="456"/>
      <c r="AV231" s="456"/>
      <c r="AW231" s="456"/>
      <c r="AX231" s="456"/>
      <c r="AY231" s="456"/>
      <c r="AZ231" s="456"/>
      <c r="BA231" s="456"/>
      <c r="BB231" s="456"/>
      <c r="BC231" s="456"/>
      <c r="BD231" s="456"/>
      <c r="BE231" s="456"/>
      <c r="BF231" s="456"/>
      <c r="BG231" s="456"/>
      <c r="BH231" s="456"/>
      <c r="BI231" s="456"/>
      <c r="BN231" s="525"/>
      <c r="BO231" s="525"/>
      <c r="BP231" s="525"/>
      <c r="BQ231" s="525"/>
      <c r="BR231" s="525"/>
      <c r="BS231" s="525"/>
      <c r="BT231" s="525"/>
      <c r="BU231" s="525"/>
      <c r="BV231" s="525"/>
      <c r="BW231" s="525"/>
      <c r="BX231" s="525"/>
      <c r="BY231" s="525"/>
      <c r="BZ231" s="525"/>
      <c r="CA231" s="525"/>
      <c r="CB231" s="525"/>
      <c r="CC231" s="525"/>
      <c r="CD231" s="525"/>
      <c r="CE231" s="525"/>
      <c r="CF231" s="525"/>
      <c r="CG231" s="525"/>
      <c r="CH231" s="525"/>
      <c r="CI231" s="525"/>
      <c r="CJ231" s="525"/>
      <c r="CK231" s="525"/>
      <c r="CL231" s="525"/>
      <c r="CM231" s="525"/>
      <c r="CN231" s="525"/>
      <c r="CO231" s="525"/>
      <c r="CP231" s="525"/>
      <c r="CQ231" s="525"/>
      <c r="CR231" s="525"/>
      <c r="CS231" s="525"/>
    </row>
    <row r="232" spans="1:97" ht="99.95" customHeight="1" thickBot="1" x14ac:dyDescent="0.3">
      <c r="B232" s="71"/>
      <c r="C232" s="299" t="s">
        <v>1141</v>
      </c>
      <c r="D232" s="299" t="s">
        <v>1142</v>
      </c>
      <c r="E232" s="299" t="s">
        <v>1143</v>
      </c>
      <c r="F232" s="299" t="s">
        <v>1144</v>
      </c>
      <c r="G232" s="299" t="s">
        <v>1145</v>
      </c>
      <c r="H232" s="299" t="s">
        <v>1146</v>
      </c>
      <c r="I232" s="299" t="s">
        <v>1147</v>
      </c>
      <c r="J232" s="299" t="s">
        <v>1148</v>
      </c>
      <c r="K232" s="299" t="s">
        <v>1149</v>
      </c>
      <c r="L232" s="299" t="s">
        <v>1150</v>
      </c>
      <c r="M232" s="299" t="s">
        <v>1151</v>
      </c>
      <c r="N232" s="299" t="s">
        <v>1152</v>
      </c>
      <c r="O232" s="299" t="s">
        <v>1296</v>
      </c>
      <c r="P232" s="300" t="s">
        <v>1297</v>
      </c>
      <c r="Q232" s="301" t="s">
        <v>1298</v>
      </c>
      <c r="R232" s="166" t="s">
        <v>1153</v>
      </c>
      <c r="AH232" s="594"/>
      <c r="AI232" s="612"/>
      <c r="AJ232" s="612"/>
      <c r="AK232" s="612"/>
      <c r="AL232" s="612"/>
      <c r="AM232" s="612"/>
      <c r="AN232" s="612"/>
      <c r="AO232" s="612"/>
      <c r="AP232" s="612"/>
      <c r="AQ232" s="612"/>
      <c r="AR232" s="612"/>
      <c r="AS232" s="612"/>
      <c r="AT232" s="456"/>
      <c r="AU232" s="456"/>
      <c r="AV232" s="456"/>
      <c r="AW232" s="456"/>
      <c r="AX232" s="456"/>
      <c r="AY232" s="456"/>
      <c r="AZ232" s="456"/>
      <c r="BA232" s="456"/>
      <c r="BB232" s="456"/>
      <c r="BC232" s="456"/>
      <c r="BD232" s="456"/>
      <c r="BE232" s="456"/>
      <c r="BF232" s="456"/>
      <c r="BG232" s="456"/>
      <c r="BH232" s="456"/>
      <c r="BI232" s="456"/>
      <c r="BN232" s="625"/>
      <c r="BO232" s="644"/>
      <c r="BP232" s="644"/>
      <c r="BQ232" s="644"/>
      <c r="BR232" s="644"/>
      <c r="BS232" s="644"/>
      <c r="BT232" s="644"/>
      <c r="BU232" s="644"/>
      <c r="BV232" s="644"/>
      <c r="BW232" s="644"/>
      <c r="BX232" s="644"/>
      <c r="BY232" s="644"/>
      <c r="BZ232" s="525"/>
      <c r="CA232" s="525"/>
      <c r="CB232" s="525"/>
      <c r="CC232" s="525"/>
      <c r="CD232" s="525"/>
      <c r="CE232" s="525"/>
      <c r="CF232" s="525"/>
      <c r="CG232" s="525"/>
      <c r="CH232" s="525"/>
      <c r="CI232" s="525"/>
      <c r="CJ232" s="525"/>
      <c r="CK232" s="525"/>
      <c r="CL232" s="525"/>
      <c r="CM232" s="525"/>
      <c r="CN232" s="525"/>
      <c r="CO232" s="525"/>
      <c r="CP232" s="525"/>
      <c r="CQ232" s="525"/>
      <c r="CR232" s="525"/>
      <c r="CS232" s="525"/>
    </row>
    <row r="233" spans="1:97" s="1041" customFormat="1" ht="60" customHeight="1" x14ac:dyDescent="0.25">
      <c r="B233" s="1095" t="s">
        <v>1158</v>
      </c>
      <c r="C233" s="291"/>
      <c r="D233" s="292"/>
      <c r="E233" s="292"/>
      <c r="F233" s="292"/>
      <c r="G233" s="292"/>
      <c r="H233" s="292"/>
      <c r="I233" s="292"/>
      <c r="J233" s="292"/>
      <c r="K233" s="292"/>
      <c r="L233" s="293"/>
      <c r="M233" s="292"/>
      <c r="N233" s="292"/>
      <c r="O233" s="292"/>
      <c r="P233" s="292"/>
      <c r="Q233" s="293"/>
      <c r="R233" s="1096"/>
      <c r="AH233" s="765" t="s">
        <v>1295</v>
      </c>
      <c r="AI233" s="620"/>
      <c r="AJ233" s="620"/>
      <c r="AK233" s="620"/>
      <c r="AL233" s="620"/>
      <c r="AM233" s="620"/>
      <c r="AN233" s="620"/>
      <c r="AO233" s="620"/>
      <c r="AP233" s="620"/>
      <c r="AQ233" s="620"/>
      <c r="AR233" s="620"/>
      <c r="AS233" s="621"/>
      <c r="AT233" s="456"/>
      <c r="AU233" s="456"/>
      <c r="AV233" s="456"/>
      <c r="AW233" s="456"/>
      <c r="AX233" s="456"/>
      <c r="AY233" s="456"/>
      <c r="AZ233" s="456"/>
      <c r="BA233" s="456"/>
      <c r="BB233" s="456"/>
      <c r="BC233" s="456"/>
      <c r="BD233" s="456"/>
      <c r="BE233" s="456"/>
      <c r="BF233" s="456"/>
      <c r="BG233" s="456"/>
      <c r="BH233" s="456"/>
      <c r="BI233" s="456"/>
      <c r="BJ233"/>
      <c r="BK233"/>
      <c r="BL233"/>
      <c r="BM233"/>
      <c r="BN233" s="774" t="s">
        <v>1295</v>
      </c>
      <c r="BO233" s="652"/>
      <c r="BP233" s="652"/>
      <c r="BQ233" s="652"/>
      <c r="BR233" s="652"/>
      <c r="BS233" s="652"/>
      <c r="BT233" s="652"/>
      <c r="BU233" s="652"/>
      <c r="BV233" s="652"/>
      <c r="BW233" s="652"/>
      <c r="BX233" s="652"/>
      <c r="BY233" s="653"/>
      <c r="BZ233" s="525"/>
      <c r="CA233" s="525"/>
      <c r="CB233" s="525"/>
      <c r="CC233" s="525"/>
      <c r="CD233" s="525"/>
      <c r="CE233" s="525"/>
      <c r="CF233" s="525"/>
      <c r="CG233" s="525"/>
      <c r="CH233" s="525"/>
      <c r="CI233" s="525"/>
      <c r="CJ233" s="525"/>
      <c r="CK233" s="1000"/>
      <c r="CL233" s="1000"/>
      <c r="CM233" s="1000"/>
      <c r="CN233" s="1000"/>
      <c r="CO233" s="1000"/>
      <c r="CP233" s="1000"/>
      <c r="CQ233" s="1000"/>
      <c r="CR233" s="1000"/>
      <c r="CS233" s="1000"/>
    </row>
    <row r="234" spans="1:97" s="1041" customFormat="1" ht="60" customHeight="1" x14ac:dyDescent="0.2">
      <c r="B234" s="1101" t="s">
        <v>1159</v>
      </c>
      <c r="C234" s="276"/>
      <c r="D234" s="294"/>
      <c r="E234" s="294"/>
      <c r="F234" s="294"/>
      <c r="G234" s="294"/>
      <c r="H234" s="294"/>
      <c r="I234" s="294"/>
      <c r="J234" s="294"/>
      <c r="K234" s="294"/>
      <c r="L234" s="294"/>
      <c r="M234" s="294"/>
      <c r="N234" s="294"/>
      <c r="O234" s="294"/>
      <c r="P234" s="294"/>
      <c r="Q234" s="295"/>
      <c r="R234" s="1102"/>
      <c r="AH234" s="1097" t="s">
        <v>1157</v>
      </c>
      <c r="AI234" s="1098"/>
      <c r="AJ234" s="1098"/>
      <c r="AK234" s="1098"/>
      <c r="AL234" s="1098"/>
      <c r="AM234" s="1098"/>
      <c r="AN234" s="1098"/>
      <c r="AO234" s="1098"/>
      <c r="AP234" s="1098"/>
      <c r="AQ234" s="1098"/>
      <c r="AR234" s="1098"/>
      <c r="AS234" s="1098"/>
      <c r="AT234" s="993"/>
      <c r="AU234" s="993"/>
      <c r="AV234" s="993"/>
      <c r="AW234" s="993"/>
      <c r="AX234" s="993"/>
      <c r="AY234" s="993"/>
      <c r="AZ234" s="993"/>
      <c r="BA234" s="993"/>
      <c r="BB234" s="993"/>
      <c r="BC234" s="993"/>
      <c r="BD234" s="993"/>
      <c r="BE234" s="993"/>
      <c r="BF234" s="993"/>
      <c r="BG234" s="993"/>
      <c r="BH234" s="993"/>
      <c r="BI234" s="993"/>
      <c r="BN234" s="1099" t="s">
        <v>2155</v>
      </c>
      <c r="BO234" s="1100"/>
      <c r="BP234" s="1100"/>
      <c r="BQ234" s="1100"/>
      <c r="BR234" s="1100"/>
      <c r="BS234" s="1100"/>
      <c r="BT234" s="1100"/>
      <c r="BU234" s="1100"/>
      <c r="BV234" s="1100"/>
      <c r="BW234" s="1100"/>
      <c r="BX234" s="1100"/>
      <c r="BY234" s="1100"/>
      <c r="BZ234" s="1000"/>
      <c r="CA234" s="1000"/>
      <c r="CB234" s="1000"/>
      <c r="CC234" s="1000"/>
      <c r="CD234" s="1000"/>
      <c r="CE234" s="1000"/>
      <c r="CF234" s="1000"/>
      <c r="CG234" s="1000"/>
      <c r="CH234" s="1000"/>
      <c r="CI234" s="1000"/>
      <c r="CJ234" s="1000"/>
      <c r="CK234" s="1000"/>
      <c r="CL234" s="1000"/>
      <c r="CM234" s="1000"/>
      <c r="CN234" s="1000"/>
      <c r="CO234" s="1000"/>
      <c r="CP234" s="1000"/>
      <c r="CQ234" s="1000"/>
      <c r="CR234" s="1000"/>
      <c r="CS234" s="1000"/>
    </row>
    <row r="235" spans="1:97" s="1041" customFormat="1" ht="60" customHeight="1" x14ac:dyDescent="0.2">
      <c r="B235" s="1103" t="s">
        <v>1299</v>
      </c>
      <c r="C235" s="296"/>
      <c r="D235" s="297"/>
      <c r="E235" s="297"/>
      <c r="F235" s="297"/>
      <c r="G235" s="297"/>
      <c r="H235" s="297"/>
      <c r="I235" s="297"/>
      <c r="J235" s="297"/>
      <c r="K235" s="297"/>
      <c r="L235" s="298"/>
      <c r="M235" s="297"/>
      <c r="N235" s="297"/>
      <c r="O235" s="297"/>
      <c r="P235" s="297"/>
      <c r="Q235" s="298"/>
      <c r="R235" s="1104"/>
      <c r="AH235" s="1043"/>
      <c r="AI235" s="1044" t="s">
        <v>496</v>
      </c>
      <c r="AJ235" s="1044" t="s">
        <v>497</v>
      </c>
      <c r="AK235" s="1044" t="s">
        <v>498</v>
      </c>
      <c r="AL235" s="1044" t="s">
        <v>499</v>
      </c>
      <c r="AM235" s="1044" t="s">
        <v>500</v>
      </c>
      <c r="AN235" s="1044" t="s">
        <v>501</v>
      </c>
      <c r="AO235" s="1044" t="s">
        <v>502</v>
      </c>
      <c r="AP235" s="1044" t="s">
        <v>503</v>
      </c>
      <c r="AQ235" s="1044" t="s">
        <v>504</v>
      </c>
      <c r="AR235" s="1044" t="s">
        <v>505</v>
      </c>
      <c r="AS235" s="1044" t="s">
        <v>506</v>
      </c>
      <c r="AT235" s="1044" t="s">
        <v>507</v>
      </c>
      <c r="AU235" s="1044" t="s">
        <v>508</v>
      </c>
      <c r="AV235" s="1044" t="s">
        <v>509</v>
      </c>
      <c r="AW235" s="1044" t="s">
        <v>510</v>
      </c>
      <c r="AX235" s="1044" t="s">
        <v>511</v>
      </c>
      <c r="AY235" s="993"/>
      <c r="AZ235" s="993"/>
      <c r="BA235" s="993"/>
      <c r="BB235" s="993"/>
      <c r="BC235" s="993"/>
      <c r="BD235" s="993"/>
      <c r="BE235" s="993"/>
      <c r="BF235" s="993"/>
      <c r="BG235" s="993"/>
      <c r="BH235" s="993"/>
      <c r="BI235" s="993"/>
      <c r="BN235" s="1046"/>
      <c r="BO235" s="1047" t="s">
        <v>496</v>
      </c>
      <c r="BP235" s="1047" t="s">
        <v>497</v>
      </c>
      <c r="BQ235" s="1047" t="s">
        <v>498</v>
      </c>
      <c r="BR235" s="1047" t="s">
        <v>499</v>
      </c>
      <c r="BS235" s="1047" t="s">
        <v>500</v>
      </c>
      <c r="BT235" s="1047" t="s">
        <v>501</v>
      </c>
      <c r="BU235" s="1047" t="s">
        <v>502</v>
      </c>
      <c r="BV235" s="1047" t="s">
        <v>503</v>
      </c>
      <c r="BW235" s="1047" t="s">
        <v>504</v>
      </c>
      <c r="BX235" s="1047" t="s">
        <v>505</v>
      </c>
      <c r="BY235" s="1047" t="s">
        <v>506</v>
      </c>
      <c r="BZ235" s="1047" t="s">
        <v>507</v>
      </c>
      <c r="CA235" s="1047" t="s">
        <v>508</v>
      </c>
      <c r="CB235" s="1047" t="s">
        <v>509</v>
      </c>
      <c r="CC235" s="1047" t="s">
        <v>510</v>
      </c>
      <c r="CD235" s="1047" t="s">
        <v>511</v>
      </c>
      <c r="CE235" s="1000"/>
      <c r="CF235" s="1000"/>
      <c r="CG235" s="1000"/>
      <c r="CH235" s="1000"/>
      <c r="CI235" s="1000"/>
      <c r="CJ235" s="1000"/>
      <c r="CK235" s="1000"/>
      <c r="CL235" s="1000"/>
      <c r="CM235" s="1000"/>
      <c r="CN235" s="1000"/>
      <c r="CO235" s="1000"/>
      <c r="CP235" s="1000"/>
      <c r="CQ235" s="1000"/>
      <c r="CR235" s="1000"/>
      <c r="CS235" s="1000"/>
    </row>
    <row r="236" spans="1:97" s="988" customFormat="1" ht="14.25" customHeight="1" thickBot="1" x14ac:dyDescent="0.25">
      <c r="A236" s="982"/>
      <c r="B236" s="983" t="s">
        <v>1161</v>
      </c>
      <c r="C236" s="1025"/>
      <c r="D236" s="1026"/>
      <c r="E236" s="1026"/>
      <c r="F236" s="1026"/>
      <c r="G236" s="1026"/>
      <c r="H236" s="1026"/>
      <c r="I236" s="1026"/>
      <c r="J236" s="1026"/>
      <c r="K236" s="1026"/>
      <c r="L236" s="1027"/>
      <c r="M236" s="1026"/>
      <c r="N236" s="1026"/>
      <c r="O236" s="1026"/>
      <c r="P236" s="1026"/>
      <c r="Q236" s="1027"/>
      <c r="R236" s="1025"/>
      <c r="AH236" s="1077"/>
      <c r="AI236" s="1105" t="str">
        <f t="shared" ref="AI236:AQ236" si="69">C232</f>
        <v>Entity Type 1</v>
      </c>
      <c r="AJ236" s="1106" t="str">
        <f t="shared" si="69"/>
        <v>Entity Type 2</v>
      </c>
      <c r="AK236" s="1106" t="str">
        <f t="shared" si="69"/>
        <v>Entity Type 3</v>
      </c>
      <c r="AL236" s="1106" t="str">
        <f t="shared" si="69"/>
        <v>Entity Type 4</v>
      </c>
      <c r="AM236" s="1106" t="str">
        <f t="shared" si="69"/>
        <v>Entity Type 5</v>
      </c>
      <c r="AN236" s="1106" t="str">
        <f t="shared" si="69"/>
        <v>Entity Type 6</v>
      </c>
      <c r="AO236" s="1106" t="str">
        <f t="shared" si="69"/>
        <v>Entity Type 7</v>
      </c>
      <c r="AP236" s="1106" t="str">
        <f t="shared" si="69"/>
        <v>Entity Type 8</v>
      </c>
      <c r="AQ236" s="1106" t="str">
        <f t="shared" si="69"/>
        <v>Entity Type 9</v>
      </c>
      <c r="AR236" s="1106" t="str">
        <f t="shared" ref="AR236" si="70">L232</f>
        <v>Entity Type 10</v>
      </c>
      <c r="AS236" s="1106" t="str">
        <f t="shared" ref="AS236" si="71">M232</f>
        <v>Entity Type 11</v>
      </c>
      <c r="AT236" s="1106" t="str">
        <f t="shared" ref="AT236" si="72">N232</f>
        <v>Entity Type 12</v>
      </c>
      <c r="AU236" s="1106" t="str">
        <f t="shared" ref="AU236" si="73">O232</f>
        <v>Entity Type 13</v>
      </c>
      <c r="AV236" s="1106" t="str">
        <f t="shared" ref="AV236" si="74">P232</f>
        <v>Entity Type 14</v>
      </c>
      <c r="AW236" s="1107" t="str">
        <f t="shared" ref="AW236" si="75">Q232</f>
        <v>Entity Type 15</v>
      </c>
      <c r="AX236" s="1105" t="s">
        <v>1153</v>
      </c>
      <c r="AY236" s="993"/>
      <c r="AZ236" s="993"/>
      <c r="BA236" s="993"/>
      <c r="BB236" s="993"/>
      <c r="BC236" s="993"/>
      <c r="BD236" s="993"/>
      <c r="BE236" s="993"/>
      <c r="BF236" s="993"/>
      <c r="BG236" s="993"/>
      <c r="BH236" s="993"/>
      <c r="BI236" s="993"/>
      <c r="BJ236" s="1041"/>
      <c r="BK236" s="1041"/>
      <c r="BL236" s="1041"/>
      <c r="BM236" s="1041"/>
      <c r="BN236" s="1090"/>
      <c r="BO236" s="1108" t="str">
        <f t="shared" ref="BO236:BW236" si="76">C232</f>
        <v>Entity Type 1</v>
      </c>
      <c r="BP236" s="1109" t="str">
        <f t="shared" si="76"/>
        <v>Entity Type 2</v>
      </c>
      <c r="BQ236" s="1109" t="str">
        <f t="shared" si="76"/>
        <v>Entity Type 3</v>
      </c>
      <c r="BR236" s="1109" t="str">
        <f t="shared" si="76"/>
        <v>Entity Type 4</v>
      </c>
      <c r="BS236" s="1109" t="str">
        <f t="shared" si="76"/>
        <v>Entity Type 5</v>
      </c>
      <c r="BT236" s="1109" t="str">
        <f t="shared" si="76"/>
        <v>Entity Type 6</v>
      </c>
      <c r="BU236" s="1109" t="str">
        <f t="shared" si="76"/>
        <v>Entity Type 7</v>
      </c>
      <c r="BV236" s="1109" t="str">
        <f t="shared" si="76"/>
        <v>Entity Type 8</v>
      </c>
      <c r="BW236" s="1109" t="str">
        <f t="shared" si="76"/>
        <v>Entity Type 9</v>
      </c>
      <c r="BX236" s="1109" t="str">
        <f t="shared" ref="BX236" si="77">L232</f>
        <v>Entity Type 10</v>
      </c>
      <c r="BY236" s="1109" t="str">
        <f t="shared" ref="BY236" si="78">M232</f>
        <v>Entity Type 11</v>
      </c>
      <c r="BZ236" s="1109" t="str">
        <f t="shared" ref="BZ236" si="79">N232</f>
        <v>Entity Type 12</v>
      </c>
      <c r="CA236" s="1109" t="str">
        <f t="shared" ref="CA236" si="80">O232</f>
        <v>Entity Type 13</v>
      </c>
      <c r="CB236" s="1109" t="str">
        <f t="shared" ref="CB236" si="81">P232</f>
        <v>Entity Type 14</v>
      </c>
      <c r="CC236" s="1110" t="str">
        <f t="shared" ref="CC236" si="82">Q232</f>
        <v>Entity Type 15</v>
      </c>
      <c r="CD236" s="1111" t="s">
        <v>1153</v>
      </c>
      <c r="CE236" s="1000"/>
      <c r="CF236" s="1000"/>
      <c r="CG236" s="1000"/>
      <c r="CH236" s="1000"/>
      <c r="CI236" s="1000"/>
      <c r="CJ236" s="1000"/>
      <c r="CK236" s="1000"/>
      <c r="CL236" s="1000"/>
      <c r="CM236" s="1000"/>
      <c r="CN236" s="1000"/>
      <c r="CO236" s="1000"/>
      <c r="CP236" s="1000"/>
      <c r="CQ236" s="1000"/>
      <c r="CR236" s="1000"/>
      <c r="CS236" s="1000"/>
    </row>
    <row r="237" spans="1:97" ht="14.25" x14ac:dyDescent="0.2">
      <c r="A237" s="4"/>
      <c r="B237" s="59">
        <v>2002</v>
      </c>
      <c r="C237" s="168"/>
      <c r="D237" s="169"/>
      <c r="E237" s="169"/>
      <c r="F237" s="169"/>
      <c r="G237" s="169"/>
      <c r="H237" s="169"/>
      <c r="I237" s="169"/>
      <c r="J237" s="169"/>
      <c r="K237" s="169"/>
      <c r="L237" s="170"/>
      <c r="M237" s="169"/>
      <c r="N237" s="169"/>
      <c r="O237" s="169"/>
      <c r="P237" s="169"/>
      <c r="Q237" s="169"/>
      <c r="R237" s="268" t="str">
        <f>IF(COUNT(C237,D237,E237,F237,G237,H237,I237,J237,K237,L237,M237,N237,O237,P237,Q237)&lt;&gt;0,C237+D237+E237+F237+G237+H237+I237+J237+K237+L237+M237+N237+O237+P237+Q237,"")</f>
        <v/>
      </c>
      <c r="AH237" s="989"/>
      <c r="AI237" s="1028"/>
      <c r="AJ237" s="1029"/>
      <c r="AK237" s="1029"/>
      <c r="AL237" s="1029"/>
      <c r="AM237" s="1029"/>
      <c r="AN237" s="1029"/>
      <c r="AO237" s="1029"/>
      <c r="AP237" s="1029"/>
      <c r="AQ237" s="1029"/>
      <c r="AR237" s="1029"/>
      <c r="AS237" s="1029"/>
      <c r="AT237" s="1029"/>
      <c r="AU237" s="1029"/>
      <c r="AV237" s="1029"/>
      <c r="AW237" s="1030"/>
      <c r="AX237" s="1031"/>
      <c r="AY237" s="1032"/>
      <c r="AZ237" s="1032"/>
      <c r="BA237" s="1032"/>
      <c r="BB237" s="1032"/>
      <c r="BC237" s="1032"/>
      <c r="BD237" s="993"/>
      <c r="BE237" s="993"/>
      <c r="BF237" s="993"/>
      <c r="BG237" s="993"/>
      <c r="BH237" s="993"/>
      <c r="BI237" s="993"/>
      <c r="BJ237" s="988"/>
      <c r="BK237" s="988"/>
      <c r="BL237" s="988"/>
      <c r="BM237" s="988"/>
      <c r="BN237" s="1033"/>
      <c r="BO237" s="1011"/>
      <c r="BP237" s="1034"/>
      <c r="BQ237" s="1034"/>
      <c r="BR237" s="1034"/>
      <c r="BS237" s="1034"/>
      <c r="BT237" s="1034"/>
      <c r="BU237" s="1034"/>
      <c r="BV237" s="1034"/>
      <c r="BW237" s="1034"/>
      <c r="BX237" s="1034"/>
      <c r="BY237" s="1034"/>
      <c r="BZ237" s="1034"/>
      <c r="CA237" s="1034"/>
      <c r="CB237" s="1034"/>
      <c r="CC237" s="1035"/>
      <c r="CD237" s="1036"/>
      <c r="CE237" s="1037"/>
      <c r="CF237" s="1037"/>
      <c r="CG237" s="1037"/>
      <c r="CH237" s="1037"/>
      <c r="CI237" s="1037"/>
      <c r="CJ237" s="1000"/>
      <c r="CK237" s="525"/>
      <c r="CL237" s="525"/>
      <c r="CM237" s="525"/>
      <c r="CN237" s="525"/>
      <c r="CO237" s="525"/>
      <c r="CP237" s="525"/>
      <c r="CQ237" s="525"/>
      <c r="CR237" s="525"/>
      <c r="CS237" s="525"/>
    </row>
    <row r="238" spans="1:97" ht="14.25" x14ac:dyDescent="0.2">
      <c r="A238" s="4"/>
      <c r="B238" s="60">
        <v>2003</v>
      </c>
      <c r="C238" s="168"/>
      <c r="D238" s="169"/>
      <c r="E238" s="169"/>
      <c r="F238" s="169"/>
      <c r="G238" s="169"/>
      <c r="H238" s="169"/>
      <c r="I238" s="169"/>
      <c r="J238" s="169"/>
      <c r="K238" s="169"/>
      <c r="L238" s="170"/>
      <c r="M238" s="169"/>
      <c r="N238" s="169"/>
      <c r="O238" s="169"/>
      <c r="P238" s="169"/>
      <c r="Q238" s="169"/>
      <c r="R238" s="268" t="str">
        <f t="shared" ref="R238:R255" si="83">IF(COUNT(C238,D238,E238,F238,G238,H238,I238,J238,K238,L238,M238,N238,O238,P238,Q238)&lt;&gt;0,C238+D238+E238+F238+G238+H238+I238+J238+K238+L238+M238+N238+O238+P238+Q238,"")</f>
        <v/>
      </c>
      <c r="AH238" s="622">
        <v>2002</v>
      </c>
      <c r="AI238" s="598" t="str">
        <f>IF(ISNUMBER(C237),'Cover Page'!$D$35/1000000*'4 classification'!C237/'FX rate'!$C7,"")</f>
        <v/>
      </c>
      <c r="AJ238" s="790" t="str">
        <f>IF(ISNUMBER(D237),'Cover Page'!$D$35/1000000*'4 classification'!D237/'FX rate'!$C7,"")</f>
        <v/>
      </c>
      <c r="AK238" s="790" t="str">
        <f>IF(ISNUMBER(E237),'Cover Page'!$D$35/1000000*'4 classification'!E237/'FX rate'!$C7,"")</f>
        <v/>
      </c>
      <c r="AL238" s="790" t="str">
        <f>IF(ISNUMBER(F237),'Cover Page'!$D$35/1000000*'4 classification'!F237/'FX rate'!$C7,"")</f>
        <v/>
      </c>
      <c r="AM238" s="790" t="str">
        <f>IF(ISNUMBER(G237),'Cover Page'!$D$35/1000000*'4 classification'!G237/'FX rate'!$C7,"")</f>
        <v/>
      </c>
      <c r="AN238" s="790" t="str">
        <f>IF(ISNUMBER(H237),'Cover Page'!$D$35/1000000*'4 classification'!H237/'FX rate'!$C7,"")</f>
        <v/>
      </c>
      <c r="AO238" s="790" t="str">
        <f>IF(ISNUMBER(I237),'Cover Page'!$D$35/1000000*'4 classification'!I237/'FX rate'!$C7,"")</f>
        <v/>
      </c>
      <c r="AP238" s="790" t="str">
        <f>IF(ISNUMBER(J237),'Cover Page'!$D$35/1000000*'4 classification'!J237/'FX rate'!$C7,"")</f>
        <v/>
      </c>
      <c r="AQ238" s="790" t="str">
        <f>IF(ISNUMBER(K237),'Cover Page'!$D$35/1000000*'4 classification'!K237/'FX rate'!$C7,"")</f>
        <v/>
      </c>
      <c r="AR238" s="790" t="str">
        <f>IF(ISNUMBER(L237),'Cover Page'!$D$35/1000000*'4 classification'!L237/'FX rate'!$C7,"")</f>
        <v/>
      </c>
      <c r="AS238" s="790" t="str">
        <f>IF(ISNUMBER(M237),'Cover Page'!$D$35/1000000*'4 classification'!M237/'FX rate'!$C7,"")</f>
        <v/>
      </c>
      <c r="AT238" s="790" t="str">
        <f>IF(ISNUMBER(N237),'Cover Page'!$D$35/1000000*'4 classification'!N237/'FX rate'!$C7,"")</f>
        <v/>
      </c>
      <c r="AU238" s="790" t="str">
        <f>IF(ISNUMBER(O237),'Cover Page'!$D$35/1000000*'4 classification'!O237/'FX rate'!$C7,"")</f>
        <v/>
      </c>
      <c r="AV238" s="790" t="str">
        <f>IF(ISNUMBER(P237),'Cover Page'!$D$35/1000000*'4 classification'!P237/'FX rate'!$C7,"")</f>
        <v/>
      </c>
      <c r="AW238" s="822" t="str">
        <f>IF(ISNUMBER(Q237),'Cover Page'!$D$35/1000000*'4 classification'!Q237/'FX rate'!$C7,"")</f>
        <v/>
      </c>
      <c r="AX238" s="623" t="str">
        <f>IF(ISNUMBER(R237),'Cover Page'!$D$35/1000000*'4 classification'!R237/'FX rate'!$C7,"")</f>
        <v/>
      </c>
      <c r="AY238" s="456"/>
      <c r="AZ238" s="456"/>
      <c r="BA238" s="456"/>
      <c r="BB238" s="456"/>
      <c r="BC238" s="456"/>
      <c r="BD238" s="456"/>
      <c r="BE238" s="456"/>
      <c r="BF238" s="456"/>
      <c r="BG238" s="456"/>
      <c r="BH238" s="456"/>
      <c r="BI238" s="456"/>
      <c r="BN238" s="654">
        <v>2002</v>
      </c>
      <c r="BO238" s="629" t="str">
        <f>IF(ISNUMBER(C237),'Cover Page'!$D$35/1000000*C237/'FX rate'!$C$26,"")</f>
        <v/>
      </c>
      <c r="BP238" s="789" t="str">
        <f>IF(ISNUMBER(D237),'Cover Page'!$D$35/1000000*D237/'FX rate'!$C$26,"")</f>
        <v/>
      </c>
      <c r="BQ238" s="789" t="str">
        <f>IF(ISNUMBER(E237),'Cover Page'!$D$35/1000000*E237/'FX rate'!$C$26,"")</f>
        <v/>
      </c>
      <c r="BR238" s="789" t="str">
        <f>IF(ISNUMBER(F237),'Cover Page'!$D$35/1000000*F237/'FX rate'!$C$26,"")</f>
        <v/>
      </c>
      <c r="BS238" s="789" t="str">
        <f>IF(ISNUMBER(G237),'Cover Page'!$D$35/1000000*G237/'FX rate'!$C$26,"")</f>
        <v/>
      </c>
      <c r="BT238" s="789" t="str">
        <f>IF(ISNUMBER(H237),'Cover Page'!$D$35/1000000*H237/'FX rate'!$C$26,"")</f>
        <v/>
      </c>
      <c r="BU238" s="789" t="str">
        <f>IF(ISNUMBER(I237),'Cover Page'!$D$35/1000000*I237/'FX rate'!$C$26,"")</f>
        <v/>
      </c>
      <c r="BV238" s="789" t="str">
        <f>IF(ISNUMBER(J237),'Cover Page'!$D$35/1000000*J237/'FX rate'!$C$26,"")</f>
        <v/>
      </c>
      <c r="BW238" s="789" t="str">
        <f>IF(ISNUMBER(K237),'Cover Page'!$D$35/1000000*K237/'FX rate'!$C$26,"")</f>
        <v/>
      </c>
      <c r="BX238" s="789" t="str">
        <f>IF(ISNUMBER(L237),'Cover Page'!$D$35/1000000*L237/'FX rate'!$C$26,"")</f>
        <v/>
      </c>
      <c r="BY238" s="789" t="str">
        <f>IF(ISNUMBER(M237),'Cover Page'!$D$35/1000000*M237/'FX rate'!$C$26,"")</f>
        <v/>
      </c>
      <c r="BZ238" s="789" t="str">
        <f>IF(ISNUMBER(N237),'Cover Page'!$D$35/1000000*N237/'FX rate'!$C$26,"")</f>
        <v/>
      </c>
      <c r="CA238" s="789" t="str">
        <f>IF(ISNUMBER(O237),'Cover Page'!$D$35/1000000*O237/'FX rate'!$C$26,"")</f>
        <v/>
      </c>
      <c r="CB238" s="789" t="str">
        <f>IF(ISNUMBER(P237),'Cover Page'!$D$35/1000000*P237/'FX rate'!$C$26,"")</f>
        <v/>
      </c>
      <c r="CC238" s="821" t="str">
        <f>IF(ISNUMBER(Q237),'Cover Page'!$D$35/1000000*Q237/'FX rate'!$C$26,"")</f>
        <v/>
      </c>
      <c r="CD238" s="655" t="str">
        <f>IF(ISNUMBER(R237),'Cover Page'!$D$35/1000000*R237/'FX rate'!$C$26,"")</f>
        <v/>
      </c>
      <c r="CE238" s="525"/>
      <c r="CF238" s="525"/>
      <c r="CG238" s="525"/>
      <c r="CH238" s="525"/>
      <c r="CI238" s="525"/>
      <c r="CJ238" s="525"/>
      <c r="CK238" s="525"/>
      <c r="CL238" s="525"/>
      <c r="CM238" s="525"/>
      <c r="CN238" s="525"/>
      <c r="CO238" s="525"/>
      <c r="CP238" s="525"/>
      <c r="CQ238" s="525"/>
      <c r="CR238" s="525"/>
      <c r="CS238" s="525"/>
    </row>
    <row r="239" spans="1:97" ht="14.25" x14ac:dyDescent="0.2">
      <c r="A239" s="4"/>
      <c r="B239" s="60">
        <v>2004</v>
      </c>
      <c r="C239" s="168"/>
      <c r="D239" s="169"/>
      <c r="E239" s="169"/>
      <c r="F239" s="169"/>
      <c r="G239" s="169"/>
      <c r="H239" s="169"/>
      <c r="I239" s="169"/>
      <c r="J239" s="169"/>
      <c r="K239" s="169"/>
      <c r="L239" s="170"/>
      <c r="M239" s="169"/>
      <c r="N239" s="169"/>
      <c r="O239" s="169"/>
      <c r="P239" s="169"/>
      <c r="Q239" s="169"/>
      <c r="R239" s="268" t="str">
        <f t="shared" si="83"/>
        <v/>
      </c>
      <c r="AH239" s="624">
        <v>2003</v>
      </c>
      <c r="AI239" s="623" t="str">
        <f>IF(ISNUMBER(C238),'Cover Page'!$D$35/1000000*'4 classification'!C238/'FX rate'!$C8,"")</f>
        <v/>
      </c>
      <c r="AJ239" s="790" t="str">
        <f>IF(ISNUMBER(D238),'Cover Page'!$D$35/1000000*'4 classification'!D238/'FX rate'!$C8,"")</f>
        <v/>
      </c>
      <c r="AK239" s="790" t="str">
        <f>IF(ISNUMBER(E238),'Cover Page'!$D$35/1000000*'4 classification'!E238/'FX rate'!$C8,"")</f>
        <v/>
      </c>
      <c r="AL239" s="790" t="str">
        <f>IF(ISNUMBER(F238),'Cover Page'!$D$35/1000000*'4 classification'!F238/'FX rate'!$C8,"")</f>
        <v/>
      </c>
      <c r="AM239" s="790" t="str">
        <f>IF(ISNUMBER(G238),'Cover Page'!$D$35/1000000*'4 classification'!G238/'FX rate'!$C8,"")</f>
        <v/>
      </c>
      <c r="AN239" s="790" t="str">
        <f>IF(ISNUMBER(H238),'Cover Page'!$D$35/1000000*'4 classification'!H238/'FX rate'!$C8,"")</f>
        <v/>
      </c>
      <c r="AO239" s="790" t="str">
        <f>IF(ISNUMBER(I238),'Cover Page'!$D$35/1000000*'4 classification'!I238/'FX rate'!$C8,"")</f>
        <v/>
      </c>
      <c r="AP239" s="790" t="str">
        <f>IF(ISNUMBER(J238),'Cover Page'!$D$35/1000000*'4 classification'!J238/'FX rate'!$C8,"")</f>
        <v/>
      </c>
      <c r="AQ239" s="790" t="str">
        <f>IF(ISNUMBER(K238),'Cover Page'!$D$35/1000000*'4 classification'!K238/'FX rate'!$C8,"")</f>
        <v/>
      </c>
      <c r="AR239" s="790" t="str">
        <f>IF(ISNUMBER(L238),'Cover Page'!$D$35/1000000*'4 classification'!L238/'FX rate'!$C8,"")</f>
        <v/>
      </c>
      <c r="AS239" s="790" t="str">
        <f>IF(ISNUMBER(M238),'Cover Page'!$D$35/1000000*'4 classification'!M238/'FX rate'!$C8,"")</f>
        <v/>
      </c>
      <c r="AT239" s="790" t="str">
        <f>IF(ISNUMBER(N238),'Cover Page'!$D$35/1000000*'4 classification'!N238/'FX rate'!$C8,"")</f>
        <v/>
      </c>
      <c r="AU239" s="790" t="str">
        <f>IF(ISNUMBER(O238),'Cover Page'!$D$35/1000000*'4 classification'!O238/'FX rate'!$C8,"")</f>
        <v/>
      </c>
      <c r="AV239" s="790" t="str">
        <f>IF(ISNUMBER(P238),'Cover Page'!$D$35/1000000*'4 classification'!P238/'FX rate'!$C8,"")</f>
        <v/>
      </c>
      <c r="AW239" s="822" t="str">
        <f>IF(ISNUMBER(Q238),'Cover Page'!$D$35/1000000*'4 classification'!Q238/'FX rate'!$C8,"")</f>
        <v/>
      </c>
      <c r="AX239" s="623" t="str">
        <f>IF(ISNUMBER(R238),'Cover Page'!$D$35/1000000*'4 classification'!R238/'FX rate'!$C8,"")</f>
        <v/>
      </c>
      <c r="AY239" s="456"/>
      <c r="AZ239" s="456"/>
      <c r="BA239" s="456"/>
      <c r="BB239" s="456"/>
      <c r="BC239" s="456"/>
      <c r="BD239" s="456"/>
      <c r="BE239" s="456"/>
      <c r="BF239" s="456"/>
      <c r="BG239" s="456"/>
      <c r="BH239" s="456"/>
      <c r="BI239" s="456"/>
      <c r="BN239" s="656">
        <v>2003</v>
      </c>
      <c r="BO239" s="655" t="str">
        <f>IF(ISNUMBER(C238),'Cover Page'!$D$35/1000000*C238/'FX rate'!$C$26,"")</f>
        <v/>
      </c>
      <c r="BP239" s="789" t="str">
        <f>IF(ISNUMBER(D238),'Cover Page'!$D$35/1000000*D238/'FX rate'!$C$26,"")</f>
        <v/>
      </c>
      <c r="BQ239" s="789" t="str">
        <f>IF(ISNUMBER(E238),'Cover Page'!$D$35/1000000*E238/'FX rate'!$C$26,"")</f>
        <v/>
      </c>
      <c r="BR239" s="789" t="str">
        <f>IF(ISNUMBER(F238),'Cover Page'!$D$35/1000000*F238/'FX rate'!$C$26,"")</f>
        <v/>
      </c>
      <c r="BS239" s="789" t="str">
        <f>IF(ISNUMBER(G238),'Cover Page'!$D$35/1000000*G238/'FX rate'!$C$26,"")</f>
        <v/>
      </c>
      <c r="BT239" s="789" t="str">
        <f>IF(ISNUMBER(H238),'Cover Page'!$D$35/1000000*H238/'FX rate'!$C$26,"")</f>
        <v/>
      </c>
      <c r="BU239" s="789" t="str">
        <f>IF(ISNUMBER(I238),'Cover Page'!$D$35/1000000*I238/'FX rate'!$C$26,"")</f>
        <v/>
      </c>
      <c r="BV239" s="789" t="str">
        <f>IF(ISNUMBER(J238),'Cover Page'!$D$35/1000000*J238/'FX rate'!$C$26,"")</f>
        <v/>
      </c>
      <c r="BW239" s="789" t="str">
        <f>IF(ISNUMBER(K238),'Cover Page'!$D$35/1000000*K238/'FX rate'!$C$26,"")</f>
        <v/>
      </c>
      <c r="BX239" s="789" t="str">
        <f>IF(ISNUMBER(L238),'Cover Page'!$D$35/1000000*L238/'FX rate'!$C$26,"")</f>
        <v/>
      </c>
      <c r="BY239" s="789" t="str">
        <f>IF(ISNUMBER(M238),'Cover Page'!$D$35/1000000*M238/'FX rate'!$C$26,"")</f>
        <v/>
      </c>
      <c r="BZ239" s="789" t="str">
        <f>IF(ISNUMBER(N238),'Cover Page'!$D$35/1000000*N238/'FX rate'!$C$26,"")</f>
        <v/>
      </c>
      <c r="CA239" s="789" t="str">
        <f>IF(ISNUMBER(O238),'Cover Page'!$D$35/1000000*O238/'FX rate'!$C$26,"")</f>
        <v/>
      </c>
      <c r="CB239" s="789" t="str">
        <f>IF(ISNUMBER(P238),'Cover Page'!$D$35/1000000*P238/'FX rate'!$C$26,"")</f>
        <v/>
      </c>
      <c r="CC239" s="821" t="str">
        <f>IF(ISNUMBER(Q238),'Cover Page'!$D$35/1000000*Q238/'FX rate'!$C$26,"")</f>
        <v/>
      </c>
      <c r="CD239" s="655" t="str">
        <f>IF(ISNUMBER(R238),'Cover Page'!$D$35/1000000*R238/'FX rate'!$C$26,"")</f>
        <v/>
      </c>
      <c r="CE239" s="525"/>
      <c r="CF239" s="525"/>
      <c r="CG239" s="525"/>
      <c r="CH239" s="525"/>
      <c r="CI239" s="525"/>
      <c r="CJ239" s="525"/>
      <c r="CK239" s="525"/>
      <c r="CL239" s="525"/>
      <c r="CM239" s="525"/>
      <c r="CN239" s="525"/>
      <c r="CO239" s="525"/>
      <c r="CP239" s="525"/>
      <c r="CQ239" s="525"/>
      <c r="CR239" s="525"/>
      <c r="CS239" s="525"/>
    </row>
    <row r="240" spans="1:97" ht="14.25" x14ac:dyDescent="0.2">
      <c r="A240" s="4"/>
      <c r="B240" s="60">
        <v>2005</v>
      </c>
      <c r="C240" s="168"/>
      <c r="D240" s="169"/>
      <c r="E240" s="169"/>
      <c r="F240" s="169"/>
      <c r="G240" s="169"/>
      <c r="H240" s="169"/>
      <c r="I240" s="169"/>
      <c r="J240" s="169"/>
      <c r="K240" s="169"/>
      <c r="L240" s="170"/>
      <c r="M240" s="169"/>
      <c r="N240" s="169"/>
      <c r="O240" s="169"/>
      <c r="P240" s="169"/>
      <c r="Q240" s="169"/>
      <c r="R240" s="268" t="str">
        <f t="shared" si="83"/>
        <v/>
      </c>
      <c r="AH240" s="624">
        <v>2004</v>
      </c>
      <c r="AI240" s="623" t="str">
        <f>IF(ISNUMBER(C239),'Cover Page'!$D$35/1000000*'4 classification'!C239/'FX rate'!$C9,"")</f>
        <v/>
      </c>
      <c r="AJ240" s="790" t="str">
        <f>IF(ISNUMBER(D239),'Cover Page'!$D$35/1000000*'4 classification'!D239/'FX rate'!$C9,"")</f>
        <v/>
      </c>
      <c r="AK240" s="790" t="str">
        <f>IF(ISNUMBER(E239),'Cover Page'!$D$35/1000000*'4 classification'!E239/'FX rate'!$C9,"")</f>
        <v/>
      </c>
      <c r="AL240" s="790" t="str">
        <f>IF(ISNUMBER(F239),'Cover Page'!$D$35/1000000*'4 classification'!F239/'FX rate'!$C9,"")</f>
        <v/>
      </c>
      <c r="AM240" s="790" t="str">
        <f>IF(ISNUMBER(G239),'Cover Page'!$D$35/1000000*'4 classification'!G239/'FX rate'!$C9,"")</f>
        <v/>
      </c>
      <c r="AN240" s="790" t="str">
        <f>IF(ISNUMBER(H239),'Cover Page'!$D$35/1000000*'4 classification'!H239/'FX rate'!$C9,"")</f>
        <v/>
      </c>
      <c r="AO240" s="790" t="str">
        <f>IF(ISNUMBER(I239),'Cover Page'!$D$35/1000000*'4 classification'!I239/'FX rate'!$C9,"")</f>
        <v/>
      </c>
      <c r="AP240" s="790" t="str">
        <f>IF(ISNUMBER(J239),'Cover Page'!$D$35/1000000*'4 classification'!J239/'FX rate'!$C9,"")</f>
        <v/>
      </c>
      <c r="AQ240" s="790" t="str">
        <f>IF(ISNUMBER(K239),'Cover Page'!$D$35/1000000*'4 classification'!K239/'FX rate'!$C9,"")</f>
        <v/>
      </c>
      <c r="AR240" s="790" t="str">
        <f>IF(ISNUMBER(L239),'Cover Page'!$D$35/1000000*'4 classification'!L239/'FX rate'!$C9,"")</f>
        <v/>
      </c>
      <c r="AS240" s="790" t="str">
        <f>IF(ISNUMBER(M239),'Cover Page'!$D$35/1000000*'4 classification'!M239/'FX rate'!$C9,"")</f>
        <v/>
      </c>
      <c r="AT240" s="790" t="str">
        <f>IF(ISNUMBER(N239),'Cover Page'!$D$35/1000000*'4 classification'!N239/'FX rate'!$C9,"")</f>
        <v/>
      </c>
      <c r="AU240" s="790" t="str">
        <f>IF(ISNUMBER(O239),'Cover Page'!$D$35/1000000*'4 classification'!O239/'FX rate'!$C9,"")</f>
        <v/>
      </c>
      <c r="AV240" s="790" t="str">
        <f>IF(ISNUMBER(P239),'Cover Page'!$D$35/1000000*'4 classification'!P239/'FX rate'!$C9,"")</f>
        <v/>
      </c>
      <c r="AW240" s="822" t="str">
        <f>IF(ISNUMBER(Q239),'Cover Page'!$D$35/1000000*'4 classification'!Q239/'FX rate'!$C9,"")</f>
        <v/>
      </c>
      <c r="AX240" s="623" t="str">
        <f>IF(ISNUMBER(R239),'Cover Page'!$D$35/1000000*'4 classification'!R239/'FX rate'!$C9,"")</f>
        <v/>
      </c>
      <c r="AY240" s="456"/>
      <c r="AZ240" s="456"/>
      <c r="BA240" s="456"/>
      <c r="BB240" s="456"/>
      <c r="BC240" s="456"/>
      <c r="BD240" s="456"/>
      <c r="BE240" s="456"/>
      <c r="BF240" s="456"/>
      <c r="BG240" s="456"/>
      <c r="BH240" s="456"/>
      <c r="BI240" s="456"/>
      <c r="BN240" s="656">
        <v>2004</v>
      </c>
      <c r="BO240" s="655" t="str">
        <f>IF(ISNUMBER(C239),'Cover Page'!$D$35/1000000*C239/'FX rate'!$C$26,"")</f>
        <v/>
      </c>
      <c r="BP240" s="789" t="str">
        <f>IF(ISNUMBER(D239),'Cover Page'!$D$35/1000000*D239/'FX rate'!$C$26,"")</f>
        <v/>
      </c>
      <c r="BQ240" s="789" t="str">
        <f>IF(ISNUMBER(E239),'Cover Page'!$D$35/1000000*E239/'FX rate'!$C$26,"")</f>
        <v/>
      </c>
      <c r="BR240" s="789" t="str">
        <f>IF(ISNUMBER(F239),'Cover Page'!$D$35/1000000*F239/'FX rate'!$C$26,"")</f>
        <v/>
      </c>
      <c r="BS240" s="789" t="str">
        <f>IF(ISNUMBER(G239),'Cover Page'!$D$35/1000000*G239/'FX rate'!$C$26,"")</f>
        <v/>
      </c>
      <c r="BT240" s="789" t="str">
        <f>IF(ISNUMBER(H239),'Cover Page'!$D$35/1000000*H239/'FX rate'!$C$26,"")</f>
        <v/>
      </c>
      <c r="BU240" s="789" t="str">
        <f>IF(ISNUMBER(I239),'Cover Page'!$D$35/1000000*I239/'FX rate'!$C$26,"")</f>
        <v/>
      </c>
      <c r="BV240" s="789" t="str">
        <f>IF(ISNUMBER(J239),'Cover Page'!$D$35/1000000*J239/'FX rate'!$C$26,"")</f>
        <v/>
      </c>
      <c r="BW240" s="789" t="str">
        <f>IF(ISNUMBER(K239),'Cover Page'!$D$35/1000000*K239/'FX rate'!$C$26,"")</f>
        <v/>
      </c>
      <c r="BX240" s="789" t="str">
        <f>IF(ISNUMBER(L239),'Cover Page'!$D$35/1000000*L239/'FX rate'!$C$26,"")</f>
        <v/>
      </c>
      <c r="BY240" s="789" t="str">
        <f>IF(ISNUMBER(M239),'Cover Page'!$D$35/1000000*M239/'FX rate'!$C$26,"")</f>
        <v/>
      </c>
      <c r="BZ240" s="789" t="str">
        <f>IF(ISNUMBER(N239),'Cover Page'!$D$35/1000000*N239/'FX rate'!$C$26,"")</f>
        <v/>
      </c>
      <c r="CA240" s="789" t="str">
        <f>IF(ISNUMBER(O239),'Cover Page'!$D$35/1000000*O239/'FX rate'!$C$26,"")</f>
        <v/>
      </c>
      <c r="CB240" s="789" t="str">
        <f>IF(ISNUMBER(P239),'Cover Page'!$D$35/1000000*P239/'FX rate'!$C$26,"")</f>
        <v/>
      </c>
      <c r="CC240" s="821" t="str">
        <f>IF(ISNUMBER(Q239),'Cover Page'!$D$35/1000000*Q239/'FX rate'!$C$26,"")</f>
        <v/>
      </c>
      <c r="CD240" s="655" t="str">
        <f>IF(ISNUMBER(R239),'Cover Page'!$D$35/1000000*R239/'FX rate'!$C$26,"")</f>
        <v/>
      </c>
      <c r="CE240" s="525"/>
      <c r="CF240" s="525"/>
      <c r="CG240" s="525"/>
      <c r="CH240" s="525"/>
      <c r="CI240" s="525"/>
      <c r="CJ240" s="525"/>
      <c r="CK240" s="525"/>
      <c r="CL240" s="525"/>
      <c r="CM240" s="525"/>
      <c r="CN240" s="525"/>
      <c r="CO240" s="525"/>
      <c r="CP240" s="525"/>
      <c r="CQ240" s="525"/>
      <c r="CR240" s="525"/>
      <c r="CS240" s="525"/>
    </row>
    <row r="241" spans="1:97" ht="14.25" x14ac:dyDescent="0.2">
      <c r="A241" s="4"/>
      <c r="B241" s="60">
        <v>2006</v>
      </c>
      <c r="C241" s="168"/>
      <c r="D241" s="169"/>
      <c r="E241" s="169"/>
      <c r="F241" s="169"/>
      <c r="G241" s="169"/>
      <c r="H241" s="169"/>
      <c r="I241" s="169"/>
      <c r="J241" s="169"/>
      <c r="K241" s="169"/>
      <c r="L241" s="170"/>
      <c r="M241" s="169"/>
      <c r="N241" s="169"/>
      <c r="O241" s="169"/>
      <c r="P241" s="169"/>
      <c r="Q241" s="169"/>
      <c r="R241" s="268" t="str">
        <f t="shared" si="83"/>
        <v/>
      </c>
      <c r="AH241" s="624">
        <v>2005</v>
      </c>
      <c r="AI241" s="623" t="str">
        <f>IF(ISNUMBER(C240),'Cover Page'!$D$35/1000000*'4 classification'!C240/'FX rate'!$C10,"")</f>
        <v/>
      </c>
      <c r="AJ241" s="790" t="str">
        <f>IF(ISNUMBER(D240),'Cover Page'!$D$35/1000000*'4 classification'!D240/'FX rate'!$C10,"")</f>
        <v/>
      </c>
      <c r="AK241" s="790" t="str">
        <f>IF(ISNUMBER(E240),'Cover Page'!$D$35/1000000*'4 classification'!E240/'FX rate'!$C10,"")</f>
        <v/>
      </c>
      <c r="AL241" s="790" t="str">
        <f>IF(ISNUMBER(F240),'Cover Page'!$D$35/1000000*'4 classification'!F240/'FX rate'!$C10,"")</f>
        <v/>
      </c>
      <c r="AM241" s="790" t="str">
        <f>IF(ISNUMBER(G240),'Cover Page'!$D$35/1000000*'4 classification'!G240/'FX rate'!$C10,"")</f>
        <v/>
      </c>
      <c r="AN241" s="790" t="str">
        <f>IF(ISNUMBER(H240),'Cover Page'!$D$35/1000000*'4 classification'!H240/'FX rate'!$C10,"")</f>
        <v/>
      </c>
      <c r="AO241" s="790" t="str">
        <f>IF(ISNUMBER(I240),'Cover Page'!$D$35/1000000*'4 classification'!I240/'FX rate'!$C10,"")</f>
        <v/>
      </c>
      <c r="AP241" s="790" t="str">
        <f>IF(ISNUMBER(J240),'Cover Page'!$D$35/1000000*'4 classification'!J240/'FX rate'!$C10,"")</f>
        <v/>
      </c>
      <c r="AQ241" s="790" t="str">
        <f>IF(ISNUMBER(K240),'Cover Page'!$D$35/1000000*'4 classification'!K240/'FX rate'!$C10,"")</f>
        <v/>
      </c>
      <c r="AR241" s="790" t="str">
        <f>IF(ISNUMBER(L240),'Cover Page'!$D$35/1000000*'4 classification'!L240/'FX rate'!$C10,"")</f>
        <v/>
      </c>
      <c r="AS241" s="790" t="str">
        <f>IF(ISNUMBER(M240),'Cover Page'!$D$35/1000000*'4 classification'!M240/'FX rate'!$C10,"")</f>
        <v/>
      </c>
      <c r="AT241" s="790" t="str">
        <f>IF(ISNUMBER(N240),'Cover Page'!$D$35/1000000*'4 classification'!N240/'FX rate'!$C10,"")</f>
        <v/>
      </c>
      <c r="AU241" s="790" t="str">
        <f>IF(ISNUMBER(O240),'Cover Page'!$D$35/1000000*'4 classification'!O240/'FX rate'!$C10,"")</f>
        <v/>
      </c>
      <c r="AV241" s="790" t="str">
        <f>IF(ISNUMBER(P240),'Cover Page'!$D$35/1000000*'4 classification'!P240/'FX rate'!$C10,"")</f>
        <v/>
      </c>
      <c r="AW241" s="822" t="str">
        <f>IF(ISNUMBER(Q240),'Cover Page'!$D$35/1000000*'4 classification'!Q240/'FX rate'!$C10,"")</f>
        <v/>
      </c>
      <c r="AX241" s="623" t="str">
        <f>IF(ISNUMBER(R240),'Cover Page'!$D$35/1000000*'4 classification'!R240/'FX rate'!$C10,"")</f>
        <v/>
      </c>
      <c r="AY241" s="456"/>
      <c r="AZ241" s="456"/>
      <c r="BA241" s="456"/>
      <c r="BB241" s="456"/>
      <c r="BC241" s="456"/>
      <c r="BD241" s="456"/>
      <c r="BE241" s="456"/>
      <c r="BF241" s="456"/>
      <c r="BG241" s="456"/>
      <c r="BH241" s="456"/>
      <c r="BI241" s="456"/>
      <c r="BN241" s="656">
        <v>2005</v>
      </c>
      <c r="BO241" s="655" t="str">
        <f>IF(ISNUMBER(C240),'Cover Page'!$D$35/1000000*C240/'FX rate'!$C$26,"")</f>
        <v/>
      </c>
      <c r="BP241" s="789" t="str">
        <f>IF(ISNUMBER(D240),'Cover Page'!$D$35/1000000*D240/'FX rate'!$C$26,"")</f>
        <v/>
      </c>
      <c r="BQ241" s="789" t="str">
        <f>IF(ISNUMBER(E240),'Cover Page'!$D$35/1000000*E240/'FX rate'!$C$26,"")</f>
        <v/>
      </c>
      <c r="BR241" s="789" t="str">
        <f>IF(ISNUMBER(F240),'Cover Page'!$D$35/1000000*F240/'FX rate'!$C$26,"")</f>
        <v/>
      </c>
      <c r="BS241" s="789" t="str">
        <f>IF(ISNUMBER(G240),'Cover Page'!$D$35/1000000*G240/'FX rate'!$C$26,"")</f>
        <v/>
      </c>
      <c r="BT241" s="789" t="str">
        <f>IF(ISNUMBER(H240),'Cover Page'!$D$35/1000000*H240/'FX rate'!$C$26,"")</f>
        <v/>
      </c>
      <c r="BU241" s="789" t="str">
        <f>IF(ISNUMBER(I240),'Cover Page'!$D$35/1000000*I240/'FX rate'!$C$26,"")</f>
        <v/>
      </c>
      <c r="BV241" s="789" t="str">
        <f>IF(ISNUMBER(J240),'Cover Page'!$D$35/1000000*J240/'FX rate'!$C$26,"")</f>
        <v/>
      </c>
      <c r="BW241" s="789" t="str">
        <f>IF(ISNUMBER(K240),'Cover Page'!$D$35/1000000*K240/'FX rate'!$C$26,"")</f>
        <v/>
      </c>
      <c r="BX241" s="789" t="str">
        <f>IF(ISNUMBER(L240),'Cover Page'!$D$35/1000000*L240/'FX rate'!$C$26,"")</f>
        <v/>
      </c>
      <c r="BY241" s="789" t="str">
        <f>IF(ISNUMBER(M240),'Cover Page'!$D$35/1000000*M240/'FX rate'!$C$26,"")</f>
        <v/>
      </c>
      <c r="BZ241" s="789" t="str">
        <f>IF(ISNUMBER(N240),'Cover Page'!$D$35/1000000*N240/'FX rate'!$C$26,"")</f>
        <v/>
      </c>
      <c r="CA241" s="789" t="str">
        <f>IF(ISNUMBER(O240),'Cover Page'!$D$35/1000000*O240/'FX rate'!$C$26,"")</f>
        <v/>
      </c>
      <c r="CB241" s="789" t="str">
        <f>IF(ISNUMBER(P240),'Cover Page'!$D$35/1000000*P240/'FX rate'!$C$26,"")</f>
        <v/>
      </c>
      <c r="CC241" s="821" t="str">
        <f>IF(ISNUMBER(Q240),'Cover Page'!$D$35/1000000*Q240/'FX rate'!$C$26,"")</f>
        <v/>
      </c>
      <c r="CD241" s="655" t="str">
        <f>IF(ISNUMBER(R240),'Cover Page'!$D$35/1000000*R240/'FX rate'!$C$26,"")</f>
        <v/>
      </c>
      <c r="CE241" s="525"/>
      <c r="CF241" s="525"/>
      <c r="CG241" s="525"/>
      <c r="CH241" s="525"/>
      <c r="CI241" s="525"/>
      <c r="CJ241" s="525"/>
      <c r="CK241" s="525"/>
      <c r="CL241" s="525"/>
      <c r="CM241" s="525"/>
      <c r="CN241" s="525"/>
      <c r="CO241" s="525"/>
      <c r="CP241" s="525"/>
      <c r="CQ241" s="525"/>
      <c r="CR241" s="525"/>
      <c r="CS241" s="525"/>
    </row>
    <row r="242" spans="1:97" ht="14.25" x14ac:dyDescent="0.2">
      <c r="A242" s="4"/>
      <c r="B242" s="60">
        <v>2007</v>
      </c>
      <c r="C242" s="168"/>
      <c r="D242" s="169"/>
      <c r="E242" s="169"/>
      <c r="F242" s="169"/>
      <c r="G242" s="169"/>
      <c r="H242" s="169"/>
      <c r="I242" s="169"/>
      <c r="J242" s="169"/>
      <c r="K242" s="169"/>
      <c r="L242" s="170"/>
      <c r="M242" s="169"/>
      <c r="N242" s="169"/>
      <c r="O242" s="169"/>
      <c r="P242" s="169"/>
      <c r="Q242" s="169"/>
      <c r="R242" s="268" t="str">
        <f t="shared" si="83"/>
        <v/>
      </c>
      <c r="AH242" s="624">
        <v>2006</v>
      </c>
      <c r="AI242" s="623" t="str">
        <f>IF(ISNUMBER(C241),'Cover Page'!$D$35/1000000*'4 classification'!C241/'FX rate'!$C11,"")</f>
        <v/>
      </c>
      <c r="AJ242" s="790" t="str">
        <f>IF(ISNUMBER(D241),'Cover Page'!$D$35/1000000*'4 classification'!D241/'FX rate'!$C11,"")</f>
        <v/>
      </c>
      <c r="AK242" s="790" t="str">
        <f>IF(ISNUMBER(E241),'Cover Page'!$D$35/1000000*'4 classification'!E241/'FX rate'!$C11,"")</f>
        <v/>
      </c>
      <c r="AL242" s="790" t="str">
        <f>IF(ISNUMBER(F241),'Cover Page'!$D$35/1000000*'4 classification'!F241/'FX rate'!$C11,"")</f>
        <v/>
      </c>
      <c r="AM242" s="790" t="str">
        <f>IF(ISNUMBER(G241),'Cover Page'!$D$35/1000000*'4 classification'!G241/'FX rate'!$C11,"")</f>
        <v/>
      </c>
      <c r="AN242" s="790" t="str">
        <f>IF(ISNUMBER(H241),'Cover Page'!$D$35/1000000*'4 classification'!H241/'FX rate'!$C11,"")</f>
        <v/>
      </c>
      <c r="AO242" s="790" t="str">
        <f>IF(ISNUMBER(I241),'Cover Page'!$D$35/1000000*'4 classification'!I241/'FX rate'!$C11,"")</f>
        <v/>
      </c>
      <c r="AP242" s="790" t="str">
        <f>IF(ISNUMBER(J241),'Cover Page'!$D$35/1000000*'4 classification'!J241/'FX rate'!$C11,"")</f>
        <v/>
      </c>
      <c r="AQ242" s="790" t="str">
        <f>IF(ISNUMBER(K241),'Cover Page'!$D$35/1000000*'4 classification'!K241/'FX rate'!$C11,"")</f>
        <v/>
      </c>
      <c r="AR242" s="790" t="str">
        <f>IF(ISNUMBER(L241),'Cover Page'!$D$35/1000000*'4 classification'!L241/'FX rate'!$C11,"")</f>
        <v/>
      </c>
      <c r="AS242" s="790" t="str">
        <f>IF(ISNUMBER(M241),'Cover Page'!$D$35/1000000*'4 classification'!M241/'FX rate'!$C11,"")</f>
        <v/>
      </c>
      <c r="AT242" s="790" t="str">
        <f>IF(ISNUMBER(N241),'Cover Page'!$D$35/1000000*'4 classification'!N241/'FX rate'!$C11,"")</f>
        <v/>
      </c>
      <c r="AU242" s="790" t="str">
        <f>IF(ISNUMBER(O241),'Cover Page'!$D$35/1000000*'4 classification'!O241/'FX rate'!$C11,"")</f>
        <v/>
      </c>
      <c r="AV242" s="790" t="str">
        <f>IF(ISNUMBER(P241),'Cover Page'!$D$35/1000000*'4 classification'!P241/'FX rate'!$C11,"")</f>
        <v/>
      </c>
      <c r="AW242" s="822" t="str">
        <f>IF(ISNUMBER(Q241),'Cover Page'!$D$35/1000000*'4 classification'!Q241/'FX rate'!$C11,"")</f>
        <v/>
      </c>
      <c r="AX242" s="623" t="str">
        <f>IF(ISNUMBER(R241),'Cover Page'!$D$35/1000000*'4 classification'!R241/'FX rate'!$C11,"")</f>
        <v/>
      </c>
      <c r="AY242" s="456"/>
      <c r="AZ242" s="456"/>
      <c r="BA242" s="456"/>
      <c r="BB242" s="456"/>
      <c r="BC242" s="456"/>
      <c r="BD242" s="456"/>
      <c r="BE242" s="456"/>
      <c r="BF242" s="456"/>
      <c r="BG242" s="456"/>
      <c r="BH242" s="456"/>
      <c r="BI242" s="456"/>
      <c r="BN242" s="656">
        <v>2006</v>
      </c>
      <c r="BO242" s="655" t="str">
        <f>IF(ISNUMBER(C241),'Cover Page'!$D$35/1000000*C241/'FX rate'!$C$26,"")</f>
        <v/>
      </c>
      <c r="BP242" s="789" t="str">
        <f>IF(ISNUMBER(D241),'Cover Page'!$D$35/1000000*D241/'FX rate'!$C$26,"")</f>
        <v/>
      </c>
      <c r="BQ242" s="789" t="str">
        <f>IF(ISNUMBER(E241),'Cover Page'!$D$35/1000000*E241/'FX rate'!$C$26,"")</f>
        <v/>
      </c>
      <c r="BR242" s="789" t="str">
        <f>IF(ISNUMBER(F241),'Cover Page'!$D$35/1000000*F241/'FX rate'!$C$26,"")</f>
        <v/>
      </c>
      <c r="BS242" s="789" t="str">
        <f>IF(ISNUMBER(G241),'Cover Page'!$D$35/1000000*G241/'FX rate'!$C$26,"")</f>
        <v/>
      </c>
      <c r="BT242" s="789" t="str">
        <f>IF(ISNUMBER(H241),'Cover Page'!$D$35/1000000*H241/'FX rate'!$C$26,"")</f>
        <v/>
      </c>
      <c r="BU242" s="789" t="str">
        <f>IF(ISNUMBER(I241),'Cover Page'!$D$35/1000000*I241/'FX rate'!$C$26,"")</f>
        <v/>
      </c>
      <c r="BV242" s="789" t="str">
        <f>IF(ISNUMBER(J241),'Cover Page'!$D$35/1000000*J241/'FX rate'!$C$26,"")</f>
        <v/>
      </c>
      <c r="BW242" s="789" t="str">
        <f>IF(ISNUMBER(K241),'Cover Page'!$D$35/1000000*K241/'FX rate'!$C$26,"")</f>
        <v/>
      </c>
      <c r="BX242" s="789" t="str">
        <f>IF(ISNUMBER(L241),'Cover Page'!$D$35/1000000*L241/'FX rate'!$C$26,"")</f>
        <v/>
      </c>
      <c r="BY242" s="789" t="str">
        <f>IF(ISNUMBER(M241),'Cover Page'!$D$35/1000000*M241/'FX rate'!$C$26,"")</f>
        <v/>
      </c>
      <c r="BZ242" s="789" t="str">
        <f>IF(ISNUMBER(N241),'Cover Page'!$D$35/1000000*N241/'FX rate'!$C$26,"")</f>
        <v/>
      </c>
      <c r="CA242" s="789" t="str">
        <f>IF(ISNUMBER(O241),'Cover Page'!$D$35/1000000*O241/'FX rate'!$C$26,"")</f>
        <v/>
      </c>
      <c r="CB242" s="789" t="str">
        <f>IF(ISNUMBER(P241),'Cover Page'!$D$35/1000000*P241/'FX rate'!$C$26,"")</f>
        <v/>
      </c>
      <c r="CC242" s="821" t="str">
        <f>IF(ISNUMBER(Q241),'Cover Page'!$D$35/1000000*Q241/'FX rate'!$C$26,"")</f>
        <v/>
      </c>
      <c r="CD242" s="655" t="str">
        <f>IF(ISNUMBER(R241),'Cover Page'!$D$35/1000000*R241/'FX rate'!$C$26,"")</f>
        <v/>
      </c>
      <c r="CE242" s="525"/>
      <c r="CF242" s="525"/>
      <c r="CG242" s="525"/>
      <c r="CH242" s="525"/>
      <c r="CI242" s="525"/>
      <c r="CJ242" s="525"/>
      <c r="CK242" s="525"/>
      <c r="CL242" s="525"/>
      <c r="CM242" s="525"/>
      <c r="CN242" s="525"/>
      <c r="CO242" s="525"/>
      <c r="CP242" s="525"/>
      <c r="CQ242" s="525"/>
      <c r="CR242" s="525"/>
      <c r="CS242" s="525"/>
    </row>
    <row r="243" spans="1:97" ht="14.25" x14ac:dyDescent="0.2">
      <c r="A243" s="4"/>
      <c r="B243" s="60">
        <v>2008</v>
      </c>
      <c r="C243" s="169"/>
      <c r="D243" s="169"/>
      <c r="E243" s="169"/>
      <c r="F243" s="169"/>
      <c r="G243" s="169"/>
      <c r="H243" s="169"/>
      <c r="I243" s="169"/>
      <c r="J243" s="169"/>
      <c r="K243" s="169"/>
      <c r="L243" s="170"/>
      <c r="M243" s="169"/>
      <c r="N243" s="169"/>
      <c r="O243" s="169"/>
      <c r="P243" s="169"/>
      <c r="Q243" s="169"/>
      <c r="R243" s="268" t="str">
        <f t="shared" si="83"/>
        <v/>
      </c>
      <c r="AH243" s="624">
        <v>2007</v>
      </c>
      <c r="AI243" s="623" t="str">
        <f>IF(ISNUMBER(C242),'Cover Page'!$D$35/1000000*'4 classification'!C242/'FX rate'!$C12,"")</f>
        <v/>
      </c>
      <c r="AJ243" s="790" t="str">
        <f>IF(ISNUMBER(D242),'Cover Page'!$D$35/1000000*'4 classification'!D242/'FX rate'!$C12,"")</f>
        <v/>
      </c>
      <c r="AK243" s="790" t="str">
        <f>IF(ISNUMBER(E242),'Cover Page'!$D$35/1000000*'4 classification'!E242/'FX rate'!$C12,"")</f>
        <v/>
      </c>
      <c r="AL243" s="790" t="str">
        <f>IF(ISNUMBER(F242),'Cover Page'!$D$35/1000000*'4 classification'!F242/'FX rate'!$C12,"")</f>
        <v/>
      </c>
      <c r="AM243" s="790" t="str">
        <f>IF(ISNUMBER(G242),'Cover Page'!$D$35/1000000*'4 classification'!G242/'FX rate'!$C12,"")</f>
        <v/>
      </c>
      <c r="AN243" s="790" t="str">
        <f>IF(ISNUMBER(H242),'Cover Page'!$D$35/1000000*'4 classification'!H242/'FX rate'!$C12,"")</f>
        <v/>
      </c>
      <c r="AO243" s="790" t="str">
        <f>IF(ISNUMBER(I242),'Cover Page'!$D$35/1000000*'4 classification'!I242/'FX rate'!$C12,"")</f>
        <v/>
      </c>
      <c r="AP243" s="790" t="str">
        <f>IF(ISNUMBER(J242),'Cover Page'!$D$35/1000000*'4 classification'!J242/'FX rate'!$C12,"")</f>
        <v/>
      </c>
      <c r="AQ243" s="790" t="str">
        <f>IF(ISNUMBER(K242),'Cover Page'!$D$35/1000000*'4 classification'!K242/'FX rate'!$C12,"")</f>
        <v/>
      </c>
      <c r="AR243" s="790" t="str">
        <f>IF(ISNUMBER(L242),'Cover Page'!$D$35/1000000*'4 classification'!L242/'FX rate'!$C12,"")</f>
        <v/>
      </c>
      <c r="AS243" s="790" t="str">
        <f>IF(ISNUMBER(M242),'Cover Page'!$D$35/1000000*'4 classification'!M242/'FX rate'!$C12,"")</f>
        <v/>
      </c>
      <c r="AT243" s="790" t="str">
        <f>IF(ISNUMBER(N242),'Cover Page'!$D$35/1000000*'4 classification'!N242/'FX rate'!$C12,"")</f>
        <v/>
      </c>
      <c r="AU243" s="790" t="str">
        <f>IF(ISNUMBER(O242),'Cover Page'!$D$35/1000000*'4 classification'!O242/'FX rate'!$C12,"")</f>
        <v/>
      </c>
      <c r="AV243" s="790" t="str">
        <f>IF(ISNUMBER(P242),'Cover Page'!$D$35/1000000*'4 classification'!P242/'FX rate'!$C12,"")</f>
        <v/>
      </c>
      <c r="AW243" s="822" t="str">
        <f>IF(ISNUMBER(Q242),'Cover Page'!$D$35/1000000*'4 classification'!Q242/'FX rate'!$C12,"")</f>
        <v/>
      </c>
      <c r="AX243" s="623" t="str">
        <f>IF(ISNUMBER(R242),'Cover Page'!$D$35/1000000*'4 classification'!R242/'FX rate'!$C12,"")</f>
        <v/>
      </c>
      <c r="AY243" s="456"/>
      <c r="AZ243" s="456"/>
      <c r="BA243" s="456"/>
      <c r="BB243" s="456"/>
      <c r="BC243" s="456"/>
      <c r="BD243" s="456"/>
      <c r="BE243" s="456"/>
      <c r="BF243" s="456"/>
      <c r="BG243" s="456"/>
      <c r="BH243" s="456"/>
      <c r="BI243" s="456"/>
      <c r="BN243" s="656">
        <v>2007</v>
      </c>
      <c r="BO243" s="655" t="str">
        <f>IF(ISNUMBER(C242),'Cover Page'!$D$35/1000000*C242/'FX rate'!$C$26,"")</f>
        <v/>
      </c>
      <c r="BP243" s="789" t="str">
        <f>IF(ISNUMBER(D242),'Cover Page'!$D$35/1000000*D242/'FX rate'!$C$26,"")</f>
        <v/>
      </c>
      <c r="BQ243" s="789" t="str">
        <f>IF(ISNUMBER(E242),'Cover Page'!$D$35/1000000*E242/'FX rate'!$C$26,"")</f>
        <v/>
      </c>
      <c r="BR243" s="789" t="str">
        <f>IF(ISNUMBER(F242),'Cover Page'!$D$35/1000000*F242/'FX rate'!$C$26,"")</f>
        <v/>
      </c>
      <c r="BS243" s="789" t="str">
        <f>IF(ISNUMBER(G242),'Cover Page'!$D$35/1000000*G242/'FX rate'!$C$26,"")</f>
        <v/>
      </c>
      <c r="BT243" s="789" t="str">
        <f>IF(ISNUMBER(H242),'Cover Page'!$D$35/1000000*H242/'FX rate'!$C$26,"")</f>
        <v/>
      </c>
      <c r="BU243" s="789" t="str">
        <f>IF(ISNUMBER(I242),'Cover Page'!$D$35/1000000*I242/'FX rate'!$C$26,"")</f>
        <v/>
      </c>
      <c r="BV243" s="789" t="str">
        <f>IF(ISNUMBER(J242),'Cover Page'!$D$35/1000000*J242/'FX rate'!$C$26,"")</f>
        <v/>
      </c>
      <c r="BW243" s="789" t="str">
        <f>IF(ISNUMBER(K242),'Cover Page'!$D$35/1000000*K242/'FX rate'!$C$26,"")</f>
        <v/>
      </c>
      <c r="BX243" s="789" t="str">
        <f>IF(ISNUMBER(L242),'Cover Page'!$D$35/1000000*L242/'FX rate'!$C$26,"")</f>
        <v/>
      </c>
      <c r="BY243" s="789" t="str">
        <f>IF(ISNUMBER(M242),'Cover Page'!$D$35/1000000*M242/'FX rate'!$C$26,"")</f>
        <v/>
      </c>
      <c r="BZ243" s="789" t="str">
        <f>IF(ISNUMBER(N242),'Cover Page'!$D$35/1000000*N242/'FX rate'!$C$26,"")</f>
        <v/>
      </c>
      <c r="CA243" s="789" t="str">
        <f>IF(ISNUMBER(O242),'Cover Page'!$D$35/1000000*O242/'FX rate'!$C$26,"")</f>
        <v/>
      </c>
      <c r="CB243" s="789" t="str">
        <f>IF(ISNUMBER(P242),'Cover Page'!$D$35/1000000*P242/'FX rate'!$C$26,"")</f>
        <v/>
      </c>
      <c r="CC243" s="821" t="str">
        <f>IF(ISNUMBER(Q242),'Cover Page'!$D$35/1000000*Q242/'FX rate'!$C$26,"")</f>
        <v/>
      </c>
      <c r="CD243" s="655" t="str">
        <f>IF(ISNUMBER(R242),'Cover Page'!$D$35/1000000*R242/'FX rate'!$C$26,"")</f>
        <v/>
      </c>
      <c r="CE243" s="525"/>
      <c r="CF243" s="525"/>
      <c r="CG243" s="525"/>
      <c r="CH243" s="525"/>
      <c r="CI243" s="525"/>
      <c r="CJ243" s="525"/>
      <c r="CK243" s="525"/>
      <c r="CL243" s="525"/>
      <c r="CM243" s="525"/>
      <c r="CN243" s="525"/>
      <c r="CO243" s="525"/>
      <c r="CP243" s="525"/>
      <c r="CQ243" s="525"/>
      <c r="CR243" s="525"/>
      <c r="CS243" s="525"/>
    </row>
    <row r="244" spans="1:97" ht="14.25" x14ac:dyDescent="0.2">
      <c r="A244" s="4"/>
      <c r="B244" s="60">
        <v>2009</v>
      </c>
      <c r="C244" s="169"/>
      <c r="D244" s="169"/>
      <c r="E244" s="169"/>
      <c r="F244" s="169"/>
      <c r="G244" s="169"/>
      <c r="H244" s="169"/>
      <c r="I244" s="169"/>
      <c r="J244" s="169"/>
      <c r="K244" s="169"/>
      <c r="L244" s="170"/>
      <c r="M244" s="169"/>
      <c r="N244" s="169"/>
      <c r="O244" s="169"/>
      <c r="P244" s="169"/>
      <c r="Q244" s="169"/>
      <c r="R244" s="268" t="str">
        <f t="shared" si="83"/>
        <v/>
      </c>
      <c r="AH244" s="624">
        <v>2008</v>
      </c>
      <c r="AI244" s="623" t="str">
        <f>IF(ISNUMBER(C243),'Cover Page'!$D$35/1000000*'4 classification'!C243/'FX rate'!$C13,"")</f>
        <v/>
      </c>
      <c r="AJ244" s="790" t="str">
        <f>IF(ISNUMBER(D243),'Cover Page'!$D$35/1000000*'4 classification'!D243/'FX rate'!$C13,"")</f>
        <v/>
      </c>
      <c r="AK244" s="790" t="str">
        <f>IF(ISNUMBER(E243),'Cover Page'!$D$35/1000000*'4 classification'!E243/'FX rate'!$C13,"")</f>
        <v/>
      </c>
      <c r="AL244" s="790" t="str">
        <f>IF(ISNUMBER(F243),'Cover Page'!$D$35/1000000*'4 classification'!F243/'FX rate'!$C13,"")</f>
        <v/>
      </c>
      <c r="AM244" s="790" t="str">
        <f>IF(ISNUMBER(G243),'Cover Page'!$D$35/1000000*'4 classification'!G243/'FX rate'!$C13,"")</f>
        <v/>
      </c>
      <c r="AN244" s="790" t="str">
        <f>IF(ISNUMBER(H243),'Cover Page'!$D$35/1000000*'4 classification'!H243/'FX rate'!$C13,"")</f>
        <v/>
      </c>
      <c r="AO244" s="790" t="str">
        <f>IF(ISNUMBER(I243),'Cover Page'!$D$35/1000000*'4 classification'!I243/'FX rate'!$C13,"")</f>
        <v/>
      </c>
      <c r="AP244" s="790" t="str">
        <f>IF(ISNUMBER(J243),'Cover Page'!$D$35/1000000*'4 classification'!J243/'FX rate'!$C13,"")</f>
        <v/>
      </c>
      <c r="AQ244" s="790" t="str">
        <f>IF(ISNUMBER(K243),'Cover Page'!$D$35/1000000*'4 classification'!K243/'FX rate'!$C13,"")</f>
        <v/>
      </c>
      <c r="AR244" s="790" t="str">
        <f>IF(ISNUMBER(L243),'Cover Page'!$D$35/1000000*'4 classification'!L243/'FX rate'!$C13,"")</f>
        <v/>
      </c>
      <c r="AS244" s="790" t="str">
        <f>IF(ISNUMBER(M243),'Cover Page'!$D$35/1000000*'4 classification'!M243/'FX rate'!$C13,"")</f>
        <v/>
      </c>
      <c r="AT244" s="790" t="str">
        <f>IF(ISNUMBER(N243),'Cover Page'!$D$35/1000000*'4 classification'!N243/'FX rate'!$C13,"")</f>
        <v/>
      </c>
      <c r="AU244" s="790" t="str">
        <f>IF(ISNUMBER(O243),'Cover Page'!$D$35/1000000*'4 classification'!O243/'FX rate'!$C13,"")</f>
        <v/>
      </c>
      <c r="AV244" s="790" t="str">
        <f>IF(ISNUMBER(P243),'Cover Page'!$D$35/1000000*'4 classification'!P243/'FX rate'!$C13,"")</f>
        <v/>
      </c>
      <c r="AW244" s="822" t="str">
        <f>IF(ISNUMBER(Q243),'Cover Page'!$D$35/1000000*'4 classification'!Q243/'FX rate'!$C13,"")</f>
        <v/>
      </c>
      <c r="AX244" s="623" t="str">
        <f>IF(ISNUMBER(R243),'Cover Page'!$D$35/1000000*'4 classification'!R243/'FX rate'!$C13,"")</f>
        <v/>
      </c>
      <c r="AY244" s="456"/>
      <c r="AZ244" s="456"/>
      <c r="BA244" s="456"/>
      <c r="BB244" s="456"/>
      <c r="BC244" s="456"/>
      <c r="BD244" s="456"/>
      <c r="BE244" s="456"/>
      <c r="BF244" s="456"/>
      <c r="BG244" s="456"/>
      <c r="BH244" s="456"/>
      <c r="BI244" s="456"/>
      <c r="BN244" s="656">
        <v>2008</v>
      </c>
      <c r="BO244" s="655" t="str">
        <f>IF(ISNUMBER(C243),'Cover Page'!$D$35/1000000*C243/'FX rate'!$C$26,"")</f>
        <v/>
      </c>
      <c r="BP244" s="789" t="str">
        <f>IF(ISNUMBER(D243),'Cover Page'!$D$35/1000000*D243/'FX rate'!$C$26,"")</f>
        <v/>
      </c>
      <c r="BQ244" s="789" t="str">
        <f>IF(ISNUMBER(E243),'Cover Page'!$D$35/1000000*E243/'FX rate'!$C$26,"")</f>
        <v/>
      </c>
      <c r="BR244" s="789" t="str">
        <f>IF(ISNUMBER(F243),'Cover Page'!$D$35/1000000*F243/'FX rate'!$C$26,"")</f>
        <v/>
      </c>
      <c r="BS244" s="789" t="str">
        <f>IF(ISNUMBER(G243),'Cover Page'!$D$35/1000000*G243/'FX rate'!$C$26,"")</f>
        <v/>
      </c>
      <c r="BT244" s="789" t="str">
        <f>IF(ISNUMBER(H243),'Cover Page'!$D$35/1000000*H243/'FX rate'!$C$26,"")</f>
        <v/>
      </c>
      <c r="BU244" s="789" t="str">
        <f>IF(ISNUMBER(I243),'Cover Page'!$D$35/1000000*I243/'FX rate'!$C$26,"")</f>
        <v/>
      </c>
      <c r="BV244" s="789" t="str">
        <f>IF(ISNUMBER(J243),'Cover Page'!$D$35/1000000*J243/'FX rate'!$C$26,"")</f>
        <v/>
      </c>
      <c r="BW244" s="789" t="str">
        <f>IF(ISNUMBER(K243),'Cover Page'!$D$35/1000000*K243/'FX rate'!$C$26,"")</f>
        <v/>
      </c>
      <c r="BX244" s="789" t="str">
        <f>IF(ISNUMBER(L243),'Cover Page'!$D$35/1000000*L243/'FX rate'!$C$26,"")</f>
        <v/>
      </c>
      <c r="BY244" s="789" t="str">
        <f>IF(ISNUMBER(M243),'Cover Page'!$D$35/1000000*M243/'FX rate'!$C$26,"")</f>
        <v/>
      </c>
      <c r="BZ244" s="789" t="str">
        <f>IF(ISNUMBER(N243),'Cover Page'!$D$35/1000000*N243/'FX rate'!$C$26,"")</f>
        <v/>
      </c>
      <c r="CA244" s="789" t="str">
        <f>IF(ISNUMBER(O243),'Cover Page'!$D$35/1000000*O243/'FX rate'!$C$26,"")</f>
        <v/>
      </c>
      <c r="CB244" s="789" t="str">
        <f>IF(ISNUMBER(P243),'Cover Page'!$D$35/1000000*P243/'FX rate'!$C$26,"")</f>
        <v/>
      </c>
      <c r="CC244" s="821" t="str">
        <f>IF(ISNUMBER(Q243),'Cover Page'!$D$35/1000000*Q243/'FX rate'!$C$26,"")</f>
        <v/>
      </c>
      <c r="CD244" s="655" t="str">
        <f>IF(ISNUMBER(R243),'Cover Page'!$D$35/1000000*R243/'FX rate'!$C$26,"")</f>
        <v/>
      </c>
      <c r="CE244" s="525"/>
      <c r="CF244" s="525"/>
      <c r="CG244" s="525"/>
      <c r="CH244" s="525"/>
      <c r="CI244" s="525"/>
      <c r="CJ244" s="525"/>
      <c r="CK244" s="525"/>
      <c r="CL244" s="525"/>
      <c r="CM244" s="525"/>
      <c r="CN244" s="525"/>
      <c r="CO244" s="525"/>
      <c r="CP244" s="525"/>
      <c r="CQ244" s="525"/>
      <c r="CR244" s="525"/>
      <c r="CS244" s="525"/>
    </row>
    <row r="245" spans="1:97" ht="14.25" x14ac:dyDescent="0.2">
      <c r="A245" s="4"/>
      <c r="B245" s="60">
        <v>2010</v>
      </c>
      <c r="C245" s="169"/>
      <c r="D245" s="169"/>
      <c r="E245" s="169"/>
      <c r="F245" s="169"/>
      <c r="G245" s="169"/>
      <c r="H245" s="169"/>
      <c r="I245" s="169"/>
      <c r="J245" s="169"/>
      <c r="K245" s="169"/>
      <c r="L245" s="170"/>
      <c r="M245" s="169"/>
      <c r="N245" s="169"/>
      <c r="O245" s="169"/>
      <c r="P245" s="169"/>
      <c r="Q245" s="169"/>
      <c r="R245" s="268" t="str">
        <f t="shared" si="83"/>
        <v/>
      </c>
      <c r="AH245" s="624">
        <v>2009</v>
      </c>
      <c r="AI245" s="623" t="str">
        <f>IF(ISNUMBER(C244),'Cover Page'!$D$35/1000000*'4 classification'!C244/'FX rate'!$C14,"")</f>
        <v/>
      </c>
      <c r="AJ245" s="790" t="str">
        <f>IF(ISNUMBER(D244),'Cover Page'!$D$35/1000000*'4 classification'!D244/'FX rate'!$C14,"")</f>
        <v/>
      </c>
      <c r="AK245" s="790" t="str">
        <f>IF(ISNUMBER(E244),'Cover Page'!$D$35/1000000*'4 classification'!E244/'FX rate'!$C14,"")</f>
        <v/>
      </c>
      <c r="AL245" s="790" t="str">
        <f>IF(ISNUMBER(F244),'Cover Page'!$D$35/1000000*'4 classification'!F244/'FX rate'!$C14,"")</f>
        <v/>
      </c>
      <c r="AM245" s="790" t="str">
        <f>IF(ISNUMBER(G244),'Cover Page'!$D$35/1000000*'4 classification'!G244/'FX rate'!$C14,"")</f>
        <v/>
      </c>
      <c r="AN245" s="790" t="str">
        <f>IF(ISNUMBER(H244),'Cover Page'!$D$35/1000000*'4 classification'!H244/'FX rate'!$C14,"")</f>
        <v/>
      </c>
      <c r="AO245" s="790" t="str">
        <f>IF(ISNUMBER(I244),'Cover Page'!$D$35/1000000*'4 classification'!I244/'FX rate'!$C14,"")</f>
        <v/>
      </c>
      <c r="AP245" s="790" t="str">
        <f>IF(ISNUMBER(J244),'Cover Page'!$D$35/1000000*'4 classification'!J244/'FX rate'!$C14,"")</f>
        <v/>
      </c>
      <c r="AQ245" s="790" t="str">
        <f>IF(ISNUMBER(K244),'Cover Page'!$D$35/1000000*'4 classification'!K244/'FX rate'!$C14,"")</f>
        <v/>
      </c>
      <c r="AR245" s="790" t="str">
        <f>IF(ISNUMBER(L244),'Cover Page'!$D$35/1000000*'4 classification'!L244/'FX rate'!$C14,"")</f>
        <v/>
      </c>
      <c r="AS245" s="790" t="str">
        <f>IF(ISNUMBER(M244),'Cover Page'!$D$35/1000000*'4 classification'!M244/'FX rate'!$C14,"")</f>
        <v/>
      </c>
      <c r="AT245" s="790" t="str">
        <f>IF(ISNUMBER(N244),'Cover Page'!$D$35/1000000*'4 classification'!N244/'FX rate'!$C14,"")</f>
        <v/>
      </c>
      <c r="AU245" s="790" t="str">
        <f>IF(ISNUMBER(O244),'Cover Page'!$D$35/1000000*'4 classification'!O244/'FX rate'!$C14,"")</f>
        <v/>
      </c>
      <c r="AV245" s="790" t="str">
        <f>IF(ISNUMBER(P244),'Cover Page'!$D$35/1000000*'4 classification'!P244/'FX rate'!$C14,"")</f>
        <v/>
      </c>
      <c r="AW245" s="822" t="str">
        <f>IF(ISNUMBER(Q244),'Cover Page'!$D$35/1000000*'4 classification'!Q244/'FX rate'!$C14,"")</f>
        <v/>
      </c>
      <c r="AX245" s="623" t="str">
        <f>IF(ISNUMBER(R244),'Cover Page'!$D$35/1000000*'4 classification'!R244/'FX rate'!$C14,"")</f>
        <v/>
      </c>
      <c r="AY245" s="456"/>
      <c r="AZ245" s="456"/>
      <c r="BA245" s="456"/>
      <c r="BB245" s="456"/>
      <c r="BC245" s="456"/>
      <c r="BD245" s="456"/>
      <c r="BE245" s="456"/>
      <c r="BF245" s="456"/>
      <c r="BG245" s="456"/>
      <c r="BH245" s="456"/>
      <c r="BI245" s="456"/>
      <c r="BN245" s="656">
        <v>2009</v>
      </c>
      <c r="BO245" s="655" t="str">
        <f>IF(ISNUMBER(C244),'Cover Page'!$D$35/1000000*C244/'FX rate'!$C$26,"")</f>
        <v/>
      </c>
      <c r="BP245" s="789" t="str">
        <f>IF(ISNUMBER(D244),'Cover Page'!$D$35/1000000*D244/'FX rate'!$C$26,"")</f>
        <v/>
      </c>
      <c r="BQ245" s="789" t="str">
        <f>IF(ISNUMBER(E244),'Cover Page'!$D$35/1000000*E244/'FX rate'!$C$26,"")</f>
        <v/>
      </c>
      <c r="BR245" s="789" t="str">
        <f>IF(ISNUMBER(F244),'Cover Page'!$D$35/1000000*F244/'FX rate'!$C$26,"")</f>
        <v/>
      </c>
      <c r="BS245" s="789" t="str">
        <f>IF(ISNUMBER(G244),'Cover Page'!$D$35/1000000*G244/'FX rate'!$C$26,"")</f>
        <v/>
      </c>
      <c r="BT245" s="789" t="str">
        <f>IF(ISNUMBER(H244),'Cover Page'!$D$35/1000000*H244/'FX rate'!$C$26,"")</f>
        <v/>
      </c>
      <c r="BU245" s="789" t="str">
        <f>IF(ISNUMBER(I244),'Cover Page'!$D$35/1000000*I244/'FX rate'!$C$26,"")</f>
        <v/>
      </c>
      <c r="BV245" s="789" t="str">
        <f>IF(ISNUMBER(J244),'Cover Page'!$D$35/1000000*J244/'FX rate'!$C$26,"")</f>
        <v/>
      </c>
      <c r="BW245" s="789" t="str">
        <f>IF(ISNUMBER(K244),'Cover Page'!$D$35/1000000*K244/'FX rate'!$C$26,"")</f>
        <v/>
      </c>
      <c r="BX245" s="789" t="str">
        <f>IF(ISNUMBER(L244),'Cover Page'!$D$35/1000000*L244/'FX rate'!$C$26,"")</f>
        <v/>
      </c>
      <c r="BY245" s="789" t="str">
        <f>IF(ISNUMBER(M244),'Cover Page'!$D$35/1000000*M244/'FX rate'!$C$26,"")</f>
        <v/>
      </c>
      <c r="BZ245" s="789" t="str">
        <f>IF(ISNUMBER(N244),'Cover Page'!$D$35/1000000*N244/'FX rate'!$C$26,"")</f>
        <v/>
      </c>
      <c r="CA245" s="789" t="str">
        <f>IF(ISNUMBER(O244),'Cover Page'!$D$35/1000000*O244/'FX rate'!$C$26,"")</f>
        <v/>
      </c>
      <c r="CB245" s="789" t="str">
        <f>IF(ISNUMBER(P244),'Cover Page'!$D$35/1000000*P244/'FX rate'!$C$26,"")</f>
        <v/>
      </c>
      <c r="CC245" s="821" t="str">
        <f>IF(ISNUMBER(Q244),'Cover Page'!$D$35/1000000*Q244/'FX rate'!$C$26,"")</f>
        <v/>
      </c>
      <c r="CD245" s="655" t="str">
        <f>IF(ISNUMBER(R244),'Cover Page'!$D$35/1000000*R244/'FX rate'!$C$26,"")</f>
        <v/>
      </c>
      <c r="CE245" s="525"/>
      <c r="CF245" s="525"/>
      <c r="CG245" s="525"/>
      <c r="CH245" s="525"/>
      <c r="CI245" s="525"/>
      <c r="CJ245" s="525"/>
      <c r="CK245" s="525"/>
      <c r="CL245" s="525"/>
      <c r="CM245" s="525"/>
      <c r="CN245" s="525"/>
      <c r="CO245" s="525"/>
      <c r="CP245" s="525"/>
      <c r="CQ245" s="525"/>
      <c r="CR245" s="525"/>
      <c r="CS245" s="525"/>
    </row>
    <row r="246" spans="1:97" ht="14.25" x14ac:dyDescent="0.2">
      <c r="A246" s="4"/>
      <c r="B246" s="60">
        <v>2011</v>
      </c>
      <c r="C246" s="169"/>
      <c r="D246" s="169"/>
      <c r="E246" s="169"/>
      <c r="F246" s="169"/>
      <c r="G246" s="169"/>
      <c r="H246" s="169"/>
      <c r="I246" s="169"/>
      <c r="J246" s="169"/>
      <c r="K246" s="169"/>
      <c r="L246" s="170"/>
      <c r="M246" s="169"/>
      <c r="N246" s="169"/>
      <c r="O246" s="169"/>
      <c r="P246" s="169"/>
      <c r="Q246" s="169"/>
      <c r="R246" s="268" t="str">
        <f t="shared" si="83"/>
        <v/>
      </c>
      <c r="AH246" s="624">
        <v>2010</v>
      </c>
      <c r="AI246" s="623" t="str">
        <f>IF(ISNUMBER(C245),'Cover Page'!$D$35/1000000*'4 classification'!C245/'FX rate'!$C15,"")</f>
        <v/>
      </c>
      <c r="AJ246" s="790" t="str">
        <f>IF(ISNUMBER(D245),'Cover Page'!$D$35/1000000*'4 classification'!D245/'FX rate'!$C15,"")</f>
        <v/>
      </c>
      <c r="AK246" s="790" t="str">
        <f>IF(ISNUMBER(E245),'Cover Page'!$D$35/1000000*'4 classification'!E245/'FX rate'!$C15,"")</f>
        <v/>
      </c>
      <c r="AL246" s="790" t="str">
        <f>IF(ISNUMBER(F245),'Cover Page'!$D$35/1000000*'4 classification'!F245/'FX rate'!$C15,"")</f>
        <v/>
      </c>
      <c r="AM246" s="790" t="str">
        <f>IF(ISNUMBER(G245),'Cover Page'!$D$35/1000000*'4 classification'!G245/'FX rate'!$C15,"")</f>
        <v/>
      </c>
      <c r="AN246" s="790" t="str">
        <f>IF(ISNUMBER(H245),'Cover Page'!$D$35/1000000*'4 classification'!H245/'FX rate'!$C15,"")</f>
        <v/>
      </c>
      <c r="AO246" s="790" t="str">
        <f>IF(ISNUMBER(I245),'Cover Page'!$D$35/1000000*'4 classification'!I245/'FX rate'!$C15,"")</f>
        <v/>
      </c>
      <c r="AP246" s="790" t="str">
        <f>IF(ISNUMBER(J245),'Cover Page'!$D$35/1000000*'4 classification'!J245/'FX rate'!$C15,"")</f>
        <v/>
      </c>
      <c r="AQ246" s="790" t="str">
        <f>IF(ISNUMBER(K245),'Cover Page'!$D$35/1000000*'4 classification'!K245/'FX rate'!$C15,"")</f>
        <v/>
      </c>
      <c r="AR246" s="790" t="str">
        <f>IF(ISNUMBER(L245),'Cover Page'!$D$35/1000000*'4 classification'!L245/'FX rate'!$C15,"")</f>
        <v/>
      </c>
      <c r="AS246" s="790" t="str">
        <f>IF(ISNUMBER(M245),'Cover Page'!$D$35/1000000*'4 classification'!M245/'FX rate'!$C15,"")</f>
        <v/>
      </c>
      <c r="AT246" s="790" t="str">
        <f>IF(ISNUMBER(N245),'Cover Page'!$D$35/1000000*'4 classification'!N245/'FX rate'!$C15,"")</f>
        <v/>
      </c>
      <c r="AU246" s="790" t="str">
        <f>IF(ISNUMBER(O245),'Cover Page'!$D$35/1000000*'4 classification'!O245/'FX rate'!$C15,"")</f>
        <v/>
      </c>
      <c r="AV246" s="790" t="str">
        <f>IF(ISNUMBER(P245),'Cover Page'!$D$35/1000000*'4 classification'!P245/'FX rate'!$C15,"")</f>
        <v/>
      </c>
      <c r="AW246" s="822" t="str">
        <f>IF(ISNUMBER(Q245),'Cover Page'!$D$35/1000000*'4 classification'!Q245/'FX rate'!$C15,"")</f>
        <v/>
      </c>
      <c r="AX246" s="623" t="str">
        <f>IF(ISNUMBER(R245),'Cover Page'!$D$35/1000000*'4 classification'!R245/'FX rate'!$C15,"")</f>
        <v/>
      </c>
      <c r="AY246" s="456"/>
      <c r="AZ246" s="456"/>
      <c r="BA246" s="456"/>
      <c r="BB246" s="456"/>
      <c r="BC246" s="456"/>
      <c r="BD246" s="456"/>
      <c r="BE246" s="456"/>
      <c r="BF246" s="456"/>
      <c r="BG246" s="456"/>
      <c r="BH246" s="456"/>
      <c r="BI246" s="456"/>
      <c r="BN246" s="656">
        <v>2010</v>
      </c>
      <c r="BO246" s="655" t="str">
        <f>IF(ISNUMBER(C245),'Cover Page'!$D$35/1000000*C245/'FX rate'!$C$26,"")</f>
        <v/>
      </c>
      <c r="BP246" s="789" t="str">
        <f>IF(ISNUMBER(D245),'Cover Page'!$D$35/1000000*D245/'FX rate'!$C$26,"")</f>
        <v/>
      </c>
      <c r="BQ246" s="789" t="str">
        <f>IF(ISNUMBER(E245),'Cover Page'!$D$35/1000000*E245/'FX rate'!$C$26,"")</f>
        <v/>
      </c>
      <c r="BR246" s="789" t="str">
        <f>IF(ISNUMBER(F245),'Cover Page'!$D$35/1000000*F245/'FX rate'!$C$26,"")</f>
        <v/>
      </c>
      <c r="BS246" s="789" t="str">
        <f>IF(ISNUMBER(G245),'Cover Page'!$D$35/1000000*G245/'FX rate'!$C$26,"")</f>
        <v/>
      </c>
      <c r="BT246" s="789" t="str">
        <f>IF(ISNUMBER(H245),'Cover Page'!$D$35/1000000*H245/'FX rate'!$C$26,"")</f>
        <v/>
      </c>
      <c r="BU246" s="789" t="str">
        <f>IF(ISNUMBER(I245),'Cover Page'!$D$35/1000000*I245/'FX rate'!$C$26,"")</f>
        <v/>
      </c>
      <c r="BV246" s="789" t="str">
        <f>IF(ISNUMBER(J245),'Cover Page'!$D$35/1000000*J245/'FX rate'!$C$26,"")</f>
        <v/>
      </c>
      <c r="BW246" s="789" t="str">
        <f>IF(ISNUMBER(K245),'Cover Page'!$D$35/1000000*K245/'FX rate'!$C$26,"")</f>
        <v/>
      </c>
      <c r="BX246" s="789" t="str">
        <f>IF(ISNUMBER(L245),'Cover Page'!$D$35/1000000*L245/'FX rate'!$C$26,"")</f>
        <v/>
      </c>
      <c r="BY246" s="789" t="str">
        <f>IF(ISNUMBER(M245),'Cover Page'!$D$35/1000000*M245/'FX rate'!$C$26,"")</f>
        <v/>
      </c>
      <c r="BZ246" s="789" t="str">
        <f>IF(ISNUMBER(N245),'Cover Page'!$D$35/1000000*N245/'FX rate'!$C$26,"")</f>
        <v/>
      </c>
      <c r="CA246" s="789" t="str">
        <f>IF(ISNUMBER(O245),'Cover Page'!$D$35/1000000*O245/'FX rate'!$C$26,"")</f>
        <v/>
      </c>
      <c r="CB246" s="789" t="str">
        <f>IF(ISNUMBER(P245),'Cover Page'!$D$35/1000000*P245/'FX rate'!$C$26,"")</f>
        <v/>
      </c>
      <c r="CC246" s="821" t="str">
        <f>IF(ISNUMBER(Q245),'Cover Page'!$D$35/1000000*Q245/'FX rate'!$C$26,"")</f>
        <v/>
      </c>
      <c r="CD246" s="655" t="str">
        <f>IF(ISNUMBER(R245),'Cover Page'!$D$35/1000000*R245/'FX rate'!$C$26,"")</f>
        <v/>
      </c>
      <c r="CE246" s="525"/>
      <c r="CF246" s="525"/>
      <c r="CG246" s="525"/>
      <c r="CH246" s="525"/>
      <c r="CI246" s="525"/>
      <c r="CJ246" s="525"/>
      <c r="CK246" s="525"/>
      <c r="CL246" s="525"/>
      <c r="CM246" s="525"/>
      <c r="CN246" s="525"/>
      <c r="CO246" s="525"/>
      <c r="CP246" s="525"/>
      <c r="CQ246" s="525"/>
      <c r="CR246" s="525"/>
      <c r="CS246" s="525"/>
    </row>
    <row r="247" spans="1:97" ht="14.25" x14ac:dyDescent="0.2">
      <c r="A247" s="4"/>
      <c r="B247" s="60">
        <v>2012</v>
      </c>
      <c r="C247" s="169"/>
      <c r="D247" s="169"/>
      <c r="E247" s="169"/>
      <c r="F247" s="169"/>
      <c r="G247" s="169"/>
      <c r="H247" s="169"/>
      <c r="I247" s="169"/>
      <c r="J247" s="169"/>
      <c r="K247" s="169"/>
      <c r="L247" s="170"/>
      <c r="M247" s="169"/>
      <c r="N247" s="169"/>
      <c r="O247" s="169"/>
      <c r="P247" s="169"/>
      <c r="Q247" s="169"/>
      <c r="R247" s="268" t="str">
        <f t="shared" si="83"/>
        <v/>
      </c>
      <c r="AH247" s="624">
        <v>2011</v>
      </c>
      <c r="AI247" s="623" t="str">
        <f>IF(ISNUMBER(C246),'Cover Page'!$D$35/1000000*'4 classification'!C246/'FX rate'!$C16,"")</f>
        <v/>
      </c>
      <c r="AJ247" s="790" t="str">
        <f>IF(ISNUMBER(D246),'Cover Page'!$D$35/1000000*'4 classification'!D246/'FX rate'!$C16,"")</f>
        <v/>
      </c>
      <c r="AK247" s="790" t="str">
        <f>IF(ISNUMBER(E246),'Cover Page'!$D$35/1000000*'4 classification'!E246/'FX rate'!$C16,"")</f>
        <v/>
      </c>
      <c r="AL247" s="790" t="str">
        <f>IF(ISNUMBER(F246),'Cover Page'!$D$35/1000000*'4 classification'!F246/'FX rate'!$C16,"")</f>
        <v/>
      </c>
      <c r="AM247" s="790" t="str">
        <f>IF(ISNUMBER(G246),'Cover Page'!$D$35/1000000*'4 classification'!G246/'FX rate'!$C16,"")</f>
        <v/>
      </c>
      <c r="AN247" s="790" t="str">
        <f>IF(ISNUMBER(H246),'Cover Page'!$D$35/1000000*'4 classification'!H246/'FX rate'!$C16,"")</f>
        <v/>
      </c>
      <c r="AO247" s="790" t="str">
        <f>IF(ISNUMBER(I246),'Cover Page'!$D$35/1000000*'4 classification'!I246/'FX rate'!$C16,"")</f>
        <v/>
      </c>
      <c r="AP247" s="790" t="str">
        <f>IF(ISNUMBER(J246),'Cover Page'!$D$35/1000000*'4 classification'!J246/'FX rate'!$C16,"")</f>
        <v/>
      </c>
      <c r="AQ247" s="790" t="str">
        <f>IF(ISNUMBER(K246),'Cover Page'!$D$35/1000000*'4 classification'!K246/'FX rate'!$C16,"")</f>
        <v/>
      </c>
      <c r="AR247" s="790" t="str">
        <f>IF(ISNUMBER(L246),'Cover Page'!$D$35/1000000*'4 classification'!L246/'FX rate'!$C16,"")</f>
        <v/>
      </c>
      <c r="AS247" s="790" t="str">
        <f>IF(ISNUMBER(M246),'Cover Page'!$D$35/1000000*'4 classification'!M246/'FX rate'!$C16,"")</f>
        <v/>
      </c>
      <c r="AT247" s="790" t="str">
        <f>IF(ISNUMBER(N246),'Cover Page'!$D$35/1000000*'4 classification'!N246/'FX rate'!$C16,"")</f>
        <v/>
      </c>
      <c r="AU247" s="790" t="str">
        <f>IF(ISNUMBER(O246),'Cover Page'!$D$35/1000000*'4 classification'!O246/'FX rate'!$C16,"")</f>
        <v/>
      </c>
      <c r="AV247" s="790" t="str">
        <f>IF(ISNUMBER(P246),'Cover Page'!$D$35/1000000*'4 classification'!P246/'FX rate'!$C16,"")</f>
        <v/>
      </c>
      <c r="AW247" s="822" t="str">
        <f>IF(ISNUMBER(Q246),'Cover Page'!$D$35/1000000*'4 classification'!Q246/'FX rate'!$C16,"")</f>
        <v/>
      </c>
      <c r="AX247" s="623" t="str">
        <f>IF(ISNUMBER(R246),'Cover Page'!$D$35/1000000*'4 classification'!R246/'FX rate'!$C16,"")</f>
        <v/>
      </c>
      <c r="AY247" s="456"/>
      <c r="AZ247" s="456"/>
      <c r="BA247" s="456"/>
      <c r="BB247" s="456"/>
      <c r="BC247" s="456"/>
      <c r="BD247" s="456"/>
      <c r="BE247" s="456"/>
      <c r="BF247" s="456"/>
      <c r="BG247" s="456"/>
      <c r="BH247" s="456"/>
      <c r="BI247" s="456"/>
      <c r="BN247" s="656">
        <v>2011</v>
      </c>
      <c r="BO247" s="655" t="str">
        <f>IF(ISNUMBER(C246),'Cover Page'!$D$35/1000000*C246/'FX rate'!$C$26,"")</f>
        <v/>
      </c>
      <c r="BP247" s="789" t="str">
        <f>IF(ISNUMBER(D246),'Cover Page'!$D$35/1000000*D246/'FX rate'!$C$26,"")</f>
        <v/>
      </c>
      <c r="BQ247" s="789" t="str">
        <f>IF(ISNUMBER(E246),'Cover Page'!$D$35/1000000*E246/'FX rate'!$C$26,"")</f>
        <v/>
      </c>
      <c r="BR247" s="789" t="str">
        <f>IF(ISNUMBER(F246),'Cover Page'!$D$35/1000000*F246/'FX rate'!$C$26,"")</f>
        <v/>
      </c>
      <c r="BS247" s="789" t="str">
        <f>IF(ISNUMBER(G246),'Cover Page'!$D$35/1000000*G246/'FX rate'!$C$26,"")</f>
        <v/>
      </c>
      <c r="BT247" s="789" t="str">
        <f>IF(ISNUMBER(H246),'Cover Page'!$D$35/1000000*H246/'FX rate'!$C$26,"")</f>
        <v/>
      </c>
      <c r="BU247" s="789" t="str">
        <f>IF(ISNUMBER(I246),'Cover Page'!$D$35/1000000*I246/'FX rate'!$C$26,"")</f>
        <v/>
      </c>
      <c r="BV247" s="789" t="str">
        <f>IF(ISNUMBER(J246),'Cover Page'!$D$35/1000000*J246/'FX rate'!$C$26,"")</f>
        <v/>
      </c>
      <c r="BW247" s="789" t="str">
        <f>IF(ISNUMBER(K246),'Cover Page'!$D$35/1000000*K246/'FX rate'!$C$26,"")</f>
        <v/>
      </c>
      <c r="BX247" s="789" t="str">
        <f>IF(ISNUMBER(L246),'Cover Page'!$D$35/1000000*L246/'FX rate'!$C$26,"")</f>
        <v/>
      </c>
      <c r="BY247" s="789" t="str">
        <f>IF(ISNUMBER(M246),'Cover Page'!$D$35/1000000*M246/'FX rate'!$C$26,"")</f>
        <v/>
      </c>
      <c r="BZ247" s="789" t="str">
        <f>IF(ISNUMBER(N246),'Cover Page'!$D$35/1000000*N246/'FX rate'!$C$26,"")</f>
        <v/>
      </c>
      <c r="CA247" s="789" t="str">
        <f>IF(ISNUMBER(O246),'Cover Page'!$D$35/1000000*O246/'FX rate'!$C$26,"")</f>
        <v/>
      </c>
      <c r="CB247" s="789" t="str">
        <f>IF(ISNUMBER(P246),'Cover Page'!$D$35/1000000*P246/'FX rate'!$C$26,"")</f>
        <v/>
      </c>
      <c r="CC247" s="821" t="str">
        <f>IF(ISNUMBER(Q246),'Cover Page'!$D$35/1000000*Q246/'FX rate'!$C$26,"")</f>
        <v/>
      </c>
      <c r="CD247" s="655" t="str">
        <f>IF(ISNUMBER(R246),'Cover Page'!$D$35/1000000*R246/'FX rate'!$C$26,"")</f>
        <v/>
      </c>
      <c r="CE247" s="525"/>
      <c r="CF247" s="525"/>
      <c r="CG247" s="525"/>
      <c r="CH247" s="525"/>
      <c r="CI247" s="525"/>
      <c r="CJ247" s="525"/>
      <c r="CK247" s="525"/>
      <c r="CL247" s="525"/>
      <c r="CM247" s="525"/>
      <c r="CN247" s="525"/>
      <c r="CO247" s="525"/>
      <c r="CP247" s="525"/>
      <c r="CQ247" s="525"/>
      <c r="CR247" s="525"/>
      <c r="CS247" s="525"/>
    </row>
    <row r="248" spans="1:97" ht="14.25" x14ac:dyDescent="0.2">
      <c r="A248" s="4"/>
      <c r="B248" s="60">
        <v>2013</v>
      </c>
      <c r="C248" s="169"/>
      <c r="D248" s="169"/>
      <c r="E248" s="169"/>
      <c r="F248" s="169"/>
      <c r="G248" s="169"/>
      <c r="H248" s="169"/>
      <c r="I248" s="169"/>
      <c r="J248" s="169"/>
      <c r="K248" s="169"/>
      <c r="L248" s="170"/>
      <c r="M248" s="169"/>
      <c r="N248" s="169"/>
      <c r="O248" s="169"/>
      <c r="P248" s="169"/>
      <c r="Q248" s="169"/>
      <c r="R248" s="268" t="str">
        <f t="shared" si="83"/>
        <v/>
      </c>
      <c r="AH248" s="624">
        <v>2012</v>
      </c>
      <c r="AI248" s="623" t="str">
        <f>IF(ISNUMBER(C247),'Cover Page'!$D$35/1000000*'4 classification'!C247/'FX rate'!$C17,"")</f>
        <v/>
      </c>
      <c r="AJ248" s="790" t="str">
        <f>IF(ISNUMBER(D247),'Cover Page'!$D$35/1000000*'4 classification'!D247/'FX rate'!$C17,"")</f>
        <v/>
      </c>
      <c r="AK248" s="790" t="str">
        <f>IF(ISNUMBER(E247),'Cover Page'!$D$35/1000000*'4 classification'!E247/'FX rate'!$C17,"")</f>
        <v/>
      </c>
      <c r="AL248" s="790" t="str">
        <f>IF(ISNUMBER(F247),'Cover Page'!$D$35/1000000*'4 classification'!F247/'FX rate'!$C17,"")</f>
        <v/>
      </c>
      <c r="AM248" s="790" t="str">
        <f>IF(ISNUMBER(G247),'Cover Page'!$D$35/1000000*'4 classification'!G247/'FX rate'!$C17,"")</f>
        <v/>
      </c>
      <c r="AN248" s="790" t="str">
        <f>IF(ISNUMBER(H247),'Cover Page'!$D$35/1000000*'4 classification'!H247/'FX rate'!$C17,"")</f>
        <v/>
      </c>
      <c r="AO248" s="790" t="str">
        <f>IF(ISNUMBER(I247),'Cover Page'!$D$35/1000000*'4 classification'!I247/'FX rate'!$C17,"")</f>
        <v/>
      </c>
      <c r="AP248" s="790" t="str">
        <f>IF(ISNUMBER(J247),'Cover Page'!$D$35/1000000*'4 classification'!J247/'FX rate'!$C17,"")</f>
        <v/>
      </c>
      <c r="AQ248" s="790" t="str">
        <f>IF(ISNUMBER(K247),'Cover Page'!$D$35/1000000*'4 classification'!K247/'FX rate'!$C17,"")</f>
        <v/>
      </c>
      <c r="AR248" s="790" t="str">
        <f>IF(ISNUMBER(L247),'Cover Page'!$D$35/1000000*'4 classification'!L247/'FX rate'!$C17,"")</f>
        <v/>
      </c>
      <c r="AS248" s="790" t="str">
        <f>IF(ISNUMBER(M247),'Cover Page'!$D$35/1000000*'4 classification'!M247/'FX rate'!$C17,"")</f>
        <v/>
      </c>
      <c r="AT248" s="790" t="str">
        <f>IF(ISNUMBER(N247),'Cover Page'!$D$35/1000000*'4 classification'!N247/'FX rate'!$C17,"")</f>
        <v/>
      </c>
      <c r="AU248" s="790" t="str">
        <f>IF(ISNUMBER(O247),'Cover Page'!$D$35/1000000*'4 classification'!O247/'FX rate'!$C17,"")</f>
        <v/>
      </c>
      <c r="AV248" s="790" t="str">
        <f>IF(ISNUMBER(P247),'Cover Page'!$D$35/1000000*'4 classification'!P247/'FX rate'!$C17,"")</f>
        <v/>
      </c>
      <c r="AW248" s="822" t="str">
        <f>IF(ISNUMBER(Q247),'Cover Page'!$D$35/1000000*'4 classification'!Q247/'FX rate'!$C17,"")</f>
        <v/>
      </c>
      <c r="AX248" s="623" t="str">
        <f>IF(ISNUMBER(R247),'Cover Page'!$D$35/1000000*'4 classification'!R247/'FX rate'!$C17,"")</f>
        <v/>
      </c>
      <c r="AY248" s="456"/>
      <c r="AZ248" s="456"/>
      <c r="BA248" s="456"/>
      <c r="BB248" s="456"/>
      <c r="BC248" s="456"/>
      <c r="BD248" s="456"/>
      <c r="BE248" s="456"/>
      <c r="BF248" s="456"/>
      <c r="BG248" s="456"/>
      <c r="BH248" s="456"/>
      <c r="BI248" s="456"/>
      <c r="BN248" s="656">
        <v>2012</v>
      </c>
      <c r="BO248" s="655" t="str">
        <f>IF(ISNUMBER(C247),'Cover Page'!$D$35/1000000*C247/'FX rate'!$C$26,"")</f>
        <v/>
      </c>
      <c r="BP248" s="789" t="str">
        <f>IF(ISNUMBER(D247),'Cover Page'!$D$35/1000000*D247/'FX rate'!$C$26,"")</f>
        <v/>
      </c>
      <c r="BQ248" s="789" t="str">
        <f>IF(ISNUMBER(E247),'Cover Page'!$D$35/1000000*E247/'FX rate'!$C$26,"")</f>
        <v/>
      </c>
      <c r="BR248" s="789" t="str">
        <f>IF(ISNUMBER(F247),'Cover Page'!$D$35/1000000*F247/'FX rate'!$C$26,"")</f>
        <v/>
      </c>
      <c r="BS248" s="789" t="str">
        <f>IF(ISNUMBER(G247),'Cover Page'!$D$35/1000000*G247/'FX rate'!$C$26,"")</f>
        <v/>
      </c>
      <c r="BT248" s="789" t="str">
        <f>IF(ISNUMBER(H247),'Cover Page'!$D$35/1000000*H247/'FX rate'!$C$26,"")</f>
        <v/>
      </c>
      <c r="BU248" s="789" t="str">
        <f>IF(ISNUMBER(I247),'Cover Page'!$D$35/1000000*I247/'FX rate'!$C$26,"")</f>
        <v/>
      </c>
      <c r="BV248" s="789" t="str">
        <f>IF(ISNUMBER(J247),'Cover Page'!$D$35/1000000*J247/'FX rate'!$C$26,"")</f>
        <v/>
      </c>
      <c r="BW248" s="789" t="str">
        <f>IF(ISNUMBER(K247),'Cover Page'!$D$35/1000000*K247/'FX rate'!$C$26,"")</f>
        <v/>
      </c>
      <c r="BX248" s="789" t="str">
        <f>IF(ISNUMBER(L247),'Cover Page'!$D$35/1000000*L247/'FX rate'!$C$26,"")</f>
        <v/>
      </c>
      <c r="BY248" s="789" t="str">
        <f>IF(ISNUMBER(M247),'Cover Page'!$D$35/1000000*M247/'FX rate'!$C$26,"")</f>
        <v/>
      </c>
      <c r="BZ248" s="789" t="str">
        <f>IF(ISNUMBER(N247),'Cover Page'!$D$35/1000000*N247/'FX rate'!$C$26,"")</f>
        <v/>
      </c>
      <c r="CA248" s="789" t="str">
        <f>IF(ISNUMBER(O247),'Cover Page'!$D$35/1000000*O247/'FX rate'!$C$26,"")</f>
        <v/>
      </c>
      <c r="CB248" s="789" t="str">
        <f>IF(ISNUMBER(P247),'Cover Page'!$D$35/1000000*P247/'FX rate'!$C$26,"")</f>
        <v/>
      </c>
      <c r="CC248" s="821" t="str">
        <f>IF(ISNUMBER(Q247),'Cover Page'!$D$35/1000000*Q247/'FX rate'!$C$26,"")</f>
        <v/>
      </c>
      <c r="CD248" s="655" t="str">
        <f>IF(ISNUMBER(R247),'Cover Page'!$D$35/1000000*R247/'FX rate'!$C$26,"")</f>
        <v/>
      </c>
      <c r="CE248" s="525"/>
      <c r="CF248" s="525"/>
      <c r="CG248" s="525"/>
      <c r="CH248" s="525"/>
      <c r="CI248" s="525"/>
      <c r="CJ248" s="525"/>
      <c r="CK248" s="525"/>
      <c r="CL248" s="525"/>
      <c r="CM248" s="525"/>
      <c r="CN248" s="525"/>
      <c r="CO248" s="525"/>
      <c r="CP248" s="525"/>
      <c r="CQ248" s="525"/>
      <c r="CR248" s="525"/>
      <c r="CS248" s="525"/>
    </row>
    <row r="249" spans="1:97" ht="14.25" x14ac:dyDescent="0.2">
      <c r="A249" s="4"/>
      <c r="B249" s="61">
        <v>2014</v>
      </c>
      <c r="C249" s="169"/>
      <c r="D249" s="169"/>
      <c r="E249" s="169"/>
      <c r="F249" s="169"/>
      <c r="G249" s="169"/>
      <c r="H249" s="169"/>
      <c r="I249" s="169"/>
      <c r="J249" s="169"/>
      <c r="K249" s="169"/>
      <c r="L249" s="170"/>
      <c r="M249" s="169"/>
      <c r="N249" s="169"/>
      <c r="O249" s="169"/>
      <c r="P249" s="169"/>
      <c r="Q249" s="169"/>
      <c r="R249" s="268" t="str">
        <f t="shared" si="83"/>
        <v/>
      </c>
      <c r="AH249" s="624">
        <v>2013</v>
      </c>
      <c r="AI249" s="623" t="str">
        <f>IF(ISNUMBER(C248),'Cover Page'!$D$35/1000000*'4 classification'!C248/'FX rate'!$C18,"")</f>
        <v/>
      </c>
      <c r="AJ249" s="790" t="str">
        <f>IF(ISNUMBER(D248),'Cover Page'!$D$35/1000000*'4 classification'!D248/'FX rate'!$C18,"")</f>
        <v/>
      </c>
      <c r="AK249" s="790" t="str">
        <f>IF(ISNUMBER(E248),'Cover Page'!$D$35/1000000*'4 classification'!E248/'FX rate'!$C18,"")</f>
        <v/>
      </c>
      <c r="AL249" s="790" t="str">
        <f>IF(ISNUMBER(F248),'Cover Page'!$D$35/1000000*'4 classification'!F248/'FX rate'!$C18,"")</f>
        <v/>
      </c>
      <c r="AM249" s="790" t="str">
        <f>IF(ISNUMBER(G248),'Cover Page'!$D$35/1000000*'4 classification'!G248/'FX rate'!$C18,"")</f>
        <v/>
      </c>
      <c r="AN249" s="790" t="str">
        <f>IF(ISNUMBER(H248),'Cover Page'!$D$35/1000000*'4 classification'!H248/'FX rate'!$C18,"")</f>
        <v/>
      </c>
      <c r="AO249" s="790" t="str">
        <f>IF(ISNUMBER(I248),'Cover Page'!$D$35/1000000*'4 classification'!I248/'FX rate'!$C18,"")</f>
        <v/>
      </c>
      <c r="AP249" s="790" t="str">
        <f>IF(ISNUMBER(J248),'Cover Page'!$D$35/1000000*'4 classification'!J248/'FX rate'!$C18,"")</f>
        <v/>
      </c>
      <c r="AQ249" s="790" t="str">
        <f>IF(ISNUMBER(K248),'Cover Page'!$D$35/1000000*'4 classification'!K248/'FX rate'!$C18,"")</f>
        <v/>
      </c>
      <c r="AR249" s="790" t="str">
        <f>IF(ISNUMBER(L248),'Cover Page'!$D$35/1000000*'4 classification'!L248/'FX rate'!$C18,"")</f>
        <v/>
      </c>
      <c r="AS249" s="790" t="str">
        <f>IF(ISNUMBER(M248),'Cover Page'!$D$35/1000000*'4 classification'!M248/'FX rate'!$C18,"")</f>
        <v/>
      </c>
      <c r="AT249" s="790" t="str">
        <f>IF(ISNUMBER(N248),'Cover Page'!$D$35/1000000*'4 classification'!N248/'FX rate'!$C18,"")</f>
        <v/>
      </c>
      <c r="AU249" s="790" t="str">
        <f>IF(ISNUMBER(O248),'Cover Page'!$D$35/1000000*'4 classification'!O248/'FX rate'!$C18,"")</f>
        <v/>
      </c>
      <c r="AV249" s="790" t="str">
        <f>IF(ISNUMBER(P248),'Cover Page'!$D$35/1000000*'4 classification'!P248/'FX rate'!$C18,"")</f>
        <v/>
      </c>
      <c r="AW249" s="822" t="str">
        <f>IF(ISNUMBER(Q248),'Cover Page'!$D$35/1000000*'4 classification'!Q248/'FX rate'!$C18,"")</f>
        <v/>
      </c>
      <c r="AX249" s="623" t="str">
        <f>IF(ISNUMBER(R248),'Cover Page'!$D$35/1000000*'4 classification'!R248/'FX rate'!$C18,"")</f>
        <v/>
      </c>
      <c r="AY249" s="456"/>
      <c r="AZ249" s="456"/>
      <c r="BA249" s="456"/>
      <c r="BB249" s="456"/>
      <c r="BC249" s="456"/>
      <c r="BD249" s="456"/>
      <c r="BE249" s="456"/>
      <c r="BF249" s="456"/>
      <c r="BG249" s="456"/>
      <c r="BH249" s="456"/>
      <c r="BI249" s="456"/>
      <c r="BN249" s="656">
        <v>2013</v>
      </c>
      <c r="BO249" s="655" t="str">
        <f>IF(ISNUMBER(C248),'Cover Page'!$D$35/1000000*C248/'FX rate'!$C$26,"")</f>
        <v/>
      </c>
      <c r="BP249" s="789" t="str">
        <f>IF(ISNUMBER(D248),'Cover Page'!$D$35/1000000*D248/'FX rate'!$C$26,"")</f>
        <v/>
      </c>
      <c r="BQ249" s="789" t="str">
        <f>IF(ISNUMBER(E248),'Cover Page'!$D$35/1000000*E248/'FX rate'!$C$26,"")</f>
        <v/>
      </c>
      <c r="BR249" s="789" t="str">
        <f>IF(ISNUMBER(F248),'Cover Page'!$D$35/1000000*F248/'FX rate'!$C$26,"")</f>
        <v/>
      </c>
      <c r="BS249" s="789" t="str">
        <f>IF(ISNUMBER(G248),'Cover Page'!$D$35/1000000*G248/'FX rate'!$C$26,"")</f>
        <v/>
      </c>
      <c r="BT249" s="789" t="str">
        <f>IF(ISNUMBER(H248),'Cover Page'!$D$35/1000000*H248/'FX rate'!$C$26,"")</f>
        <v/>
      </c>
      <c r="BU249" s="789" t="str">
        <f>IF(ISNUMBER(I248),'Cover Page'!$D$35/1000000*I248/'FX rate'!$C$26,"")</f>
        <v/>
      </c>
      <c r="BV249" s="789" t="str">
        <f>IF(ISNUMBER(J248),'Cover Page'!$D$35/1000000*J248/'FX rate'!$C$26,"")</f>
        <v/>
      </c>
      <c r="BW249" s="789" t="str">
        <f>IF(ISNUMBER(K248),'Cover Page'!$D$35/1000000*K248/'FX rate'!$C$26,"")</f>
        <v/>
      </c>
      <c r="BX249" s="789" t="str">
        <f>IF(ISNUMBER(L248),'Cover Page'!$D$35/1000000*L248/'FX rate'!$C$26,"")</f>
        <v/>
      </c>
      <c r="BY249" s="789" t="str">
        <f>IF(ISNUMBER(M248),'Cover Page'!$D$35/1000000*M248/'FX rate'!$C$26,"")</f>
        <v/>
      </c>
      <c r="BZ249" s="789" t="str">
        <f>IF(ISNUMBER(N248),'Cover Page'!$D$35/1000000*N248/'FX rate'!$C$26,"")</f>
        <v/>
      </c>
      <c r="CA249" s="789" t="str">
        <f>IF(ISNUMBER(O248),'Cover Page'!$D$35/1000000*O248/'FX rate'!$C$26,"")</f>
        <v/>
      </c>
      <c r="CB249" s="789" t="str">
        <f>IF(ISNUMBER(P248),'Cover Page'!$D$35/1000000*P248/'FX rate'!$C$26,"")</f>
        <v/>
      </c>
      <c r="CC249" s="821" t="str">
        <f>IF(ISNUMBER(Q248),'Cover Page'!$D$35/1000000*Q248/'FX rate'!$C$26,"")</f>
        <v/>
      </c>
      <c r="CD249" s="655" t="str">
        <f>IF(ISNUMBER(R248),'Cover Page'!$D$35/1000000*R248/'FX rate'!$C$26,"")</f>
        <v/>
      </c>
      <c r="CE249" s="525"/>
      <c r="CF249" s="525"/>
      <c r="CG249" s="525"/>
      <c r="CH249" s="525"/>
      <c r="CI249" s="525"/>
      <c r="CJ249" s="525"/>
      <c r="CK249" s="525"/>
      <c r="CL249" s="525"/>
      <c r="CM249" s="525"/>
      <c r="CN249" s="525"/>
      <c r="CO249" s="525"/>
      <c r="CP249" s="525"/>
      <c r="CQ249" s="525"/>
      <c r="CR249" s="525"/>
      <c r="CS249" s="525"/>
    </row>
    <row r="250" spans="1:97" ht="14.25" x14ac:dyDescent="0.2">
      <c r="A250" s="4"/>
      <c r="B250" s="60">
        <v>2015</v>
      </c>
      <c r="C250" s="169"/>
      <c r="D250" s="169"/>
      <c r="E250" s="169"/>
      <c r="F250" s="169"/>
      <c r="G250" s="169"/>
      <c r="H250" s="169"/>
      <c r="I250" s="169"/>
      <c r="J250" s="169"/>
      <c r="K250" s="169"/>
      <c r="L250" s="170"/>
      <c r="M250" s="169"/>
      <c r="N250" s="169"/>
      <c r="O250" s="169"/>
      <c r="P250" s="169"/>
      <c r="Q250" s="169"/>
      <c r="R250" s="268" t="str">
        <f t="shared" si="83"/>
        <v/>
      </c>
      <c r="AH250" s="624">
        <v>2014</v>
      </c>
      <c r="AI250" s="623" t="str">
        <f>IF(ISNUMBER(C249),'Cover Page'!$D$35/1000000*'4 classification'!C249/'FX rate'!$C19,"")</f>
        <v/>
      </c>
      <c r="AJ250" s="790" t="str">
        <f>IF(ISNUMBER(D249),'Cover Page'!$D$35/1000000*'4 classification'!D249/'FX rate'!$C19,"")</f>
        <v/>
      </c>
      <c r="AK250" s="790" t="str">
        <f>IF(ISNUMBER(E249),'Cover Page'!$D$35/1000000*'4 classification'!E249/'FX rate'!$C19,"")</f>
        <v/>
      </c>
      <c r="AL250" s="790" t="str">
        <f>IF(ISNUMBER(F249),'Cover Page'!$D$35/1000000*'4 classification'!F249/'FX rate'!$C19,"")</f>
        <v/>
      </c>
      <c r="AM250" s="790" t="str">
        <f>IF(ISNUMBER(G249),'Cover Page'!$D$35/1000000*'4 classification'!G249/'FX rate'!$C19,"")</f>
        <v/>
      </c>
      <c r="AN250" s="790" t="str">
        <f>IF(ISNUMBER(H249),'Cover Page'!$D$35/1000000*'4 classification'!H249/'FX rate'!$C19,"")</f>
        <v/>
      </c>
      <c r="AO250" s="790" t="str">
        <f>IF(ISNUMBER(I249),'Cover Page'!$D$35/1000000*'4 classification'!I249/'FX rate'!$C19,"")</f>
        <v/>
      </c>
      <c r="AP250" s="790" t="str">
        <f>IF(ISNUMBER(J249),'Cover Page'!$D$35/1000000*'4 classification'!J249/'FX rate'!$C19,"")</f>
        <v/>
      </c>
      <c r="AQ250" s="790" t="str">
        <f>IF(ISNUMBER(K249),'Cover Page'!$D$35/1000000*'4 classification'!K249/'FX rate'!$C19,"")</f>
        <v/>
      </c>
      <c r="AR250" s="790" t="str">
        <f>IF(ISNUMBER(L249),'Cover Page'!$D$35/1000000*'4 classification'!L249/'FX rate'!$C19,"")</f>
        <v/>
      </c>
      <c r="AS250" s="790" t="str">
        <f>IF(ISNUMBER(M249),'Cover Page'!$D$35/1000000*'4 classification'!M249/'FX rate'!$C19,"")</f>
        <v/>
      </c>
      <c r="AT250" s="790" t="str">
        <f>IF(ISNUMBER(N249),'Cover Page'!$D$35/1000000*'4 classification'!N249/'FX rate'!$C19,"")</f>
        <v/>
      </c>
      <c r="AU250" s="790" t="str">
        <f>IF(ISNUMBER(O249),'Cover Page'!$D$35/1000000*'4 classification'!O249/'FX rate'!$C19,"")</f>
        <v/>
      </c>
      <c r="AV250" s="790" t="str">
        <f>IF(ISNUMBER(P249),'Cover Page'!$D$35/1000000*'4 classification'!P249/'FX rate'!$C19,"")</f>
        <v/>
      </c>
      <c r="AW250" s="822" t="str">
        <f>IF(ISNUMBER(Q249),'Cover Page'!$D$35/1000000*'4 classification'!Q249/'FX rate'!$C19,"")</f>
        <v/>
      </c>
      <c r="AX250" s="623" t="str">
        <f>IF(ISNUMBER(R249),'Cover Page'!$D$35/1000000*'4 classification'!R249/'FX rate'!$C19,"")</f>
        <v/>
      </c>
      <c r="AY250" s="456"/>
      <c r="AZ250" s="456"/>
      <c r="BA250" s="456"/>
      <c r="BB250" s="456"/>
      <c r="BC250" s="456"/>
      <c r="BD250" s="456"/>
      <c r="BE250" s="456"/>
      <c r="BF250" s="456"/>
      <c r="BG250" s="456"/>
      <c r="BH250" s="456"/>
      <c r="BI250" s="456"/>
      <c r="BN250" s="656">
        <v>2014</v>
      </c>
      <c r="BO250" s="655" t="str">
        <f>IF(ISNUMBER(C249),'Cover Page'!$D$35/1000000*C249/'FX rate'!$C$26,"")</f>
        <v/>
      </c>
      <c r="BP250" s="789" t="str">
        <f>IF(ISNUMBER(D249),'Cover Page'!$D$35/1000000*D249/'FX rate'!$C$26,"")</f>
        <v/>
      </c>
      <c r="BQ250" s="789" t="str">
        <f>IF(ISNUMBER(E249),'Cover Page'!$D$35/1000000*E249/'FX rate'!$C$26,"")</f>
        <v/>
      </c>
      <c r="BR250" s="789" t="str">
        <f>IF(ISNUMBER(F249),'Cover Page'!$D$35/1000000*F249/'FX rate'!$C$26,"")</f>
        <v/>
      </c>
      <c r="BS250" s="789" t="str">
        <f>IF(ISNUMBER(G249),'Cover Page'!$D$35/1000000*G249/'FX rate'!$C$26,"")</f>
        <v/>
      </c>
      <c r="BT250" s="789" t="str">
        <f>IF(ISNUMBER(H249),'Cover Page'!$D$35/1000000*H249/'FX rate'!$C$26,"")</f>
        <v/>
      </c>
      <c r="BU250" s="789" t="str">
        <f>IF(ISNUMBER(I249),'Cover Page'!$D$35/1000000*I249/'FX rate'!$C$26,"")</f>
        <v/>
      </c>
      <c r="BV250" s="789" t="str">
        <f>IF(ISNUMBER(J249),'Cover Page'!$D$35/1000000*J249/'FX rate'!$C$26,"")</f>
        <v/>
      </c>
      <c r="BW250" s="789" t="str">
        <f>IF(ISNUMBER(K249),'Cover Page'!$D$35/1000000*K249/'FX rate'!$C$26,"")</f>
        <v/>
      </c>
      <c r="BX250" s="789" t="str">
        <f>IF(ISNUMBER(L249),'Cover Page'!$D$35/1000000*L249/'FX rate'!$C$26,"")</f>
        <v/>
      </c>
      <c r="BY250" s="789" t="str">
        <f>IF(ISNUMBER(M249),'Cover Page'!$D$35/1000000*M249/'FX rate'!$C$26,"")</f>
        <v/>
      </c>
      <c r="BZ250" s="789" t="str">
        <f>IF(ISNUMBER(N249),'Cover Page'!$D$35/1000000*N249/'FX rate'!$C$26,"")</f>
        <v/>
      </c>
      <c r="CA250" s="789" t="str">
        <f>IF(ISNUMBER(O249),'Cover Page'!$D$35/1000000*O249/'FX rate'!$C$26,"")</f>
        <v/>
      </c>
      <c r="CB250" s="789" t="str">
        <f>IF(ISNUMBER(P249),'Cover Page'!$D$35/1000000*P249/'FX rate'!$C$26,"")</f>
        <v/>
      </c>
      <c r="CC250" s="821" t="str">
        <f>IF(ISNUMBER(Q249),'Cover Page'!$D$35/1000000*Q249/'FX rate'!$C$26,"")</f>
        <v/>
      </c>
      <c r="CD250" s="655" t="str">
        <f>IF(ISNUMBER(R249),'Cover Page'!$D$35/1000000*R249/'FX rate'!$C$26,"")</f>
        <v/>
      </c>
      <c r="CE250" s="525"/>
      <c r="CF250" s="525"/>
      <c r="CG250" s="525"/>
      <c r="CH250" s="525"/>
      <c r="CI250" s="525"/>
      <c r="CJ250" s="525"/>
      <c r="CK250" s="525"/>
      <c r="CL250" s="525"/>
      <c r="CM250" s="525"/>
      <c r="CN250" s="525"/>
      <c r="CO250" s="525"/>
      <c r="CP250" s="525"/>
      <c r="CQ250" s="525"/>
      <c r="CR250" s="525"/>
      <c r="CS250" s="525"/>
    </row>
    <row r="251" spans="1:97" ht="14.25" x14ac:dyDescent="0.2">
      <c r="A251" s="4"/>
      <c r="B251" s="60">
        <v>2016</v>
      </c>
      <c r="C251" s="169"/>
      <c r="D251" s="169"/>
      <c r="E251" s="169"/>
      <c r="F251" s="169"/>
      <c r="G251" s="169"/>
      <c r="H251" s="169"/>
      <c r="I251" s="169"/>
      <c r="J251" s="169"/>
      <c r="K251" s="169"/>
      <c r="L251" s="170"/>
      <c r="M251" s="169"/>
      <c r="N251" s="169"/>
      <c r="O251" s="169"/>
      <c r="P251" s="169"/>
      <c r="Q251" s="169"/>
      <c r="R251" s="268" t="str">
        <f t="shared" si="83"/>
        <v/>
      </c>
      <c r="AH251" s="624">
        <v>2015</v>
      </c>
      <c r="AI251" s="623" t="str">
        <f>IF(ISNUMBER(C250),'Cover Page'!$D$35/1000000*'4 classification'!C250/'FX rate'!$C20,"")</f>
        <v/>
      </c>
      <c r="AJ251" s="790" t="str">
        <f>IF(ISNUMBER(D250),'Cover Page'!$D$35/1000000*'4 classification'!D250/'FX rate'!$C20,"")</f>
        <v/>
      </c>
      <c r="AK251" s="790" t="str">
        <f>IF(ISNUMBER(E250),'Cover Page'!$D$35/1000000*'4 classification'!E250/'FX rate'!$C20,"")</f>
        <v/>
      </c>
      <c r="AL251" s="790" t="str">
        <f>IF(ISNUMBER(F250),'Cover Page'!$D$35/1000000*'4 classification'!F250/'FX rate'!$C20,"")</f>
        <v/>
      </c>
      <c r="AM251" s="790" t="str">
        <f>IF(ISNUMBER(G250),'Cover Page'!$D$35/1000000*'4 classification'!G250/'FX rate'!$C20,"")</f>
        <v/>
      </c>
      <c r="AN251" s="790" t="str">
        <f>IF(ISNUMBER(H250),'Cover Page'!$D$35/1000000*'4 classification'!H250/'FX rate'!$C20,"")</f>
        <v/>
      </c>
      <c r="AO251" s="790" t="str">
        <f>IF(ISNUMBER(I250),'Cover Page'!$D$35/1000000*'4 classification'!I250/'FX rate'!$C20,"")</f>
        <v/>
      </c>
      <c r="AP251" s="790" t="str">
        <f>IF(ISNUMBER(J250),'Cover Page'!$D$35/1000000*'4 classification'!J250/'FX rate'!$C20,"")</f>
        <v/>
      </c>
      <c r="AQ251" s="790" t="str">
        <f>IF(ISNUMBER(K250),'Cover Page'!$D$35/1000000*'4 classification'!K250/'FX rate'!$C20,"")</f>
        <v/>
      </c>
      <c r="AR251" s="790" t="str">
        <f>IF(ISNUMBER(L250),'Cover Page'!$D$35/1000000*'4 classification'!L250/'FX rate'!$C20,"")</f>
        <v/>
      </c>
      <c r="AS251" s="790" t="str">
        <f>IF(ISNUMBER(M250),'Cover Page'!$D$35/1000000*'4 classification'!M250/'FX rate'!$C20,"")</f>
        <v/>
      </c>
      <c r="AT251" s="790" t="str">
        <f>IF(ISNUMBER(N250),'Cover Page'!$D$35/1000000*'4 classification'!N250/'FX rate'!$C20,"")</f>
        <v/>
      </c>
      <c r="AU251" s="790" t="str">
        <f>IF(ISNUMBER(O250),'Cover Page'!$D$35/1000000*'4 classification'!O250/'FX rate'!$C20,"")</f>
        <v/>
      </c>
      <c r="AV251" s="790" t="str">
        <f>IF(ISNUMBER(P250),'Cover Page'!$D$35/1000000*'4 classification'!P250/'FX rate'!$C20,"")</f>
        <v/>
      </c>
      <c r="AW251" s="822" t="str">
        <f>IF(ISNUMBER(Q250),'Cover Page'!$D$35/1000000*'4 classification'!Q250/'FX rate'!$C20,"")</f>
        <v/>
      </c>
      <c r="AX251" s="623" t="str">
        <f>IF(ISNUMBER(R250),'Cover Page'!$D$35/1000000*'4 classification'!R250/'FX rate'!$C20,"")</f>
        <v/>
      </c>
      <c r="AY251" s="456"/>
      <c r="AZ251" s="456"/>
      <c r="BA251" s="456"/>
      <c r="BB251" s="456"/>
      <c r="BC251" s="456"/>
      <c r="BD251" s="456"/>
      <c r="BE251" s="456"/>
      <c r="BF251" s="456"/>
      <c r="BG251" s="456"/>
      <c r="BH251" s="456"/>
      <c r="BI251" s="456"/>
      <c r="BN251" s="656">
        <v>2015</v>
      </c>
      <c r="BO251" s="655" t="str">
        <f>IF(ISNUMBER(C250),'Cover Page'!$D$35/1000000*C250/'FX rate'!$C$26,"")</f>
        <v/>
      </c>
      <c r="BP251" s="789" t="str">
        <f>IF(ISNUMBER(D250),'Cover Page'!$D$35/1000000*D250/'FX rate'!$C$26,"")</f>
        <v/>
      </c>
      <c r="BQ251" s="789" t="str">
        <f>IF(ISNUMBER(E250),'Cover Page'!$D$35/1000000*E250/'FX rate'!$C$26,"")</f>
        <v/>
      </c>
      <c r="BR251" s="789" t="str">
        <f>IF(ISNUMBER(F250),'Cover Page'!$D$35/1000000*F250/'FX rate'!$C$26,"")</f>
        <v/>
      </c>
      <c r="BS251" s="789" t="str">
        <f>IF(ISNUMBER(G250),'Cover Page'!$D$35/1000000*G250/'FX rate'!$C$26,"")</f>
        <v/>
      </c>
      <c r="BT251" s="789" t="str">
        <f>IF(ISNUMBER(H250),'Cover Page'!$D$35/1000000*H250/'FX rate'!$C$26,"")</f>
        <v/>
      </c>
      <c r="BU251" s="789" t="str">
        <f>IF(ISNUMBER(I250),'Cover Page'!$D$35/1000000*I250/'FX rate'!$C$26,"")</f>
        <v/>
      </c>
      <c r="BV251" s="789" t="str">
        <f>IF(ISNUMBER(J250),'Cover Page'!$D$35/1000000*J250/'FX rate'!$C$26,"")</f>
        <v/>
      </c>
      <c r="BW251" s="789" t="str">
        <f>IF(ISNUMBER(K250),'Cover Page'!$D$35/1000000*K250/'FX rate'!$C$26,"")</f>
        <v/>
      </c>
      <c r="BX251" s="789" t="str">
        <f>IF(ISNUMBER(L250),'Cover Page'!$D$35/1000000*L250/'FX rate'!$C$26,"")</f>
        <v/>
      </c>
      <c r="BY251" s="789" t="str">
        <f>IF(ISNUMBER(M250),'Cover Page'!$D$35/1000000*M250/'FX rate'!$C$26,"")</f>
        <v/>
      </c>
      <c r="BZ251" s="789" t="str">
        <f>IF(ISNUMBER(N250),'Cover Page'!$D$35/1000000*N250/'FX rate'!$C$26,"")</f>
        <v/>
      </c>
      <c r="CA251" s="789" t="str">
        <f>IF(ISNUMBER(O250),'Cover Page'!$D$35/1000000*O250/'FX rate'!$C$26,"")</f>
        <v/>
      </c>
      <c r="CB251" s="789" t="str">
        <f>IF(ISNUMBER(P250),'Cover Page'!$D$35/1000000*P250/'FX rate'!$C$26,"")</f>
        <v/>
      </c>
      <c r="CC251" s="821" t="str">
        <f>IF(ISNUMBER(Q250),'Cover Page'!$D$35/1000000*Q250/'FX rate'!$C$26,"")</f>
        <v/>
      </c>
      <c r="CD251" s="655" t="str">
        <f>IF(ISNUMBER(R250),'Cover Page'!$D$35/1000000*R250/'FX rate'!$C$26,"")</f>
        <v/>
      </c>
      <c r="CE251" s="525"/>
      <c r="CF251" s="525"/>
      <c r="CG251" s="525"/>
      <c r="CH251" s="525"/>
      <c r="CI251" s="525"/>
      <c r="CJ251" s="525"/>
      <c r="CK251" s="525"/>
      <c r="CL251" s="525"/>
      <c r="CM251" s="525"/>
      <c r="CN251" s="525"/>
      <c r="CO251" s="525"/>
      <c r="CP251" s="525"/>
      <c r="CQ251" s="525"/>
      <c r="CR251" s="525"/>
      <c r="CS251" s="525"/>
    </row>
    <row r="252" spans="1:97" ht="14.25" x14ac:dyDescent="0.2">
      <c r="A252" s="4"/>
      <c r="B252" s="60">
        <v>2017</v>
      </c>
      <c r="C252" s="169"/>
      <c r="D252" s="169"/>
      <c r="E252" s="169"/>
      <c r="F252" s="169"/>
      <c r="G252" s="169"/>
      <c r="H252" s="169"/>
      <c r="I252" s="169"/>
      <c r="J252" s="169"/>
      <c r="K252" s="169"/>
      <c r="L252" s="170"/>
      <c r="M252" s="169"/>
      <c r="N252" s="169"/>
      <c r="O252" s="169"/>
      <c r="P252" s="169"/>
      <c r="Q252" s="169"/>
      <c r="R252" s="268" t="str">
        <f t="shared" si="83"/>
        <v/>
      </c>
      <c r="AH252" s="825">
        <v>2016</v>
      </c>
      <c r="AI252" s="623" t="str">
        <f>IF(ISNUMBER(C251),'Cover Page'!$D$35/1000000*'4 classification'!C251/'FX rate'!$C21,"")</f>
        <v/>
      </c>
      <c r="AJ252" s="790" t="str">
        <f>IF(ISNUMBER(D251),'Cover Page'!$D$35/1000000*'4 classification'!D251/'FX rate'!$C21,"")</f>
        <v/>
      </c>
      <c r="AK252" s="790" t="str">
        <f>IF(ISNUMBER(E251),'Cover Page'!$D$35/1000000*'4 classification'!E251/'FX rate'!$C21,"")</f>
        <v/>
      </c>
      <c r="AL252" s="790" t="str">
        <f>IF(ISNUMBER(F251),'Cover Page'!$D$35/1000000*'4 classification'!F251/'FX rate'!$C21,"")</f>
        <v/>
      </c>
      <c r="AM252" s="790" t="str">
        <f>IF(ISNUMBER(G251),'Cover Page'!$D$35/1000000*'4 classification'!G251/'FX rate'!$C21,"")</f>
        <v/>
      </c>
      <c r="AN252" s="790" t="str">
        <f>IF(ISNUMBER(H251),'Cover Page'!$D$35/1000000*'4 classification'!H251/'FX rate'!$C21,"")</f>
        <v/>
      </c>
      <c r="AO252" s="790" t="str">
        <f>IF(ISNUMBER(I251),'Cover Page'!$D$35/1000000*'4 classification'!I251/'FX rate'!$C21,"")</f>
        <v/>
      </c>
      <c r="AP252" s="790" t="str">
        <f>IF(ISNUMBER(J251),'Cover Page'!$D$35/1000000*'4 classification'!J251/'FX rate'!$C21,"")</f>
        <v/>
      </c>
      <c r="AQ252" s="790" t="str">
        <f>IF(ISNUMBER(K251),'Cover Page'!$D$35/1000000*'4 classification'!K251/'FX rate'!$C21,"")</f>
        <v/>
      </c>
      <c r="AR252" s="790" t="str">
        <f>IF(ISNUMBER(L251),'Cover Page'!$D$35/1000000*'4 classification'!L251/'FX rate'!$C21,"")</f>
        <v/>
      </c>
      <c r="AS252" s="790" t="str">
        <f>IF(ISNUMBER(M251),'Cover Page'!$D$35/1000000*'4 classification'!M251/'FX rate'!$C21,"")</f>
        <v/>
      </c>
      <c r="AT252" s="790" t="str">
        <f>IF(ISNUMBER(N251),'Cover Page'!$D$35/1000000*'4 classification'!N251/'FX rate'!$C21,"")</f>
        <v/>
      </c>
      <c r="AU252" s="790" t="str">
        <f>IF(ISNUMBER(O251),'Cover Page'!$D$35/1000000*'4 classification'!O251/'FX rate'!$C21,"")</f>
        <v/>
      </c>
      <c r="AV252" s="790" t="str">
        <f>IF(ISNUMBER(P251),'Cover Page'!$D$35/1000000*'4 classification'!P251/'FX rate'!$C21,"")</f>
        <v/>
      </c>
      <c r="AW252" s="822" t="str">
        <f>IF(ISNUMBER(Q251),'Cover Page'!$D$35/1000000*'4 classification'!Q251/'FX rate'!$C21,"")</f>
        <v/>
      </c>
      <c r="AX252" s="623" t="str">
        <f>IF(ISNUMBER(R251),'Cover Page'!$D$35/1000000*'4 classification'!R251/'FX rate'!$C21,"")</f>
        <v/>
      </c>
      <c r="AY252" s="456"/>
      <c r="AZ252" s="456"/>
      <c r="BA252" s="456"/>
      <c r="BB252" s="456"/>
      <c r="BC252" s="456"/>
      <c r="BD252" s="456"/>
      <c r="BE252" s="456"/>
      <c r="BF252" s="456"/>
      <c r="BG252" s="456"/>
      <c r="BH252" s="456"/>
      <c r="BI252" s="456"/>
      <c r="BN252" s="826">
        <v>2016</v>
      </c>
      <c r="BO252" s="655" t="str">
        <f>IF(ISNUMBER(C251),'Cover Page'!$D$35/1000000*C251/'FX rate'!$C$26,"")</f>
        <v/>
      </c>
      <c r="BP252" s="789" t="str">
        <f>IF(ISNUMBER(D251),'Cover Page'!$D$35/1000000*D251/'FX rate'!$C$26,"")</f>
        <v/>
      </c>
      <c r="BQ252" s="789" t="str">
        <f>IF(ISNUMBER(E251),'Cover Page'!$D$35/1000000*E251/'FX rate'!$C$26,"")</f>
        <v/>
      </c>
      <c r="BR252" s="789" t="str">
        <f>IF(ISNUMBER(F251),'Cover Page'!$D$35/1000000*F251/'FX rate'!$C$26,"")</f>
        <v/>
      </c>
      <c r="BS252" s="789" t="str">
        <f>IF(ISNUMBER(G251),'Cover Page'!$D$35/1000000*G251/'FX rate'!$C$26,"")</f>
        <v/>
      </c>
      <c r="BT252" s="789" t="str">
        <f>IF(ISNUMBER(H251),'Cover Page'!$D$35/1000000*H251/'FX rate'!$C$26,"")</f>
        <v/>
      </c>
      <c r="BU252" s="789" t="str">
        <f>IF(ISNUMBER(I251),'Cover Page'!$D$35/1000000*I251/'FX rate'!$C$26,"")</f>
        <v/>
      </c>
      <c r="BV252" s="789" t="str">
        <f>IF(ISNUMBER(J251),'Cover Page'!$D$35/1000000*J251/'FX rate'!$C$26,"")</f>
        <v/>
      </c>
      <c r="BW252" s="789" t="str">
        <f>IF(ISNUMBER(K251),'Cover Page'!$D$35/1000000*K251/'FX rate'!$C$26,"")</f>
        <v/>
      </c>
      <c r="BX252" s="789" t="str">
        <f>IF(ISNUMBER(L251),'Cover Page'!$D$35/1000000*L251/'FX rate'!$C$26,"")</f>
        <v/>
      </c>
      <c r="BY252" s="789" t="str">
        <f>IF(ISNUMBER(M251),'Cover Page'!$D$35/1000000*M251/'FX rate'!$C$26,"")</f>
        <v/>
      </c>
      <c r="BZ252" s="789" t="str">
        <f>IF(ISNUMBER(N251),'Cover Page'!$D$35/1000000*N251/'FX rate'!$C$26,"")</f>
        <v/>
      </c>
      <c r="CA252" s="789" t="str">
        <f>IF(ISNUMBER(O251),'Cover Page'!$D$35/1000000*O251/'FX rate'!$C$26,"")</f>
        <v/>
      </c>
      <c r="CB252" s="789" t="str">
        <f>IF(ISNUMBER(P251),'Cover Page'!$D$35/1000000*P251/'FX rate'!$C$26,"")</f>
        <v/>
      </c>
      <c r="CC252" s="821" t="str">
        <f>IF(ISNUMBER(Q251),'Cover Page'!$D$35/1000000*Q251/'FX rate'!$C$26,"")</f>
        <v/>
      </c>
      <c r="CD252" s="655" t="str">
        <f>IF(ISNUMBER(R251),'Cover Page'!$D$35/1000000*R251/'FX rate'!$C$26,"")</f>
        <v/>
      </c>
      <c r="CE252" s="525"/>
      <c r="CF252" s="525"/>
      <c r="CG252" s="525"/>
      <c r="CH252" s="525"/>
      <c r="CI252" s="525"/>
      <c r="CJ252" s="525"/>
      <c r="CK252" s="525"/>
      <c r="CL252" s="525"/>
      <c r="CM252" s="525"/>
      <c r="CN252" s="525"/>
      <c r="CO252" s="525"/>
      <c r="CP252" s="525"/>
      <c r="CQ252" s="525"/>
      <c r="CR252" s="525"/>
      <c r="CS252" s="525"/>
    </row>
    <row r="253" spans="1:97" ht="14.25" x14ac:dyDescent="0.2">
      <c r="A253" s="4"/>
      <c r="B253" s="60">
        <v>2018</v>
      </c>
      <c r="C253" s="169"/>
      <c r="D253" s="169"/>
      <c r="E253" s="169"/>
      <c r="F253" s="169"/>
      <c r="G253" s="169"/>
      <c r="H253" s="169"/>
      <c r="I253" s="169"/>
      <c r="J253" s="169"/>
      <c r="K253" s="169"/>
      <c r="L253" s="170"/>
      <c r="M253" s="169"/>
      <c r="N253" s="169"/>
      <c r="O253" s="169"/>
      <c r="P253" s="169"/>
      <c r="Q253" s="169"/>
      <c r="R253" s="268" t="str">
        <f t="shared" si="83"/>
        <v/>
      </c>
      <c r="AH253" s="624">
        <v>2017</v>
      </c>
      <c r="AI253" s="623" t="str">
        <f>IF(ISNUMBER(C252),'Cover Page'!$D$35/1000000*'4 classification'!C252/'FX rate'!$C22,"")</f>
        <v/>
      </c>
      <c r="AJ253" s="790" t="str">
        <f>IF(ISNUMBER(D252),'Cover Page'!$D$35/1000000*'4 classification'!D252/'FX rate'!$C22,"")</f>
        <v/>
      </c>
      <c r="AK253" s="790" t="str">
        <f>IF(ISNUMBER(E252),'Cover Page'!$D$35/1000000*'4 classification'!E252/'FX rate'!$C22,"")</f>
        <v/>
      </c>
      <c r="AL253" s="790" t="str">
        <f>IF(ISNUMBER(F252),'Cover Page'!$D$35/1000000*'4 classification'!F252/'FX rate'!$C22,"")</f>
        <v/>
      </c>
      <c r="AM253" s="790" t="str">
        <f>IF(ISNUMBER(G252),'Cover Page'!$D$35/1000000*'4 classification'!G252/'FX rate'!$C22,"")</f>
        <v/>
      </c>
      <c r="AN253" s="790" t="str">
        <f>IF(ISNUMBER(H252),'Cover Page'!$D$35/1000000*'4 classification'!H252/'FX rate'!$C22,"")</f>
        <v/>
      </c>
      <c r="AO253" s="790" t="str">
        <f>IF(ISNUMBER(I252),'Cover Page'!$D$35/1000000*'4 classification'!I252/'FX rate'!$C22,"")</f>
        <v/>
      </c>
      <c r="AP253" s="790" t="str">
        <f>IF(ISNUMBER(J252),'Cover Page'!$D$35/1000000*'4 classification'!J252/'FX rate'!$C22,"")</f>
        <v/>
      </c>
      <c r="AQ253" s="790" t="str">
        <f>IF(ISNUMBER(K252),'Cover Page'!$D$35/1000000*'4 classification'!K252/'FX rate'!$C22,"")</f>
        <v/>
      </c>
      <c r="AR253" s="790" t="str">
        <f>IF(ISNUMBER(L252),'Cover Page'!$D$35/1000000*'4 classification'!L252/'FX rate'!$C22,"")</f>
        <v/>
      </c>
      <c r="AS253" s="790" t="str">
        <f>IF(ISNUMBER(M252),'Cover Page'!$D$35/1000000*'4 classification'!M252/'FX rate'!$C22,"")</f>
        <v/>
      </c>
      <c r="AT253" s="790" t="str">
        <f>IF(ISNUMBER(N252),'Cover Page'!$D$35/1000000*'4 classification'!N252/'FX rate'!$C22,"")</f>
        <v/>
      </c>
      <c r="AU253" s="790" t="str">
        <f>IF(ISNUMBER(O252),'Cover Page'!$D$35/1000000*'4 classification'!O252/'FX rate'!$C22,"")</f>
        <v/>
      </c>
      <c r="AV253" s="790" t="str">
        <f>IF(ISNUMBER(P252),'Cover Page'!$D$35/1000000*'4 classification'!P252/'FX rate'!$C22,"")</f>
        <v/>
      </c>
      <c r="AW253" s="822" t="str">
        <f>IF(ISNUMBER(Q252),'Cover Page'!$D$35/1000000*'4 classification'!Q252/'FX rate'!$C22,"")</f>
        <v/>
      </c>
      <c r="AX253" s="623" t="str">
        <f>IF(ISNUMBER(R252),'Cover Page'!$D$35/1000000*'4 classification'!R252/'FX rate'!$C22,"")</f>
        <v/>
      </c>
      <c r="AY253" s="456"/>
      <c r="AZ253" s="456"/>
      <c r="BA253" s="456"/>
      <c r="BB253" s="456"/>
      <c r="BC253" s="456"/>
      <c r="BD253" s="456"/>
      <c r="BE253" s="456"/>
      <c r="BF253" s="456"/>
      <c r="BG253" s="456"/>
      <c r="BH253" s="456"/>
      <c r="BI253" s="456"/>
      <c r="BN253" s="656">
        <v>2017</v>
      </c>
      <c r="BO253" s="655" t="str">
        <f>IF(ISNUMBER(C252),'Cover Page'!$D$35/1000000*C252/'FX rate'!$C$26,"")</f>
        <v/>
      </c>
      <c r="BP253" s="789" t="str">
        <f>IF(ISNUMBER(D252),'Cover Page'!$D$35/1000000*D252/'FX rate'!$C$26,"")</f>
        <v/>
      </c>
      <c r="BQ253" s="789" t="str">
        <f>IF(ISNUMBER(E252),'Cover Page'!$D$35/1000000*E252/'FX rate'!$C$26,"")</f>
        <v/>
      </c>
      <c r="BR253" s="789" t="str">
        <f>IF(ISNUMBER(F252),'Cover Page'!$D$35/1000000*F252/'FX rate'!$C$26,"")</f>
        <v/>
      </c>
      <c r="BS253" s="789" t="str">
        <f>IF(ISNUMBER(G252),'Cover Page'!$D$35/1000000*G252/'FX rate'!$C$26,"")</f>
        <v/>
      </c>
      <c r="BT253" s="789" t="str">
        <f>IF(ISNUMBER(H252),'Cover Page'!$D$35/1000000*H252/'FX rate'!$C$26,"")</f>
        <v/>
      </c>
      <c r="BU253" s="789" t="str">
        <f>IF(ISNUMBER(I252),'Cover Page'!$D$35/1000000*I252/'FX rate'!$C$26,"")</f>
        <v/>
      </c>
      <c r="BV253" s="789" t="str">
        <f>IF(ISNUMBER(J252),'Cover Page'!$D$35/1000000*J252/'FX rate'!$C$26,"")</f>
        <v/>
      </c>
      <c r="BW253" s="789" t="str">
        <f>IF(ISNUMBER(K252),'Cover Page'!$D$35/1000000*K252/'FX rate'!$C$26,"")</f>
        <v/>
      </c>
      <c r="BX253" s="789" t="str">
        <f>IF(ISNUMBER(L252),'Cover Page'!$D$35/1000000*L252/'FX rate'!$C$26,"")</f>
        <v/>
      </c>
      <c r="BY253" s="789" t="str">
        <f>IF(ISNUMBER(M252),'Cover Page'!$D$35/1000000*M252/'FX rate'!$C$26,"")</f>
        <v/>
      </c>
      <c r="BZ253" s="789" t="str">
        <f>IF(ISNUMBER(N252),'Cover Page'!$D$35/1000000*N252/'FX rate'!$C$26,"")</f>
        <v/>
      </c>
      <c r="CA253" s="789" t="str">
        <f>IF(ISNUMBER(O252),'Cover Page'!$D$35/1000000*O252/'FX rate'!$C$26,"")</f>
        <v/>
      </c>
      <c r="CB253" s="789" t="str">
        <f>IF(ISNUMBER(P252),'Cover Page'!$D$35/1000000*P252/'FX rate'!$C$26,"")</f>
        <v/>
      </c>
      <c r="CC253" s="821" t="str">
        <f>IF(ISNUMBER(Q252),'Cover Page'!$D$35/1000000*Q252/'FX rate'!$C$26,"")</f>
        <v/>
      </c>
      <c r="CD253" s="655" t="str">
        <f>IF(ISNUMBER(R252),'Cover Page'!$D$35/1000000*R252/'FX rate'!$C$26,"")</f>
        <v/>
      </c>
      <c r="CE253" s="525"/>
      <c r="CF253" s="525"/>
      <c r="CG253" s="525"/>
      <c r="CH253" s="525"/>
      <c r="CI253" s="525"/>
      <c r="CJ253" s="525"/>
      <c r="CK253" s="525"/>
      <c r="CL253" s="525"/>
      <c r="CM253" s="525"/>
      <c r="CN253" s="525"/>
      <c r="CO253" s="525"/>
      <c r="CP253" s="525"/>
      <c r="CQ253" s="525"/>
      <c r="CR253" s="525"/>
      <c r="CS253" s="525"/>
    </row>
    <row r="254" spans="1:97" ht="14.25" x14ac:dyDescent="0.2">
      <c r="A254" s="4"/>
      <c r="B254" s="60">
        <v>2019</v>
      </c>
      <c r="C254" s="169"/>
      <c r="D254" s="169"/>
      <c r="E254" s="169"/>
      <c r="F254" s="169"/>
      <c r="G254" s="169"/>
      <c r="H254" s="169"/>
      <c r="I254" s="169"/>
      <c r="J254" s="169"/>
      <c r="K254" s="169"/>
      <c r="L254" s="170"/>
      <c r="M254" s="169"/>
      <c r="N254" s="169"/>
      <c r="O254" s="169"/>
      <c r="P254" s="169"/>
      <c r="Q254" s="169"/>
      <c r="R254" s="268" t="str">
        <f t="shared" si="83"/>
        <v/>
      </c>
      <c r="AH254" s="624">
        <v>2018</v>
      </c>
      <c r="AI254" s="623" t="str">
        <f>IF(ISNUMBER(C253),'Cover Page'!$D$35/1000000*'4 classification'!C253/'FX rate'!$C23,"")</f>
        <v/>
      </c>
      <c r="AJ254" s="790" t="str">
        <f>IF(ISNUMBER(D253),'Cover Page'!$D$35/1000000*'4 classification'!D253/'FX rate'!$C23,"")</f>
        <v/>
      </c>
      <c r="AK254" s="790" t="str">
        <f>IF(ISNUMBER(E253),'Cover Page'!$D$35/1000000*'4 classification'!E253/'FX rate'!$C23,"")</f>
        <v/>
      </c>
      <c r="AL254" s="790" t="str">
        <f>IF(ISNUMBER(F253),'Cover Page'!$D$35/1000000*'4 classification'!F253/'FX rate'!$C23,"")</f>
        <v/>
      </c>
      <c r="AM254" s="790" t="str">
        <f>IF(ISNUMBER(G253),'Cover Page'!$D$35/1000000*'4 classification'!G253/'FX rate'!$C23,"")</f>
        <v/>
      </c>
      <c r="AN254" s="790" t="str">
        <f>IF(ISNUMBER(H253),'Cover Page'!$D$35/1000000*'4 classification'!H253/'FX rate'!$C23,"")</f>
        <v/>
      </c>
      <c r="AO254" s="790" t="str">
        <f>IF(ISNUMBER(I253),'Cover Page'!$D$35/1000000*'4 classification'!I253/'FX rate'!$C23,"")</f>
        <v/>
      </c>
      <c r="AP254" s="790" t="str">
        <f>IF(ISNUMBER(J253),'Cover Page'!$D$35/1000000*'4 classification'!J253/'FX rate'!$C23,"")</f>
        <v/>
      </c>
      <c r="AQ254" s="790" t="str">
        <f>IF(ISNUMBER(K253),'Cover Page'!$D$35/1000000*'4 classification'!K253/'FX rate'!$C23,"")</f>
        <v/>
      </c>
      <c r="AR254" s="790" t="str">
        <f>IF(ISNUMBER(L253),'Cover Page'!$D$35/1000000*'4 classification'!L253/'FX rate'!$C23,"")</f>
        <v/>
      </c>
      <c r="AS254" s="790" t="str">
        <f>IF(ISNUMBER(M253),'Cover Page'!$D$35/1000000*'4 classification'!M253/'FX rate'!$C23,"")</f>
        <v/>
      </c>
      <c r="AT254" s="790" t="str">
        <f>IF(ISNUMBER(N253),'Cover Page'!$D$35/1000000*'4 classification'!N253/'FX rate'!$C23,"")</f>
        <v/>
      </c>
      <c r="AU254" s="790" t="str">
        <f>IF(ISNUMBER(O253),'Cover Page'!$D$35/1000000*'4 classification'!O253/'FX rate'!$C23,"")</f>
        <v/>
      </c>
      <c r="AV254" s="790" t="str">
        <f>IF(ISNUMBER(P253),'Cover Page'!$D$35/1000000*'4 classification'!P253/'FX rate'!$C23,"")</f>
        <v/>
      </c>
      <c r="AW254" s="822" t="str">
        <f>IF(ISNUMBER(Q253),'Cover Page'!$D$35/1000000*'4 classification'!Q253/'FX rate'!$C23,"")</f>
        <v/>
      </c>
      <c r="AX254" s="623" t="str">
        <f>IF(ISNUMBER(R253),'Cover Page'!$D$35/1000000*'4 classification'!R253/'FX rate'!$C23,"")</f>
        <v/>
      </c>
      <c r="AY254" s="456"/>
      <c r="AZ254" s="456"/>
      <c r="BA254" s="456"/>
      <c r="BB254" s="456"/>
      <c r="BC254" s="456"/>
      <c r="BD254" s="456"/>
      <c r="BE254" s="456"/>
      <c r="BF254" s="456"/>
      <c r="BG254" s="456"/>
      <c r="BH254" s="456"/>
      <c r="BI254" s="456"/>
      <c r="BN254" s="826">
        <v>2018</v>
      </c>
      <c r="BO254" s="655" t="str">
        <f>IF(ISNUMBER(C253),'Cover Page'!$D$35/1000000*C253/'FX rate'!$C$26,"")</f>
        <v/>
      </c>
      <c r="BP254" s="789" t="str">
        <f>IF(ISNUMBER(D253),'Cover Page'!$D$35/1000000*D253/'FX rate'!$C$26,"")</f>
        <v/>
      </c>
      <c r="BQ254" s="789" t="str">
        <f>IF(ISNUMBER(E253),'Cover Page'!$D$35/1000000*E253/'FX rate'!$C$26,"")</f>
        <v/>
      </c>
      <c r="BR254" s="789" t="str">
        <f>IF(ISNUMBER(F253),'Cover Page'!$D$35/1000000*F253/'FX rate'!$C$26,"")</f>
        <v/>
      </c>
      <c r="BS254" s="789" t="str">
        <f>IF(ISNUMBER(G253),'Cover Page'!$D$35/1000000*G253/'FX rate'!$C$26,"")</f>
        <v/>
      </c>
      <c r="BT254" s="789" t="str">
        <f>IF(ISNUMBER(H253),'Cover Page'!$D$35/1000000*H253/'FX rate'!$C$26,"")</f>
        <v/>
      </c>
      <c r="BU254" s="789" t="str">
        <f>IF(ISNUMBER(I253),'Cover Page'!$D$35/1000000*I253/'FX rate'!$C$26,"")</f>
        <v/>
      </c>
      <c r="BV254" s="789" t="str">
        <f>IF(ISNUMBER(J253),'Cover Page'!$D$35/1000000*J253/'FX rate'!$C$26,"")</f>
        <v/>
      </c>
      <c r="BW254" s="789" t="str">
        <f>IF(ISNUMBER(K253),'Cover Page'!$D$35/1000000*K253/'FX rate'!$C$26,"")</f>
        <v/>
      </c>
      <c r="BX254" s="789" t="str">
        <f>IF(ISNUMBER(L253),'Cover Page'!$D$35/1000000*L253/'FX rate'!$C$26,"")</f>
        <v/>
      </c>
      <c r="BY254" s="789" t="str">
        <f>IF(ISNUMBER(M253),'Cover Page'!$D$35/1000000*M253/'FX rate'!$C$26,"")</f>
        <v/>
      </c>
      <c r="BZ254" s="789" t="str">
        <f>IF(ISNUMBER(N253),'Cover Page'!$D$35/1000000*N253/'FX rate'!$C$26,"")</f>
        <v/>
      </c>
      <c r="CA254" s="789" t="str">
        <f>IF(ISNUMBER(O253),'Cover Page'!$D$35/1000000*O253/'FX rate'!$C$26,"")</f>
        <v/>
      </c>
      <c r="CB254" s="789" t="str">
        <f>IF(ISNUMBER(P253),'Cover Page'!$D$35/1000000*P253/'FX rate'!$C$26,"")</f>
        <v/>
      </c>
      <c r="CC254" s="821" t="str">
        <f>IF(ISNUMBER(Q253),'Cover Page'!$D$35/1000000*Q253/'FX rate'!$C$26,"")</f>
        <v/>
      </c>
      <c r="CD254" s="655" t="str">
        <f>IF(ISNUMBER(R253),'Cover Page'!$D$35/1000000*R253/'FX rate'!$C$26,"")</f>
        <v/>
      </c>
      <c r="CE254" s="525"/>
      <c r="CF254" s="525"/>
      <c r="CG254" s="525"/>
      <c r="CH254" s="525"/>
      <c r="CI254" s="525"/>
      <c r="CJ254" s="525"/>
      <c r="CK254" s="525"/>
      <c r="CL254" s="525"/>
      <c r="CM254" s="525"/>
      <c r="CN254" s="525"/>
      <c r="CO254" s="525"/>
      <c r="CP254" s="525"/>
      <c r="CQ254" s="525"/>
      <c r="CR254" s="525"/>
      <c r="CS254" s="525"/>
    </row>
    <row r="255" spans="1:97" ht="14.25" x14ac:dyDescent="0.2">
      <c r="A255" s="4"/>
      <c r="B255" s="60">
        <v>2020</v>
      </c>
      <c r="C255" s="169"/>
      <c r="D255" s="169"/>
      <c r="E255" s="169"/>
      <c r="F255" s="169"/>
      <c r="G255" s="169"/>
      <c r="H255" s="169"/>
      <c r="I255" s="169"/>
      <c r="J255" s="169"/>
      <c r="K255" s="169"/>
      <c r="L255" s="170"/>
      <c r="M255" s="169"/>
      <c r="N255" s="169"/>
      <c r="O255" s="169"/>
      <c r="P255" s="169"/>
      <c r="Q255" s="169"/>
      <c r="R255" s="268" t="str">
        <f t="shared" si="83"/>
        <v/>
      </c>
      <c r="AH255" s="624">
        <v>2019</v>
      </c>
      <c r="AI255" s="623" t="str">
        <f>IF(ISNUMBER(C254),'Cover Page'!$D$35/1000000*'4 classification'!C254/'FX rate'!$C24,"")</f>
        <v/>
      </c>
      <c r="AJ255" s="790" t="str">
        <f>IF(ISNUMBER(D254),'Cover Page'!$D$35/1000000*'4 classification'!D254/'FX rate'!$C24,"")</f>
        <v/>
      </c>
      <c r="AK255" s="790" t="str">
        <f>IF(ISNUMBER(E254),'Cover Page'!$D$35/1000000*'4 classification'!E254/'FX rate'!$C24,"")</f>
        <v/>
      </c>
      <c r="AL255" s="790" t="str">
        <f>IF(ISNUMBER(F254),'Cover Page'!$D$35/1000000*'4 classification'!F254/'FX rate'!$C24,"")</f>
        <v/>
      </c>
      <c r="AM255" s="790" t="str">
        <f>IF(ISNUMBER(G254),'Cover Page'!$D$35/1000000*'4 classification'!G254/'FX rate'!$C24,"")</f>
        <v/>
      </c>
      <c r="AN255" s="790" t="str">
        <f>IF(ISNUMBER(H254),'Cover Page'!$D$35/1000000*'4 classification'!H254/'FX rate'!$C24,"")</f>
        <v/>
      </c>
      <c r="AO255" s="790" t="str">
        <f>IF(ISNUMBER(I254),'Cover Page'!$D$35/1000000*'4 classification'!I254/'FX rate'!$C24,"")</f>
        <v/>
      </c>
      <c r="AP255" s="790" t="str">
        <f>IF(ISNUMBER(J254),'Cover Page'!$D$35/1000000*'4 classification'!J254/'FX rate'!$C24,"")</f>
        <v/>
      </c>
      <c r="AQ255" s="790" t="str">
        <f>IF(ISNUMBER(K254),'Cover Page'!$D$35/1000000*'4 classification'!K254/'FX rate'!$C24,"")</f>
        <v/>
      </c>
      <c r="AR255" s="790" t="str">
        <f>IF(ISNUMBER(L254),'Cover Page'!$D$35/1000000*'4 classification'!L254/'FX rate'!$C24,"")</f>
        <v/>
      </c>
      <c r="AS255" s="790" t="str">
        <f>IF(ISNUMBER(M254),'Cover Page'!$D$35/1000000*'4 classification'!M254/'FX rate'!$C24,"")</f>
        <v/>
      </c>
      <c r="AT255" s="790" t="str">
        <f>IF(ISNUMBER(N254),'Cover Page'!$D$35/1000000*'4 classification'!N254/'FX rate'!$C24,"")</f>
        <v/>
      </c>
      <c r="AU255" s="790" t="str">
        <f>IF(ISNUMBER(O254),'Cover Page'!$D$35/1000000*'4 classification'!O254/'FX rate'!$C24,"")</f>
        <v/>
      </c>
      <c r="AV255" s="790" t="str">
        <f>IF(ISNUMBER(P254),'Cover Page'!$D$35/1000000*'4 classification'!P254/'FX rate'!$C24,"")</f>
        <v/>
      </c>
      <c r="AW255" s="822" t="str">
        <f>IF(ISNUMBER(Q254),'Cover Page'!$D$35/1000000*'4 classification'!Q254/'FX rate'!$C24,"")</f>
        <v/>
      </c>
      <c r="AX255" s="623" t="str">
        <f>IF(ISNUMBER(R254),'Cover Page'!$D$35/1000000*'4 classification'!R254/'FX rate'!$C24,"")</f>
        <v/>
      </c>
      <c r="AY255" s="456"/>
      <c r="AZ255" s="456"/>
      <c r="BA255" s="456"/>
      <c r="BB255" s="456"/>
      <c r="BC255" s="456"/>
      <c r="BD255" s="456"/>
      <c r="BE255" s="456"/>
      <c r="BF255" s="456"/>
      <c r="BG255" s="456"/>
      <c r="BH255" s="456"/>
      <c r="BI255" s="456"/>
      <c r="BN255" s="826">
        <v>2019</v>
      </c>
      <c r="BO255" s="655" t="str">
        <f>IF(ISNUMBER(C254),'Cover Page'!$D$35/1000000*C254/'FX rate'!$C$26,"")</f>
        <v/>
      </c>
      <c r="BP255" s="789" t="str">
        <f>IF(ISNUMBER(D254),'Cover Page'!$D$35/1000000*D254/'FX rate'!$C$26,"")</f>
        <v/>
      </c>
      <c r="BQ255" s="789" t="str">
        <f>IF(ISNUMBER(E254),'Cover Page'!$D$35/1000000*E254/'FX rate'!$C$26,"")</f>
        <v/>
      </c>
      <c r="BR255" s="789" t="str">
        <f>IF(ISNUMBER(F254),'Cover Page'!$D$35/1000000*F254/'FX rate'!$C$26,"")</f>
        <v/>
      </c>
      <c r="BS255" s="789" t="str">
        <f>IF(ISNUMBER(G254),'Cover Page'!$D$35/1000000*G254/'FX rate'!$C$26,"")</f>
        <v/>
      </c>
      <c r="BT255" s="789" t="str">
        <f>IF(ISNUMBER(H254),'Cover Page'!$D$35/1000000*H254/'FX rate'!$C$26,"")</f>
        <v/>
      </c>
      <c r="BU255" s="789" t="str">
        <f>IF(ISNUMBER(I254),'Cover Page'!$D$35/1000000*I254/'FX rate'!$C$26,"")</f>
        <v/>
      </c>
      <c r="BV255" s="789" t="str">
        <f>IF(ISNUMBER(J254),'Cover Page'!$D$35/1000000*J254/'FX rate'!$C$26,"")</f>
        <v/>
      </c>
      <c r="BW255" s="789" t="str">
        <f>IF(ISNUMBER(K254),'Cover Page'!$D$35/1000000*K254/'FX rate'!$C$26,"")</f>
        <v/>
      </c>
      <c r="BX255" s="789" t="str">
        <f>IF(ISNUMBER(L254),'Cover Page'!$D$35/1000000*L254/'FX rate'!$C$26,"")</f>
        <v/>
      </c>
      <c r="BY255" s="789" t="str">
        <f>IF(ISNUMBER(M254),'Cover Page'!$D$35/1000000*M254/'FX rate'!$C$26,"")</f>
        <v/>
      </c>
      <c r="BZ255" s="789" t="str">
        <f>IF(ISNUMBER(N254),'Cover Page'!$D$35/1000000*N254/'FX rate'!$C$26,"")</f>
        <v/>
      </c>
      <c r="CA255" s="789" t="str">
        <f>IF(ISNUMBER(O254),'Cover Page'!$D$35/1000000*O254/'FX rate'!$C$26,"")</f>
        <v/>
      </c>
      <c r="CB255" s="789" t="str">
        <f>IF(ISNUMBER(P254),'Cover Page'!$D$35/1000000*P254/'FX rate'!$C$26,"")</f>
        <v/>
      </c>
      <c r="CC255" s="821" t="str">
        <f>IF(ISNUMBER(Q254),'Cover Page'!$D$35/1000000*Q254/'FX rate'!$C$26,"")</f>
        <v/>
      </c>
      <c r="CD255" s="655" t="str">
        <f>IF(ISNUMBER(R254),'Cover Page'!$D$35/1000000*R254/'FX rate'!$C$26,"")</f>
        <v/>
      </c>
      <c r="CE255" s="525"/>
      <c r="CF255" s="525"/>
      <c r="CG255" s="525"/>
      <c r="CH255" s="525"/>
      <c r="CI255" s="525"/>
      <c r="CJ255" s="525"/>
      <c r="CK255" s="525"/>
      <c r="CL255" s="525"/>
      <c r="CM255" s="525"/>
      <c r="CN255" s="525"/>
      <c r="CO255" s="525"/>
      <c r="CP255" s="525"/>
      <c r="CQ255" s="525"/>
      <c r="CR255" s="525"/>
      <c r="CS255" s="525"/>
    </row>
    <row r="256" spans="1:97" ht="14.25" x14ac:dyDescent="0.2">
      <c r="A256" s="4"/>
      <c r="B256" s="60">
        <v>2021</v>
      </c>
      <c r="C256" s="169"/>
      <c r="D256" s="169"/>
      <c r="E256" s="169"/>
      <c r="F256" s="169"/>
      <c r="G256" s="169"/>
      <c r="H256" s="169"/>
      <c r="I256" s="169"/>
      <c r="J256" s="169"/>
      <c r="K256" s="169"/>
      <c r="L256" s="170"/>
      <c r="M256" s="169"/>
      <c r="N256" s="169"/>
      <c r="O256" s="169"/>
      <c r="P256" s="169"/>
      <c r="Q256" s="169"/>
      <c r="R256" s="268" t="str">
        <f t="shared" ref="R256:R257" si="84">IF(COUNT(C256,D256,E256,F256,G256,H256,I256,J256,K256,L256,M256,N256,O256,P256,Q256)&lt;&gt;0,C256+D256+E256+F256+G256+H256+I256+J256+K256+L256+M256+N256+O256+P256+Q256,"")</f>
        <v/>
      </c>
      <c r="AH256" s="624">
        <v>2020</v>
      </c>
      <c r="AI256" s="623" t="str">
        <f>IF(ISNUMBER(C255),'Cover Page'!$D$35/1000000*'4 classification'!C255/'FX rate'!$C25,"")</f>
        <v/>
      </c>
      <c r="AJ256" s="790" t="str">
        <f>IF(ISNUMBER(D255),'Cover Page'!$D$35/1000000*'4 classification'!D255/'FX rate'!$C25,"")</f>
        <v/>
      </c>
      <c r="AK256" s="790" t="str">
        <f>IF(ISNUMBER(E255),'Cover Page'!$D$35/1000000*'4 classification'!E255/'FX rate'!$C25,"")</f>
        <v/>
      </c>
      <c r="AL256" s="790" t="str">
        <f>IF(ISNUMBER(F255),'Cover Page'!$D$35/1000000*'4 classification'!F255/'FX rate'!$C25,"")</f>
        <v/>
      </c>
      <c r="AM256" s="790" t="str">
        <f>IF(ISNUMBER(G255),'Cover Page'!$D$35/1000000*'4 classification'!G255/'FX rate'!$C25,"")</f>
        <v/>
      </c>
      <c r="AN256" s="790" t="str">
        <f>IF(ISNUMBER(H255),'Cover Page'!$D$35/1000000*'4 classification'!H255/'FX rate'!$C25,"")</f>
        <v/>
      </c>
      <c r="AO256" s="790" t="str">
        <f>IF(ISNUMBER(I255),'Cover Page'!$D$35/1000000*'4 classification'!I255/'FX rate'!$C25,"")</f>
        <v/>
      </c>
      <c r="AP256" s="790" t="str">
        <f>IF(ISNUMBER(J255),'Cover Page'!$D$35/1000000*'4 classification'!J255/'FX rate'!$C25,"")</f>
        <v/>
      </c>
      <c r="AQ256" s="790" t="str">
        <f>IF(ISNUMBER(K255),'Cover Page'!$D$35/1000000*'4 classification'!K255/'FX rate'!$C25,"")</f>
        <v/>
      </c>
      <c r="AR256" s="790" t="str">
        <f>IF(ISNUMBER(L255),'Cover Page'!$D$35/1000000*'4 classification'!L255/'FX rate'!$C25,"")</f>
        <v/>
      </c>
      <c r="AS256" s="790" t="str">
        <f>IF(ISNUMBER(M255),'Cover Page'!$D$35/1000000*'4 classification'!M255/'FX rate'!$C25,"")</f>
        <v/>
      </c>
      <c r="AT256" s="790" t="str">
        <f>IF(ISNUMBER(N255),'Cover Page'!$D$35/1000000*'4 classification'!N255/'FX rate'!$C25,"")</f>
        <v/>
      </c>
      <c r="AU256" s="790" t="str">
        <f>IF(ISNUMBER(O255),'Cover Page'!$D$35/1000000*'4 classification'!O255/'FX rate'!$C25,"")</f>
        <v/>
      </c>
      <c r="AV256" s="790" t="str">
        <f>IF(ISNUMBER(P255),'Cover Page'!$D$35/1000000*'4 classification'!P255/'FX rate'!$C25,"")</f>
        <v/>
      </c>
      <c r="AW256" s="822" t="str">
        <f>IF(ISNUMBER(Q255),'Cover Page'!$D$35/1000000*'4 classification'!Q255/'FX rate'!$C25,"")</f>
        <v/>
      </c>
      <c r="AX256" s="623" t="str">
        <f>IF(ISNUMBER(R255),'Cover Page'!$D$35/1000000*'4 classification'!R255/'FX rate'!$C25,"")</f>
        <v/>
      </c>
      <c r="AY256" s="456"/>
      <c r="AZ256" s="456"/>
      <c r="BA256" s="456"/>
      <c r="BB256" s="456"/>
      <c r="BC256" s="456"/>
      <c r="BD256" s="456"/>
      <c r="BE256" s="456"/>
      <c r="BF256" s="456"/>
      <c r="BG256" s="456"/>
      <c r="BH256" s="456"/>
      <c r="BI256" s="456"/>
      <c r="BN256" s="826">
        <v>2020</v>
      </c>
      <c r="BO256" s="655" t="str">
        <f>IF(ISNUMBER(C255),'Cover Page'!$D$35/1000000*C255/'FX rate'!$C$26,"")</f>
        <v/>
      </c>
      <c r="BP256" s="789" t="str">
        <f>IF(ISNUMBER(D255),'Cover Page'!$D$35/1000000*D255/'FX rate'!$C$26,"")</f>
        <v/>
      </c>
      <c r="BQ256" s="789" t="str">
        <f>IF(ISNUMBER(E255),'Cover Page'!$D$35/1000000*E255/'FX rate'!$C$26,"")</f>
        <v/>
      </c>
      <c r="BR256" s="789" t="str">
        <f>IF(ISNUMBER(F255),'Cover Page'!$D$35/1000000*F255/'FX rate'!$C$26,"")</f>
        <v/>
      </c>
      <c r="BS256" s="789" t="str">
        <f>IF(ISNUMBER(G255),'Cover Page'!$D$35/1000000*G255/'FX rate'!$C$26,"")</f>
        <v/>
      </c>
      <c r="BT256" s="789" t="str">
        <f>IF(ISNUMBER(H255),'Cover Page'!$D$35/1000000*H255/'FX rate'!$C$26,"")</f>
        <v/>
      </c>
      <c r="BU256" s="789" t="str">
        <f>IF(ISNUMBER(I255),'Cover Page'!$D$35/1000000*I255/'FX rate'!$C$26,"")</f>
        <v/>
      </c>
      <c r="BV256" s="789" t="str">
        <f>IF(ISNUMBER(J255),'Cover Page'!$D$35/1000000*J255/'FX rate'!$C$26,"")</f>
        <v/>
      </c>
      <c r="BW256" s="789" t="str">
        <f>IF(ISNUMBER(K255),'Cover Page'!$D$35/1000000*K255/'FX rate'!$C$26,"")</f>
        <v/>
      </c>
      <c r="BX256" s="789" t="str">
        <f>IF(ISNUMBER(L255),'Cover Page'!$D$35/1000000*L255/'FX rate'!$C$26,"")</f>
        <v/>
      </c>
      <c r="BY256" s="789" t="str">
        <f>IF(ISNUMBER(M255),'Cover Page'!$D$35/1000000*M255/'FX rate'!$C$26,"")</f>
        <v/>
      </c>
      <c r="BZ256" s="789" t="str">
        <f>IF(ISNUMBER(N255),'Cover Page'!$D$35/1000000*N255/'FX rate'!$C$26,"")</f>
        <v/>
      </c>
      <c r="CA256" s="789" t="str">
        <f>IF(ISNUMBER(O255),'Cover Page'!$D$35/1000000*O255/'FX rate'!$C$26,"")</f>
        <v/>
      </c>
      <c r="CB256" s="789" t="str">
        <f>IF(ISNUMBER(P255),'Cover Page'!$D$35/1000000*P255/'FX rate'!$C$26,"")</f>
        <v/>
      </c>
      <c r="CC256" s="821" t="str">
        <f>IF(ISNUMBER(Q255),'Cover Page'!$D$35/1000000*Q255/'FX rate'!$C$26,"")</f>
        <v/>
      </c>
      <c r="CD256" s="655" t="str">
        <f>IF(ISNUMBER(R255),'Cover Page'!$D$35/1000000*R255/'FX rate'!$C$26,"")</f>
        <v/>
      </c>
      <c r="CE256" s="525"/>
      <c r="CF256" s="525"/>
      <c r="CG256" s="525"/>
      <c r="CH256" s="525"/>
      <c r="CI256" s="525"/>
      <c r="CJ256" s="525"/>
      <c r="CK256" s="525"/>
      <c r="CL256" s="525"/>
      <c r="CM256" s="525"/>
      <c r="CN256" s="525"/>
      <c r="CO256" s="525"/>
      <c r="CP256" s="525"/>
      <c r="CQ256" s="525"/>
      <c r="CR256" s="525"/>
      <c r="CS256" s="525"/>
    </row>
    <row r="257" spans="1:97" ht="14.25" x14ac:dyDescent="0.2">
      <c r="A257" s="4"/>
      <c r="B257" s="60">
        <v>2022</v>
      </c>
      <c r="C257" s="169"/>
      <c r="D257" s="169"/>
      <c r="E257" s="169"/>
      <c r="F257" s="169"/>
      <c r="G257" s="169"/>
      <c r="H257" s="169"/>
      <c r="I257" s="169"/>
      <c r="J257" s="169"/>
      <c r="K257" s="169"/>
      <c r="L257" s="170"/>
      <c r="M257" s="169"/>
      <c r="N257" s="169"/>
      <c r="O257" s="169"/>
      <c r="P257" s="169"/>
      <c r="Q257" s="169"/>
      <c r="R257" s="268" t="str">
        <f t="shared" si="84"/>
        <v/>
      </c>
      <c r="AH257" s="624">
        <v>2021</v>
      </c>
      <c r="AI257" s="1816"/>
      <c r="AJ257" s="1817"/>
      <c r="AK257" s="1817"/>
      <c r="AL257" s="1817"/>
      <c r="AM257" s="1817"/>
      <c r="AN257" s="1817"/>
      <c r="AO257" s="1817"/>
      <c r="AP257" s="1817"/>
      <c r="AQ257" s="1817"/>
      <c r="AR257" s="1817"/>
      <c r="AS257" s="1817"/>
      <c r="AT257" s="1817"/>
      <c r="AU257" s="1817"/>
      <c r="AV257" s="1817"/>
      <c r="AW257" s="1818"/>
      <c r="AX257" s="1816"/>
      <c r="AY257" s="456"/>
      <c r="AZ257" s="456"/>
      <c r="BA257" s="456"/>
      <c r="BB257" s="456"/>
      <c r="BC257" s="456"/>
      <c r="BD257" s="456"/>
      <c r="BE257" s="456"/>
      <c r="BF257" s="456"/>
      <c r="BG257" s="456"/>
      <c r="BH257" s="456"/>
      <c r="BI257" s="456"/>
      <c r="BN257" s="826">
        <v>2021</v>
      </c>
      <c r="BO257" s="1819"/>
      <c r="BP257" s="1820"/>
      <c r="BQ257" s="1820"/>
      <c r="BR257" s="1820"/>
      <c r="BS257" s="1820"/>
      <c r="BT257" s="1820"/>
      <c r="BU257" s="1820"/>
      <c r="BV257" s="1820"/>
      <c r="BW257" s="1820"/>
      <c r="BX257" s="1820"/>
      <c r="BY257" s="1820"/>
      <c r="BZ257" s="1820"/>
      <c r="CA257" s="1820"/>
      <c r="CB257" s="1820"/>
      <c r="CC257" s="1821"/>
      <c r="CD257" s="1819"/>
      <c r="CE257" s="525"/>
      <c r="CF257" s="525"/>
      <c r="CG257" s="525"/>
      <c r="CH257" s="525"/>
      <c r="CI257" s="525"/>
      <c r="CJ257" s="525"/>
      <c r="CK257" s="525"/>
      <c r="CL257" s="525"/>
      <c r="CM257" s="525"/>
      <c r="CN257" s="525"/>
      <c r="CO257" s="525"/>
      <c r="CP257" s="525"/>
      <c r="CQ257" s="525"/>
      <c r="CR257" s="525"/>
      <c r="CS257" s="525"/>
    </row>
    <row r="258" spans="1:97" ht="14.25" customHeight="1" thickBot="1" x14ac:dyDescent="0.25">
      <c r="B258" s="171" t="s">
        <v>2145</v>
      </c>
      <c r="C258" s="758"/>
      <c r="D258" s="759"/>
      <c r="E258" s="759"/>
      <c r="F258" s="759"/>
      <c r="G258" s="759"/>
      <c r="H258" s="759"/>
      <c r="I258" s="759"/>
      <c r="J258" s="759"/>
      <c r="K258" s="759"/>
      <c r="L258" s="760"/>
      <c r="M258" s="759"/>
      <c r="N258" s="759"/>
      <c r="O258" s="759"/>
      <c r="P258" s="759"/>
      <c r="Q258" s="760"/>
      <c r="R258" s="269" t="str">
        <f t="shared" ref="R258" si="85">IF(COUNT(C258,D258,E258,F258,G258,H258,I258,J258,K258,L258,M258,N258,O258,P258,Q258)&lt;&gt;0,C258+D258+E258+F258+G258+H258+I258+J258+K258+L258+M258+N258+O258+P258+Q258,"")</f>
        <v/>
      </c>
      <c r="AH258" s="1710">
        <v>2022</v>
      </c>
      <c r="AI258" s="1711" t="str">
        <f>IF(ISNUMBER(C257),'Cover Page'!$D$35/1000000*'4 classification'!C257/'FX rate'!$C26,"")</f>
        <v/>
      </c>
      <c r="AJ258" s="1712" t="str">
        <f>IF(ISNUMBER(D257),'Cover Page'!$D$35/1000000*'4 classification'!D257/'FX rate'!$C26,"")</f>
        <v/>
      </c>
      <c r="AK258" s="1712" t="str">
        <f>IF(ISNUMBER(E257),'Cover Page'!$D$35/1000000*'4 classification'!E257/'FX rate'!$C26,"")</f>
        <v/>
      </c>
      <c r="AL258" s="1712" t="str">
        <f>IF(ISNUMBER(F257),'Cover Page'!$D$35/1000000*'4 classification'!F257/'FX rate'!$C26,"")</f>
        <v/>
      </c>
      <c r="AM258" s="1712" t="str">
        <f>IF(ISNUMBER(G257),'Cover Page'!$D$35/1000000*'4 classification'!G257/'FX rate'!$C26,"")</f>
        <v/>
      </c>
      <c r="AN258" s="1712" t="str">
        <f>IF(ISNUMBER(H257),'Cover Page'!$D$35/1000000*'4 classification'!H257/'FX rate'!$C26,"")</f>
        <v/>
      </c>
      <c r="AO258" s="1712" t="str">
        <f>IF(ISNUMBER(I257),'Cover Page'!$D$35/1000000*'4 classification'!I257/'FX rate'!$C26,"")</f>
        <v/>
      </c>
      <c r="AP258" s="1712" t="str">
        <f>IF(ISNUMBER(J257),'Cover Page'!$D$35/1000000*'4 classification'!J257/'FX rate'!$C26,"")</f>
        <v/>
      </c>
      <c r="AQ258" s="1712" t="str">
        <f>IF(ISNUMBER(K257),'Cover Page'!$D$35/1000000*'4 classification'!K257/'FX rate'!$C26,"")</f>
        <v/>
      </c>
      <c r="AR258" s="1712" t="str">
        <f>IF(ISNUMBER(L257),'Cover Page'!$D$35/1000000*'4 classification'!L257/'FX rate'!$C26,"")</f>
        <v/>
      </c>
      <c r="AS258" s="1712" t="str">
        <f>IF(ISNUMBER(M257),'Cover Page'!$D$35/1000000*'4 classification'!M257/'FX rate'!$C26,"")</f>
        <v/>
      </c>
      <c r="AT258" s="1712" t="str">
        <f>IF(ISNUMBER(N257),'Cover Page'!$D$35/1000000*'4 classification'!N257/'FX rate'!$C26,"")</f>
        <v/>
      </c>
      <c r="AU258" s="1712" t="str">
        <f>IF(ISNUMBER(O257),'Cover Page'!$D$35/1000000*'4 classification'!O257/'FX rate'!$C26,"")</f>
        <v/>
      </c>
      <c r="AV258" s="1712" t="str">
        <f>IF(ISNUMBER(P257),'Cover Page'!$D$35/1000000*'4 classification'!P257/'FX rate'!$C26,"")</f>
        <v/>
      </c>
      <c r="AW258" s="1713" t="str">
        <f>IF(ISNUMBER(Q257),'Cover Page'!$D$35/1000000*'4 classification'!Q257/'FX rate'!$C26,"")</f>
        <v/>
      </c>
      <c r="AX258" s="1711" t="str">
        <f>IF(ISNUMBER(R257),'Cover Page'!$D$35/1000000*'4 classification'!R257/'FX rate'!$C26,"")</f>
        <v/>
      </c>
      <c r="AY258" s="456"/>
      <c r="AZ258" s="456"/>
      <c r="BA258" s="456"/>
      <c r="BB258" s="456"/>
      <c r="BC258" s="456"/>
      <c r="BD258" s="456"/>
      <c r="BE258" s="456"/>
      <c r="BF258" s="456"/>
      <c r="BG258" s="456"/>
      <c r="BH258" s="456"/>
      <c r="BI258" s="456"/>
      <c r="BN258" s="1706">
        <v>2022</v>
      </c>
      <c r="BO258" s="1707" t="str">
        <f>IF(ISNUMBER(C257),'Cover Page'!$D$35/1000000*C257/'FX rate'!$C$26,"")</f>
        <v/>
      </c>
      <c r="BP258" s="1708" t="str">
        <f>IF(ISNUMBER(D257),'Cover Page'!$D$35/1000000*D257/'FX rate'!$C$26,"")</f>
        <v/>
      </c>
      <c r="BQ258" s="1708" t="str">
        <f>IF(ISNUMBER(E257),'Cover Page'!$D$35/1000000*E257/'FX rate'!$C$26,"")</f>
        <v/>
      </c>
      <c r="BR258" s="1708" t="str">
        <f>IF(ISNUMBER(F257),'Cover Page'!$D$35/1000000*F257/'FX rate'!$C$26,"")</f>
        <v/>
      </c>
      <c r="BS258" s="1708" t="str">
        <f>IF(ISNUMBER(G257),'Cover Page'!$D$35/1000000*G257/'FX rate'!$C$26,"")</f>
        <v/>
      </c>
      <c r="BT258" s="1708" t="str">
        <f>IF(ISNUMBER(H257),'Cover Page'!$D$35/1000000*H257/'FX rate'!$C$26,"")</f>
        <v/>
      </c>
      <c r="BU258" s="1708" t="str">
        <f>IF(ISNUMBER(I257),'Cover Page'!$D$35/1000000*I257/'FX rate'!$C$26,"")</f>
        <v/>
      </c>
      <c r="BV258" s="1708" t="str">
        <f>IF(ISNUMBER(J257),'Cover Page'!$D$35/1000000*J257/'FX rate'!$C$26,"")</f>
        <v/>
      </c>
      <c r="BW258" s="1708" t="str">
        <f>IF(ISNUMBER(K257),'Cover Page'!$D$35/1000000*K257/'FX rate'!$C$26,"")</f>
        <v/>
      </c>
      <c r="BX258" s="1708" t="str">
        <f>IF(ISNUMBER(L257),'Cover Page'!$D$35/1000000*L257/'FX rate'!$C$26,"")</f>
        <v/>
      </c>
      <c r="BY258" s="1708" t="str">
        <f>IF(ISNUMBER(M257),'Cover Page'!$D$35/1000000*M257/'FX rate'!$C$26,"")</f>
        <v/>
      </c>
      <c r="BZ258" s="1708" t="str">
        <f>IF(ISNUMBER(N257),'Cover Page'!$D$35/1000000*N257/'FX rate'!$C$26,"")</f>
        <v/>
      </c>
      <c r="CA258" s="1708" t="str">
        <f>IF(ISNUMBER(O257),'Cover Page'!$D$35/1000000*O257/'FX rate'!$C$26,"")</f>
        <v/>
      </c>
      <c r="CB258" s="1708" t="str">
        <f>IF(ISNUMBER(P257),'Cover Page'!$D$35/1000000*P257/'FX rate'!$C$26,"")</f>
        <v/>
      </c>
      <c r="CC258" s="1709" t="str">
        <f>IF(ISNUMBER(Q257),'Cover Page'!$D$35/1000000*Q257/'FX rate'!$C$26,"")</f>
        <v/>
      </c>
      <c r="CD258" s="1707" t="str">
        <f>IF(ISNUMBER(R257),'Cover Page'!$D$35/1000000*R257/'FX rate'!$C$26,"")</f>
        <v/>
      </c>
      <c r="CE258" s="525"/>
      <c r="CF258" s="525"/>
      <c r="CG258" s="525"/>
      <c r="CH258" s="525"/>
      <c r="CI258" s="525"/>
      <c r="CJ258" s="525"/>
    </row>
    <row r="259" spans="1:97" ht="96.95" customHeight="1" thickBot="1" x14ac:dyDescent="0.25">
      <c r="B259" s="421" t="s">
        <v>2142</v>
      </c>
      <c r="C259" s="1390" t="str">
        <f>IF(COUNT(C256)&lt;&gt;0,IF(COUNT(C257)=0,"Please fill in value for 2022 or provide a provisional estimate (eg. 2021 figure) and the expected submission date in the notes",IF(COUNT(C258)=0,"Please provide the number of entities","")),"")</f>
        <v/>
      </c>
      <c r="D259" s="1390" t="str">
        <f t="shared" ref="D259:Q259" si="86">IF(COUNT(D256)&lt;&gt;0,IF(COUNT(D257)=0,"Please fill in value for 2022 or provide a provisional estimate (eg. 2021 figure) and the expected submission date in the notes",IF(COUNT(D258)=0,"Please provide the number of entities","")),"")</f>
        <v/>
      </c>
      <c r="E259" s="1390" t="str">
        <f t="shared" si="86"/>
        <v/>
      </c>
      <c r="F259" s="1390" t="str">
        <f t="shared" si="86"/>
        <v/>
      </c>
      <c r="G259" s="1390" t="str">
        <f t="shared" si="86"/>
        <v/>
      </c>
      <c r="H259" s="1390" t="str">
        <f t="shared" si="86"/>
        <v/>
      </c>
      <c r="I259" s="1390" t="str">
        <f t="shared" si="86"/>
        <v/>
      </c>
      <c r="J259" s="1390" t="str">
        <f t="shared" si="86"/>
        <v/>
      </c>
      <c r="K259" s="1390" t="str">
        <f t="shared" si="86"/>
        <v/>
      </c>
      <c r="L259" s="1390" t="str">
        <f t="shared" si="86"/>
        <v/>
      </c>
      <c r="M259" s="1390" t="str">
        <f t="shared" si="86"/>
        <v/>
      </c>
      <c r="N259" s="1390" t="str">
        <f t="shared" si="86"/>
        <v/>
      </c>
      <c r="O259" s="1390" t="str">
        <f t="shared" si="86"/>
        <v/>
      </c>
      <c r="P259" s="1390" t="str">
        <f t="shared" si="86"/>
        <v/>
      </c>
      <c r="Q259" s="1390" t="str">
        <f t="shared" si="86"/>
        <v/>
      </c>
      <c r="R259" s="1705"/>
    </row>
    <row r="260" spans="1:97" ht="69.95" customHeight="1" thickBot="1" x14ac:dyDescent="0.25">
      <c r="B260" s="163" t="s">
        <v>1162</v>
      </c>
      <c r="C260" s="172"/>
      <c r="D260" s="173"/>
      <c r="E260" s="173"/>
      <c r="F260" s="173"/>
      <c r="G260" s="173"/>
      <c r="H260" s="173"/>
      <c r="I260" s="173"/>
      <c r="J260" s="173"/>
      <c r="K260" s="173"/>
      <c r="L260" s="174"/>
      <c r="M260" s="173"/>
      <c r="N260" s="173"/>
      <c r="O260" s="173"/>
      <c r="P260" s="173"/>
      <c r="Q260" s="174"/>
      <c r="R260" s="1118"/>
    </row>
    <row r="261" spans="1:97" ht="20.100000000000001" customHeight="1" x14ac:dyDescent="0.2">
      <c r="C261" s="411"/>
      <c r="D261" s="411"/>
      <c r="E261" s="411"/>
      <c r="F261" s="411"/>
      <c r="G261" s="411"/>
      <c r="H261" s="411"/>
      <c r="I261" s="411"/>
      <c r="J261" s="411"/>
      <c r="K261" s="411"/>
      <c r="L261" s="411"/>
    </row>
    <row r="262" spans="1:97" ht="20.100000000000001" customHeight="1" x14ac:dyDescent="0.2">
      <c r="B262" s="842" t="s">
        <v>632</v>
      </c>
      <c r="C262" s="842" t="s">
        <v>1300</v>
      </c>
      <c r="D262" s="842" t="s">
        <v>1301</v>
      </c>
      <c r="E262" s="842" t="s">
        <v>1302</v>
      </c>
      <c r="F262" s="842" t="s">
        <v>1303</v>
      </c>
      <c r="G262" s="842" t="s">
        <v>1304</v>
      </c>
      <c r="H262" s="842" t="s">
        <v>1305</v>
      </c>
      <c r="I262" s="842" t="s">
        <v>1306</v>
      </c>
      <c r="J262" s="842" t="s">
        <v>1307</v>
      </c>
      <c r="K262" s="842" t="s">
        <v>1308</v>
      </c>
      <c r="L262" s="842" t="s">
        <v>1309</v>
      </c>
      <c r="M262" s="842" t="s">
        <v>1310</v>
      </c>
      <c r="N262" s="842" t="s">
        <v>1311</v>
      </c>
      <c r="O262" s="842" t="s">
        <v>1312</v>
      </c>
      <c r="P262" s="842" t="s">
        <v>1313</v>
      </c>
      <c r="Q262" s="842" t="s">
        <v>1314</v>
      </c>
    </row>
    <row r="263" spans="1:97" ht="20.100000000000001" customHeight="1" x14ac:dyDescent="0.2"/>
    <row r="264" spans="1:97" s="12" customFormat="1" ht="15.95" customHeight="1" x14ac:dyDescent="0.2">
      <c r="A264" s="11"/>
      <c r="B264" s="13" t="s">
        <v>680</v>
      </c>
      <c r="E264" s="13"/>
      <c r="G264" s="13"/>
      <c r="I264" s="13"/>
      <c r="K264" s="13"/>
      <c r="M264" s="13"/>
      <c r="O264" s="13"/>
      <c r="Q264" s="13"/>
      <c r="S264" s="13"/>
      <c r="U264" s="4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row>
    <row r="265" spans="1:97" ht="27" customHeight="1" x14ac:dyDescent="0.2">
      <c r="B265" s="2460" t="s">
        <v>1315</v>
      </c>
      <c r="C265" s="2460"/>
      <c r="D265" s="2460"/>
      <c r="E265" s="2460"/>
      <c r="F265" s="2460"/>
      <c r="G265" s="2460"/>
      <c r="H265" s="2460"/>
      <c r="I265" s="2460"/>
      <c r="J265" s="2460"/>
      <c r="K265" s="2460"/>
      <c r="L265" s="2460"/>
      <c r="M265" s="2460"/>
      <c r="N265" s="2460"/>
      <c r="O265" s="2460"/>
      <c r="P265" s="2460"/>
      <c r="Q265" s="2460"/>
      <c r="R265" s="23"/>
      <c r="S265" s="52"/>
      <c r="T265" s="23"/>
      <c r="U265" s="23"/>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row>
    <row r="266" spans="1:97" ht="14.25" customHeight="1" x14ac:dyDescent="0.2">
      <c r="B266" s="18" t="s">
        <v>1316</v>
      </c>
      <c r="D266" s="18"/>
      <c r="E266" s="18"/>
      <c r="F266" s="18"/>
      <c r="G266" s="18"/>
      <c r="H266" s="18"/>
      <c r="I266" s="18"/>
      <c r="J266" s="18"/>
      <c r="K266" s="18"/>
      <c r="L266" s="18"/>
      <c r="M266" s="18"/>
      <c r="N266" s="18"/>
      <c r="O266" s="18"/>
      <c r="P266" s="18"/>
      <c r="Q266" s="18"/>
      <c r="R266" s="18"/>
      <c r="S266" s="18"/>
      <c r="T266" s="18"/>
      <c r="U266" s="18"/>
    </row>
    <row r="267" spans="1:97" ht="14.25" customHeight="1" x14ac:dyDescent="0.2">
      <c r="B267" s="18" t="s">
        <v>1317</v>
      </c>
      <c r="D267" s="18"/>
      <c r="E267" s="18"/>
      <c r="F267" s="18"/>
      <c r="G267" s="18"/>
      <c r="H267" s="18"/>
      <c r="I267" s="18"/>
      <c r="J267" s="18"/>
      <c r="K267" s="18"/>
      <c r="L267" s="18"/>
      <c r="M267" s="18"/>
      <c r="N267" s="18"/>
      <c r="O267" s="18"/>
      <c r="P267" s="18"/>
      <c r="Q267" s="18"/>
      <c r="R267" s="18"/>
      <c r="S267" s="18"/>
      <c r="T267" s="18"/>
      <c r="U267" s="18"/>
    </row>
    <row r="268" spans="1:97" ht="14.25" x14ac:dyDescent="0.2">
      <c r="B268" s="227" t="s">
        <v>1318</v>
      </c>
      <c r="D268" s="23"/>
      <c r="E268" s="52"/>
      <c r="F268" s="23"/>
      <c r="G268" s="52"/>
      <c r="H268" s="23"/>
      <c r="I268" s="52"/>
      <c r="J268" s="23"/>
      <c r="K268" s="52"/>
      <c r="L268" s="23"/>
      <c r="M268" s="52"/>
      <c r="N268" s="23"/>
      <c r="O268" s="52"/>
      <c r="P268" s="23"/>
      <c r="Q268" s="52"/>
      <c r="R268" s="23"/>
      <c r="S268" s="52"/>
      <c r="T268" s="23"/>
      <c r="U268" s="23"/>
    </row>
    <row r="269" spans="1:97" s="16" customFormat="1" ht="14.25" x14ac:dyDescent="0.2">
      <c r="B269" s="1781" t="s">
        <v>1319</v>
      </c>
      <c r="D269" s="1775"/>
      <c r="E269" s="1782"/>
      <c r="F269" s="1775"/>
      <c r="G269" s="1782"/>
      <c r="H269" s="1775"/>
      <c r="I269" s="1782"/>
      <c r="J269" s="1775"/>
      <c r="K269" s="1782"/>
      <c r="L269" s="1775"/>
      <c r="M269" s="1782"/>
      <c r="N269" s="1775"/>
      <c r="O269" s="1782"/>
      <c r="P269" s="1775"/>
      <c r="Q269" s="1782"/>
      <c r="R269" s="1775"/>
      <c r="S269" s="1782"/>
      <c r="T269" s="1775"/>
      <c r="U269" s="1775"/>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row>
    <row r="270" spans="1:97" ht="14.25" x14ac:dyDescent="0.2">
      <c r="B270" s="227" t="s">
        <v>1320</v>
      </c>
      <c r="D270" s="23"/>
      <c r="E270" s="52"/>
      <c r="F270" s="23"/>
      <c r="G270" s="52"/>
      <c r="H270" s="23"/>
      <c r="I270" s="52"/>
      <c r="J270" s="23"/>
      <c r="K270" s="52"/>
      <c r="L270" s="23"/>
      <c r="M270" s="52"/>
      <c r="N270" s="23"/>
      <c r="O270" s="52"/>
      <c r="P270" s="23"/>
      <c r="Q270" s="52"/>
      <c r="R270" s="23"/>
      <c r="S270" s="52"/>
      <c r="T270" s="23"/>
      <c r="U270" s="23"/>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row>
    <row r="271" spans="1:97" ht="14.25" x14ac:dyDescent="0.2">
      <c r="B271" s="227" t="s">
        <v>1321</v>
      </c>
      <c r="D271" s="23"/>
      <c r="E271" s="52"/>
      <c r="F271" s="23"/>
      <c r="G271" s="52"/>
      <c r="H271" s="23"/>
      <c r="I271" s="52"/>
      <c r="J271" s="23"/>
      <c r="K271" s="52"/>
      <c r="L271" s="23"/>
      <c r="M271" s="52"/>
      <c r="N271" s="23"/>
      <c r="O271" s="52"/>
      <c r="P271" s="23"/>
      <c r="Q271" s="52"/>
      <c r="R271" s="23"/>
      <c r="S271" s="52"/>
      <c r="T271" s="23"/>
      <c r="U271" s="23"/>
    </row>
    <row r="272" spans="1:97" ht="14.25" x14ac:dyDescent="0.2">
      <c r="B272" s="227" t="s">
        <v>1322</v>
      </c>
      <c r="D272" s="23"/>
      <c r="E272" s="52"/>
      <c r="F272" s="23"/>
      <c r="G272" s="52"/>
      <c r="H272" s="23"/>
      <c r="I272" s="52"/>
      <c r="J272" s="23"/>
      <c r="K272" s="52"/>
      <c r="L272" s="23"/>
      <c r="M272" s="52"/>
      <c r="N272" s="23"/>
      <c r="O272" s="52"/>
      <c r="P272" s="23"/>
      <c r="Q272" s="52"/>
      <c r="R272" s="23"/>
      <c r="S272" s="52"/>
      <c r="T272" s="23"/>
      <c r="U272" s="23"/>
    </row>
    <row r="273" spans="2:21" ht="14.25" x14ac:dyDescent="0.2">
      <c r="B273" s="1490" t="s">
        <v>1323</v>
      </c>
      <c r="D273" s="23"/>
      <c r="E273" s="51"/>
      <c r="F273" s="23"/>
      <c r="G273" s="51"/>
      <c r="H273" s="23"/>
      <c r="I273" s="51"/>
      <c r="J273" s="23"/>
      <c r="K273" s="51"/>
      <c r="L273" s="23"/>
      <c r="M273" s="51"/>
      <c r="N273" s="23"/>
      <c r="O273" s="51"/>
      <c r="P273" s="23"/>
      <c r="Q273" s="51"/>
      <c r="R273" s="23"/>
      <c r="S273" s="51"/>
      <c r="T273" s="23"/>
      <c r="U273" s="23"/>
    </row>
    <row r="274" spans="2:21" ht="14.25" hidden="1" x14ac:dyDescent="0.2">
      <c r="B274" s="51"/>
      <c r="D274" s="23"/>
      <c r="E274" s="51"/>
      <c r="F274" s="23"/>
      <c r="G274" s="51"/>
      <c r="H274" s="23"/>
      <c r="I274" s="51"/>
      <c r="J274" s="23"/>
      <c r="K274" s="51"/>
      <c r="L274" s="23"/>
      <c r="M274" s="51"/>
      <c r="N274" s="23"/>
      <c r="O274" s="51"/>
      <c r="P274" s="23"/>
      <c r="Q274" s="51"/>
      <c r="R274" s="23"/>
      <c r="S274" s="51"/>
      <c r="T274" s="23"/>
      <c r="U274" s="23"/>
    </row>
    <row r="275" spans="2:21" ht="14.25" hidden="1" x14ac:dyDescent="0.2">
      <c r="B275" s="51"/>
      <c r="D275" s="23"/>
      <c r="E275" s="51"/>
      <c r="F275" s="23"/>
      <c r="G275" s="51"/>
      <c r="H275" s="23"/>
      <c r="I275" s="51"/>
      <c r="J275" s="23"/>
      <c r="K275" s="51"/>
      <c r="L275" s="23"/>
      <c r="M275" s="51"/>
      <c r="N275" s="23"/>
      <c r="O275" s="51"/>
      <c r="P275" s="23"/>
      <c r="Q275" s="51"/>
      <c r="R275" s="23"/>
      <c r="S275" s="51"/>
      <c r="T275" s="23"/>
      <c r="U275" s="23"/>
    </row>
    <row r="276" spans="2:21" ht="14.25" hidden="1" x14ac:dyDescent="0.2">
      <c r="B276" s="18"/>
      <c r="D276" s="23"/>
      <c r="E276" s="18"/>
      <c r="F276" s="23"/>
      <c r="G276" s="18"/>
      <c r="H276" s="23"/>
      <c r="I276" s="18"/>
      <c r="J276" s="23"/>
      <c r="K276" s="18"/>
      <c r="L276" s="23"/>
      <c r="M276" s="18"/>
      <c r="N276" s="23"/>
      <c r="O276" s="18"/>
      <c r="P276" s="23"/>
      <c r="Q276" s="18"/>
      <c r="R276" s="23"/>
      <c r="S276" s="18"/>
      <c r="T276" s="23"/>
      <c r="U276" s="23"/>
    </row>
    <row r="277" spans="2:21" ht="14.25" hidden="1" x14ac:dyDescent="0.2">
      <c r="B277" s="18"/>
      <c r="D277" s="23"/>
      <c r="E277" s="18"/>
      <c r="F277" s="23"/>
      <c r="G277" s="18"/>
      <c r="H277" s="23"/>
      <c r="I277" s="18"/>
      <c r="J277" s="23"/>
      <c r="K277" s="18"/>
      <c r="L277" s="23"/>
      <c r="M277" s="18"/>
      <c r="N277" s="23"/>
      <c r="O277" s="18"/>
      <c r="P277" s="23"/>
      <c r="Q277" s="18"/>
      <c r="R277" s="23"/>
      <c r="S277" s="18"/>
      <c r="T277" s="23"/>
      <c r="U277" s="23"/>
    </row>
    <row r="278" spans="2:21" ht="14.25" hidden="1" x14ac:dyDescent="0.2">
      <c r="B278" s="18"/>
      <c r="D278" s="23"/>
      <c r="E278" s="18"/>
      <c r="F278" s="23"/>
      <c r="G278" s="18"/>
      <c r="H278" s="23"/>
      <c r="I278" s="18"/>
      <c r="J278" s="23"/>
      <c r="K278" s="18"/>
      <c r="L278" s="23"/>
      <c r="M278" s="18"/>
      <c r="N278" s="23"/>
      <c r="O278" s="18"/>
      <c r="P278" s="23"/>
      <c r="Q278" s="18"/>
      <c r="R278" s="23"/>
      <c r="S278" s="18"/>
      <c r="T278" s="23"/>
      <c r="U278" s="23"/>
    </row>
    <row r="279" spans="2:21" ht="14.25" hidden="1" customHeight="1" x14ac:dyDescent="0.2">
      <c r="B279" s="18"/>
      <c r="D279" s="18"/>
      <c r="E279" s="18"/>
      <c r="F279" s="18"/>
      <c r="G279" s="18"/>
      <c r="H279" s="18"/>
      <c r="I279" s="18"/>
      <c r="J279" s="18"/>
      <c r="K279" s="18"/>
      <c r="L279" s="18"/>
      <c r="M279" s="18"/>
      <c r="N279" s="18"/>
      <c r="O279" s="18"/>
      <c r="P279" s="18"/>
      <c r="Q279" s="18"/>
      <c r="R279" s="18"/>
      <c r="S279" s="18"/>
      <c r="T279" s="18"/>
      <c r="U279" s="18"/>
    </row>
    <row r="280" spans="2:21" ht="14.25" hidden="1" x14ac:dyDescent="0.2">
      <c r="B280" s="18"/>
      <c r="D280" s="18"/>
      <c r="E280" s="18"/>
      <c r="F280" s="18"/>
      <c r="G280" s="18"/>
      <c r="H280" s="18"/>
      <c r="I280" s="18"/>
      <c r="J280" s="18"/>
      <c r="K280" s="18"/>
      <c r="L280" s="18"/>
      <c r="M280" s="18"/>
      <c r="N280" s="18"/>
      <c r="O280" s="18"/>
      <c r="P280" s="18"/>
      <c r="Q280" s="18"/>
      <c r="R280" s="18"/>
      <c r="S280" s="18"/>
      <c r="T280" s="18"/>
      <c r="U280" s="18"/>
    </row>
    <row r="281" spans="2:21" ht="14.25" hidden="1" customHeight="1" x14ac:dyDescent="0.2">
      <c r="B281" s="51"/>
      <c r="D281" s="18"/>
      <c r="E281" s="51"/>
      <c r="F281" s="18"/>
      <c r="G281" s="51"/>
      <c r="H281" s="18"/>
      <c r="I281" s="51"/>
      <c r="J281" s="18"/>
      <c r="K281" s="51"/>
      <c r="L281" s="18"/>
      <c r="M281" s="51"/>
      <c r="N281" s="18"/>
      <c r="O281" s="51"/>
      <c r="P281" s="18"/>
      <c r="Q281" s="51"/>
      <c r="R281" s="18"/>
      <c r="S281" s="51"/>
      <c r="T281" s="18"/>
      <c r="U281" s="18"/>
    </row>
    <row r="282" spans="2:21" ht="14.25" hidden="1" customHeight="1" x14ac:dyDescent="0.2">
      <c r="B282" s="51"/>
      <c r="D282" s="18"/>
      <c r="E282" s="51"/>
      <c r="F282" s="18"/>
      <c r="G282" s="51"/>
      <c r="H282" s="18"/>
      <c r="I282" s="51"/>
      <c r="J282" s="18"/>
      <c r="K282" s="51"/>
      <c r="L282" s="18"/>
      <c r="M282" s="51"/>
      <c r="N282" s="18"/>
      <c r="O282" s="51"/>
      <c r="P282" s="18"/>
      <c r="Q282" s="51"/>
      <c r="R282" s="18"/>
      <c r="S282" s="51"/>
      <c r="T282" s="18"/>
      <c r="U282" s="18"/>
    </row>
    <row r="283" spans="2:21" ht="14.25" hidden="1" x14ac:dyDescent="0.2">
      <c r="B283" s="18"/>
      <c r="D283" s="23"/>
      <c r="E283" s="18"/>
      <c r="F283" s="23"/>
      <c r="G283" s="18"/>
      <c r="H283" s="23"/>
      <c r="I283" s="18"/>
      <c r="J283" s="23"/>
      <c r="K283" s="18"/>
      <c r="L283" s="23"/>
      <c r="M283" s="18"/>
      <c r="N283" s="23"/>
      <c r="O283" s="18"/>
      <c r="P283" s="23"/>
      <c r="Q283" s="18"/>
      <c r="R283" s="23"/>
      <c r="S283" s="18"/>
      <c r="T283" s="23"/>
      <c r="U283" s="23"/>
    </row>
    <row r="284" spans="2:21" ht="14.25" hidden="1" x14ac:dyDescent="0.2">
      <c r="B284" s="18"/>
      <c r="D284" s="23"/>
      <c r="E284" s="18"/>
      <c r="F284" s="23"/>
      <c r="G284" s="18"/>
      <c r="H284" s="23"/>
      <c r="I284" s="18"/>
      <c r="J284" s="23"/>
      <c r="K284" s="18"/>
      <c r="L284" s="23"/>
      <c r="M284" s="18"/>
      <c r="N284" s="23"/>
      <c r="O284" s="18"/>
      <c r="P284" s="23"/>
      <c r="Q284" s="18"/>
      <c r="R284" s="23"/>
      <c r="S284" s="18"/>
      <c r="T284" s="23"/>
      <c r="U284" s="23"/>
    </row>
    <row r="285" spans="2:21" ht="14.25" hidden="1" customHeight="1" x14ac:dyDescent="0.2">
      <c r="B285" s="2"/>
      <c r="C285" s="2"/>
      <c r="D285" s="2"/>
      <c r="E285" s="2"/>
      <c r="F285" s="2"/>
      <c r="G285" s="2"/>
      <c r="H285" s="2"/>
      <c r="I285" s="2"/>
      <c r="J285" s="2"/>
      <c r="K285" s="2"/>
      <c r="L285" s="2"/>
      <c r="M285" s="2"/>
      <c r="N285" s="2"/>
      <c r="O285" s="2"/>
      <c r="P285" s="2"/>
      <c r="Q285" s="2"/>
      <c r="R285" s="2"/>
      <c r="S285" s="2"/>
      <c r="T285" s="2"/>
      <c r="U285" s="2"/>
    </row>
    <row r="286" spans="2:21" ht="12" hidden="1" customHeight="1" x14ac:dyDescent="0.2">
      <c r="B286" s="2"/>
      <c r="C286" s="2"/>
      <c r="D286" s="2"/>
      <c r="E286" s="2"/>
      <c r="F286" s="2"/>
      <c r="G286" s="2"/>
      <c r="H286" s="2"/>
      <c r="I286" s="2"/>
      <c r="J286" s="2"/>
      <c r="K286" s="2"/>
      <c r="L286" s="2"/>
      <c r="M286" s="2"/>
      <c r="N286" s="2"/>
      <c r="O286" s="2"/>
      <c r="P286" s="2"/>
      <c r="Q286" s="2"/>
      <c r="R286" s="2"/>
      <c r="S286" s="2"/>
      <c r="T286" s="2"/>
      <c r="U286" s="2"/>
    </row>
    <row r="287" spans="2:21" ht="14.25" hidden="1" customHeight="1" x14ac:dyDescent="0.2">
      <c r="B287" s="14"/>
      <c r="C287" s="14"/>
      <c r="D287" s="14"/>
      <c r="E287" s="14"/>
      <c r="F287" s="14"/>
      <c r="G287" s="14"/>
      <c r="H287" s="14"/>
      <c r="I287" s="14"/>
      <c r="J287" s="14"/>
      <c r="K287" s="14"/>
      <c r="L287" s="14"/>
      <c r="M287" s="14"/>
      <c r="N287" s="14"/>
      <c r="O287" s="14"/>
      <c r="P287" s="14"/>
      <c r="Q287" s="14"/>
      <c r="R287" s="14"/>
      <c r="S287" s="14"/>
      <c r="T287" s="14"/>
      <c r="U287" s="14"/>
    </row>
    <row r="288" spans="2:21"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customHeight="1" x14ac:dyDescent="0.2"/>
    <row r="2817" ht="14.25" hidden="1" customHeight="1" x14ac:dyDescent="0.2"/>
    <row r="2818" ht="14.25" hidden="1" customHeight="1" x14ac:dyDescent="0.2"/>
    <row r="2819" ht="14.25" hidden="1" customHeight="1" x14ac:dyDescent="0.2"/>
    <row r="2820" ht="14.25" hidden="1" customHeight="1" x14ac:dyDescent="0.2"/>
    <row r="2821" ht="14.25" hidden="1" customHeight="1" x14ac:dyDescent="0.2"/>
    <row r="2822" ht="14.25" hidden="1" customHeight="1" x14ac:dyDescent="0.2"/>
    <row r="2823" ht="14.25" hidden="1" customHeight="1" x14ac:dyDescent="0.2"/>
    <row r="2824" ht="14.25" hidden="1" customHeight="1" x14ac:dyDescent="0.2"/>
    <row r="2825" ht="14.25" hidden="1" customHeight="1" x14ac:dyDescent="0.2"/>
    <row r="2826" ht="14.25" hidden="1" customHeight="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customHeight="1" x14ac:dyDescent="0.2"/>
    <row r="2851" ht="14.25" hidden="1" customHeight="1" x14ac:dyDescent="0.2"/>
    <row r="2852" ht="14.25" hidden="1" customHeight="1" x14ac:dyDescent="0.2"/>
    <row r="2853" ht="14.25" hidden="1" customHeight="1" x14ac:dyDescent="0.2"/>
    <row r="2854" ht="14.25" hidden="1" customHeight="1" x14ac:dyDescent="0.2"/>
    <row r="2855" ht="14.25" hidden="1" customHeight="1" x14ac:dyDescent="0.2"/>
    <row r="2856" ht="14.25" hidden="1" customHeight="1" x14ac:dyDescent="0.2"/>
    <row r="2857" ht="14.25" hidden="1" customHeight="1" x14ac:dyDescent="0.2"/>
    <row r="2858" ht="14.25" hidden="1" customHeight="1" x14ac:dyDescent="0.2"/>
    <row r="2859" ht="14.25" hidden="1" customHeight="1" x14ac:dyDescent="0.2"/>
    <row r="2860" ht="14.25" hidden="1" customHeight="1" x14ac:dyDescent="0.2"/>
    <row r="2861" ht="14.25" hidden="1" customHeight="1" x14ac:dyDescent="0.2"/>
    <row r="2862" ht="14.25" hidden="1" customHeight="1" x14ac:dyDescent="0.2"/>
    <row r="2863" ht="14.25" hidden="1" customHeight="1" x14ac:dyDescent="0.2"/>
    <row r="2864" ht="14.25" hidden="1" customHeight="1" x14ac:dyDescent="0.2"/>
    <row r="2865" ht="14.25" hidden="1" customHeight="1" x14ac:dyDescent="0.2"/>
    <row r="2866" ht="14.25" hidden="1" customHeight="1" x14ac:dyDescent="0.2"/>
    <row r="2867" ht="14.25" hidden="1" customHeight="1" x14ac:dyDescent="0.2"/>
    <row r="2868" ht="14.25" hidden="1" customHeight="1" x14ac:dyDescent="0.2"/>
    <row r="2869" ht="14.25" hidden="1" customHeight="1" x14ac:dyDescent="0.2"/>
    <row r="2870" ht="14.25" hidden="1" customHeight="1" x14ac:dyDescent="0.2"/>
    <row r="2871" ht="14.25" hidden="1" customHeight="1" x14ac:dyDescent="0.2"/>
    <row r="2872" ht="14.25" hidden="1" customHeight="1" x14ac:dyDescent="0.2"/>
    <row r="2873" ht="14.25" hidden="1" customHeight="1" x14ac:dyDescent="0.2"/>
    <row r="2874" ht="14.25" hidden="1" customHeight="1" x14ac:dyDescent="0.2"/>
    <row r="2875" ht="14.25" hidden="1" customHeight="1" x14ac:dyDescent="0.2"/>
    <row r="2876" ht="14.25" hidden="1" customHeight="1" x14ac:dyDescent="0.2"/>
    <row r="2877" ht="14.25" hidden="1" customHeight="1" x14ac:dyDescent="0.2"/>
    <row r="2878" ht="14.25" hidden="1" customHeight="1" x14ac:dyDescent="0.2"/>
    <row r="2879" ht="14.25" hidden="1" customHeight="1" x14ac:dyDescent="0.2"/>
    <row r="2880" ht="14.25" hidden="1" customHeight="1" x14ac:dyDescent="0.2"/>
    <row r="2881" ht="14.25" hidden="1" customHeight="1" x14ac:dyDescent="0.2"/>
    <row r="2882" ht="14.25" hidden="1" customHeight="1" x14ac:dyDescent="0.2"/>
    <row r="2883" ht="14.25" hidden="1" customHeight="1" x14ac:dyDescent="0.2"/>
    <row r="2884" ht="14.25" hidden="1" customHeight="1" x14ac:dyDescent="0.2"/>
    <row r="2885" ht="14.25" hidden="1" customHeight="1" x14ac:dyDescent="0.2"/>
    <row r="2886" ht="14.25" hidden="1" customHeight="1" x14ac:dyDescent="0.2"/>
    <row r="2887" ht="14.25" hidden="1" customHeight="1" x14ac:dyDescent="0.2"/>
    <row r="2888" ht="14.25" hidden="1" customHeight="1" x14ac:dyDescent="0.2"/>
    <row r="2889" ht="14.25" hidden="1" customHeight="1" x14ac:dyDescent="0.2"/>
    <row r="2890" ht="14.25" hidden="1" customHeight="1" x14ac:dyDescent="0.2"/>
    <row r="2891" ht="14.25" hidden="1" customHeight="1" x14ac:dyDescent="0.2"/>
    <row r="2892" ht="14.25" hidden="1" customHeight="1" x14ac:dyDescent="0.2"/>
    <row r="2893" ht="14.25" hidden="1" customHeight="1" x14ac:dyDescent="0.2"/>
    <row r="2894" ht="14.25" hidden="1" customHeight="1" x14ac:dyDescent="0.2"/>
    <row r="2895" ht="14.25" hidden="1" customHeight="1" x14ac:dyDescent="0.2"/>
    <row r="2896" ht="14.25" hidden="1" customHeight="1" x14ac:dyDescent="0.2"/>
    <row r="2897" ht="14.25" hidden="1" customHeight="1" x14ac:dyDescent="0.2"/>
    <row r="2898" ht="14.25" hidden="1" customHeight="1" x14ac:dyDescent="0.2"/>
    <row r="2899" ht="14.25" hidden="1" customHeight="1" x14ac:dyDescent="0.2"/>
    <row r="2900" ht="14.25" hidden="1" customHeight="1" x14ac:dyDescent="0.2"/>
    <row r="2901" ht="14.25" hidden="1" customHeight="1" x14ac:dyDescent="0.2"/>
    <row r="2902" ht="14.25" hidden="1" customHeight="1" x14ac:dyDescent="0.2"/>
    <row r="2903" ht="14.25" hidden="1" customHeight="1" x14ac:dyDescent="0.2"/>
    <row r="2904" ht="14.25" hidden="1" customHeight="1" x14ac:dyDescent="0.2"/>
    <row r="2905" ht="14.25" hidden="1" customHeight="1" x14ac:dyDescent="0.2"/>
    <row r="2906" ht="14.25" hidden="1" customHeight="1" x14ac:dyDescent="0.2"/>
    <row r="2907" ht="14.25" hidden="1" x14ac:dyDescent="0.2"/>
    <row r="2908" ht="14.25" hidden="1" x14ac:dyDescent="0.2"/>
    <row r="2909" ht="14.25" hidden="1" x14ac:dyDescent="0.2"/>
    <row r="2910" ht="14.25" hidden="1" x14ac:dyDescent="0.2"/>
    <row r="2911" ht="14.25" hidden="1" x14ac:dyDescent="0.2"/>
    <row r="2912" ht="14.25" hidden="1" x14ac:dyDescent="0.2"/>
    <row r="2913" ht="14.25" hidden="1" x14ac:dyDescent="0.2"/>
    <row r="2914" ht="14.25" hidden="1" x14ac:dyDescent="0.2"/>
    <row r="2915" ht="14.25" hidden="1" x14ac:dyDescent="0.2"/>
    <row r="2916" ht="14.25" hidden="1" x14ac:dyDescent="0.2"/>
    <row r="2917" ht="14.25" hidden="1" x14ac:dyDescent="0.2"/>
    <row r="2918" ht="14.25" hidden="1" x14ac:dyDescent="0.2"/>
    <row r="2919" ht="14.25" hidden="1" x14ac:dyDescent="0.2"/>
    <row r="2920" ht="14.25" hidden="1" x14ac:dyDescent="0.2"/>
    <row r="2921" ht="14.25" hidden="1" x14ac:dyDescent="0.2"/>
    <row r="2922" ht="14.25" hidden="1" x14ac:dyDescent="0.2"/>
    <row r="2923" ht="14.25" hidden="1" x14ac:dyDescent="0.2"/>
    <row r="2924" ht="14.25" hidden="1" customHeight="1" x14ac:dyDescent="0.2"/>
    <row r="2925" ht="14.25" hidden="1" customHeight="1" x14ac:dyDescent="0.2"/>
    <row r="2926" ht="14.25" hidden="1" customHeight="1" x14ac:dyDescent="0.2"/>
    <row r="2927" ht="14.25" hidden="1" customHeight="1" x14ac:dyDescent="0.2"/>
    <row r="2928" ht="14.25" hidden="1" customHeight="1" x14ac:dyDescent="0.2"/>
    <row r="2929" ht="14.25" hidden="1" customHeight="1" x14ac:dyDescent="0.2"/>
    <row r="2930" ht="14.25" hidden="1" customHeight="1" x14ac:dyDescent="0.2"/>
    <row r="2931" ht="14.25" hidden="1" customHeight="1" x14ac:dyDescent="0.2"/>
    <row r="2932" ht="14.25" hidden="1" customHeight="1" x14ac:dyDescent="0.2"/>
    <row r="2933" ht="14.25" hidden="1" customHeight="1" x14ac:dyDescent="0.2"/>
    <row r="2934" ht="14.25" hidden="1" customHeight="1" x14ac:dyDescent="0.2"/>
    <row r="2935" ht="14.25" hidden="1" customHeight="1" x14ac:dyDescent="0.2"/>
    <row r="2936" ht="14.25" hidden="1" customHeight="1" x14ac:dyDescent="0.2"/>
    <row r="2937" ht="14.25" hidden="1" customHeight="1" x14ac:dyDescent="0.2"/>
    <row r="2938" ht="14.25" hidden="1" customHeight="1" x14ac:dyDescent="0.2"/>
    <row r="2939" ht="14.25" hidden="1" customHeight="1" x14ac:dyDescent="0.2"/>
  </sheetData>
  <sheetProtection formatCells="0" formatColumns="0" formatRows="0" insertHyperlinks="0"/>
  <mergeCells count="163">
    <mergeCell ref="B265:Q265"/>
    <mergeCell ref="CG18:CH18"/>
    <mergeCell ref="CI18:CJ18"/>
    <mergeCell ref="CK18:CL18"/>
    <mergeCell ref="CM18:CN18"/>
    <mergeCell ref="CJ54:CJ55"/>
    <mergeCell ref="CM54:CM55"/>
    <mergeCell ref="BN9:BP9"/>
    <mergeCell ref="BR9:BU9"/>
    <mergeCell ref="BW9:BZ9"/>
    <mergeCell ref="BQ18:BR18"/>
    <mergeCell ref="BS18:BT18"/>
    <mergeCell ref="AH14:BC14"/>
    <mergeCell ref="BN14:CI14"/>
    <mergeCell ref="AH9:AJ9"/>
    <mergeCell ref="AL9:AO9"/>
    <mergeCell ref="AQ9:AT9"/>
    <mergeCell ref="BX164:BX165"/>
    <mergeCell ref="CA164:CA165"/>
    <mergeCell ref="CD164:CD165"/>
    <mergeCell ref="CG164:CG165"/>
    <mergeCell ref="CE18:CF18"/>
    <mergeCell ref="BO54:BO55"/>
    <mergeCell ref="BR54:BR55"/>
    <mergeCell ref="BX54:BX55"/>
    <mergeCell ref="CA54:CA55"/>
    <mergeCell ref="CD54:CD55"/>
    <mergeCell ref="CG54:CG55"/>
    <mergeCell ref="BO18:BP18"/>
    <mergeCell ref="BU18:BV18"/>
    <mergeCell ref="BW18:BX18"/>
    <mergeCell ref="BY18:BZ18"/>
    <mergeCell ref="CA18:CB18"/>
    <mergeCell ref="CC18:CD18"/>
    <mergeCell ref="BN18:BN19"/>
    <mergeCell ref="CA200:CA201"/>
    <mergeCell ref="CD200:CD201"/>
    <mergeCell ref="CG200:CG201"/>
    <mergeCell ref="BO90:BO91"/>
    <mergeCell ref="BR90:BR91"/>
    <mergeCell ref="BU90:BU91"/>
    <mergeCell ref="BX90:BX91"/>
    <mergeCell ref="CA90:CA91"/>
    <mergeCell ref="CD90:CD91"/>
    <mergeCell ref="CG90:CG91"/>
    <mergeCell ref="BO164:BO165"/>
    <mergeCell ref="BR164:BR165"/>
    <mergeCell ref="BU164:BU165"/>
    <mergeCell ref="CE127:CH127"/>
    <mergeCell ref="BO127:BR127"/>
    <mergeCell ref="BS127:BV127"/>
    <mergeCell ref="BW127:BZ127"/>
    <mergeCell ref="CA127:CD127"/>
    <mergeCell ref="BO200:BO201"/>
    <mergeCell ref="BR200:BR201"/>
    <mergeCell ref="BU200:BU201"/>
    <mergeCell ref="BX200:BX201"/>
    <mergeCell ref="BU54:BU55"/>
    <mergeCell ref="BG54:BG55"/>
    <mergeCell ref="BC18:BD18"/>
    <mergeCell ref="BE18:BF18"/>
    <mergeCell ref="BG18:BH18"/>
    <mergeCell ref="BD54:BD55"/>
    <mergeCell ref="AH18:AH19"/>
    <mergeCell ref="AY18:AZ18"/>
    <mergeCell ref="AI18:AJ18"/>
    <mergeCell ref="AK18:AL18"/>
    <mergeCell ref="AM18:AN18"/>
    <mergeCell ref="AU54:AU55"/>
    <mergeCell ref="AU18:AV18"/>
    <mergeCell ref="AS18:AT18"/>
    <mergeCell ref="U196:U197"/>
    <mergeCell ref="O196:O197"/>
    <mergeCell ref="U160:U161"/>
    <mergeCell ref="AI54:AI55"/>
    <mergeCell ref="AL54:AL55"/>
    <mergeCell ref="AO54:AO55"/>
    <mergeCell ref="AR54:AR55"/>
    <mergeCell ref="AI90:AI91"/>
    <mergeCell ref="AL90:AL91"/>
    <mergeCell ref="AO90:AO91"/>
    <mergeCell ref="AR90:AR91"/>
    <mergeCell ref="AM127:AP127"/>
    <mergeCell ref="AQ127:AT127"/>
    <mergeCell ref="AR164:AR165"/>
    <mergeCell ref="X51:X52"/>
    <mergeCell ref="AA51:AA52"/>
    <mergeCell ref="AO164:AO165"/>
    <mergeCell ref="L87:L88"/>
    <mergeCell ref="R87:R88"/>
    <mergeCell ref="R51:R52"/>
    <mergeCell ref="S123:V123"/>
    <mergeCell ref="AI164:AI165"/>
    <mergeCell ref="AI127:AL127"/>
    <mergeCell ref="AL164:AL165"/>
    <mergeCell ref="U51:U52"/>
    <mergeCell ref="U87:U88"/>
    <mergeCell ref="B159:B161"/>
    <mergeCell ref="C160:C161"/>
    <mergeCell ref="I160:I161"/>
    <mergeCell ref="O160:O161"/>
    <mergeCell ref="F160:F161"/>
    <mergeCell ref="F196:F197"/>
    <mergeCell ref="B195:B197"/>
    <mergeCell ref="G123:J123"/>
    <mergeCell ref="B122:B125"/>
    <mergeCell ref="C196:C197"/>
    <mergeCell ref="I196:I197"/>
    <mergeCell ref="C123:F123"/>
    <mergeCell ref="O123:R123"/>
    <mergeCell ref="K123:N123"/>
    <mergeCell ref="R160:R161"/>
    <mergeCell ref="R196:R197"/>
    <mergeCell ref="L160:L161"/>
    <mergeCell ref="L196:L197"/>
    <mergeCell ref="I87:I88"/>
    <mergeCell ref="O87:O88"/>
    <mergeCell ref="F87:F88"/>
    <mergeCell ref="AY127:BB127"/>
    <mergeCell ref="O15:P15"/>
    <mergeCell ref="M15:N15"/>
    <mergeCell ref="B50:B52"/>
    <mergeCell ref="C51:C52"/>
    <mergeCell ref="I51:I52"/>
    <mergeCell ref="O51:O52"/>
    <mergeCell ref="F51:F52"/>
    <mergeCell ref="C15:D15"/>
    <mergeCell ref="B14:B16"/>
    <mergeCell ref="K15:L15"/>
    <mergeCell ref="I15:J15"/>
    <mergeCell ref="G15:H15"/>
    <mergeCell ref="E15:F15"/>
    <mergeCell ref="L51:L52"/>
    <mergeCell ref="U15:V15"/>
    <mergeCell ref="W15:X15"/>
    <mergeCell ref="Y15:Z15"/>
    <mergeCell ref="BA18:BB18"/>
    <mergeCell ref="AO18:AP18"/>
    <mergeCell ref="AQ18:AR18"/>
    <mergeCell ref="E9:G9"/>
    <mergeCell ref="I9:K9"/>
    <mergeCell ref="B9:C9"/>
    <mergeCell ref="BA200:BA201"/>
    <mergeCell ref="AX54:AX55"/>
    <mergeCell ref="BA54:BA55"/>
    <mergeCell ref="AI200:AI201"/>
    <mergeCell ref="AL200:AL201"/>
    <mergeCell ref="AO200:AO201"/>
    <mergeCell ref="AR200:AR201"/>
    <mergeCell ref="AU200:AU201"/>
    <mergeCell ref="AX200:AX201"/>
    <mergeCell ref="BA164:BA165"/>
    <mergeCell ref="AX164:AX165"/>
    <mergeCell ref="AU164:AU165"/>
    <mergeCell ref="BA90:BA91"/>
    <mergeCell ref="AU90:AU91"/>
    <mergeCell ref="S15:T15"/>
    <mergeCell ref="Q15:R15"/>
    <mergeCell ref="AU127:AX127"/>
    <mergeCell ref="AX90:AX91"/>
    <mergeCell ref="AW18:AX18"/>
    <mergeCell ref="B86:B88"/>
    <mergeCell ref="C87:C88"/>
  </mergeCells>
  <dataValidations disablePrompts="1" count="2">
    <dataValidation type="decimal" operator="greaterThanOrEqual" allowBlank="1" showInputMessage="1" showErrorMessage="1" error="Please enter non-negative number." sqref="BO42:CD43 D130:F151 O151 C202:T223 C21:Z42 C166:T187 AI42:AX43 C57:Z78 C151 G151 K151 C93:T114 P130:R151 L130:N151 H130:J151 C237:Q258" xr:uid="{00000000-0002-0000-0B00-000000000000}">
      <formula1>0</formula1>
    </dataValidation>
    <dataValidation operator="greaterThanOrEqual" allowBlank="1" showInputMessage="1" showErrorMessage="1" error="Please enter non-negative number." sqref="AH118:AH119 AI118:BC122 AH188:BC195 AI227:AS231 AH224:AH231 BC123:BC154 AH161 BN118:BN119 BO118:CI122 BN188:CI195 BO227:BY231 BN224:BN231 BN233 AH233 AH197 BN161 BN197 AH128:BB128 AH155:BC159 BZ227:CD234 AF156:AG246 CE227:CI247 BN155:CI159 AY227:BC247 X122:X153 AF52:AG120 AS123:AX124 AT227:AX234 Z154:AA155 AI94 C130:C150 AH53:AH83 BD54:BI77 AI52:BC85 BO52:CI85 CJ54:CO77 G130:G150 K130:K150 O130:O150 BN53:BN83" xr:uid="{00000000-0002-0000-0B00-000001000000}"/>
  </dataValidations>
  <hyperlinks>
    <hyperlink ref="E9" location="'1 macro-mapping'!A55" display="In floating exchange rates" xr:uid="{00000000-0004-0000-0B00-000000000000}"/>
    <hyperlink ref="I9" location="'1 macro-mapping'!A83" display="In constant (from 2016) exchange rates" xr:uid="{00000000-0004-0000-0B00-000001000000}"/>
    <hyperlink ref="I9:K9" location="'4 classification'!BN14" display="in USD million (constant 2017 exchange rate)" xr:uid="{00000000-0004-0000-0B00-000002000000}"/>
    <hyperlink ref="E9:F9" location="'1 macro-mapping'!A57" display="In floating exchange rates" xr:uid="{00000000-0004-0000-0B00-000003000000}"/>
    <hyperlink ref="E9:G9" location="'4 classification'!AH14" display="in USD million (floating exchange rates)" xr:uid="{00000000-0004-0000-0B00-000004000000}"/>
    <hyperlink ref="B9" location="'1 macro-mapping'!B16" display="In reported currency" xr:uid="{00000000-0004-0000-0B00-000005000000}"/>
    <hyperlink ref="B9:C9" location="'4 classification'!A8:A37" display="in reported currency (domestic currency)" xr:uid="{00000000-0004-0000-0B00-000006000000}"/>
    <hyperlink ref="AH9" location="'1 macro-mapping'!B16" display="In reported currency" xr:uid="{00000000-0004-0000-0B00-000007000000}"/>
    <hyperlink ref="AH9:AI9" location="'4 classification'!A8:A37" display="in reported currency (domestic currency)" xr:uid="{00000000-0004-0000-0B00-000008000000}"/>
    <hyperlink ref="AL9" location="'1 macro-mapping'!A55" display="In floating exchange rates" xr:uid="{00000000-0004-0000-0B00-000009000000}"/>
    <hyperlink ref="AQ9" location="'1 macro-mapping'!A83" display="In constant (from 2016) exchange rates" xr:uid="{00000000-0004-0000-0B00-00000A000000}"/>
    <hyperlink ref="AQ9:AS9" location="'4 classification'!BH13" display="in USD million (costant 2016 exchange rate)" xr:uid="{00000000-0004-0000-0B00-00000B000000}"/>
    <hyperlink ref="AL9:AM9" location="'1 macro-mapping'!A57" display="In floating exchange rates" xr:uid="{00000000-0004-0000-0B00-00000C000000}"/>
    <hyperlink ref="AL9:AN9" location="'4 classification'!AE13" display="in USD million (floating exchange rates)" xr:uid="{00000000-0004-0000-0B00-00000D000000}"/>
    <hyperlink ref="BN9" location="'1 macro-mapping'!B16" display="In reported currency" xr:uid="{00000000-0004-0000-0B00-00000E000000}"/>
    <hyperlink ref="BN9:BO9" location="'4 classification'!A8:A37" display="in reported currency (domestic currency)" xr:uid="{00000000-0004-0000-0B00-00000F000000}"/>
    <hyperlink ref="BR9" location="'1 macro-mapping'!A55" display="In floating exchange rates" xr:uid="{00000000-0004-0000-0B00-000010000000}"/>
    <hyperlink ref="BW9" location="'1 macro-mapping'!A83" display="In constant (from 2016) exchange rates" xr:uid="{00000000-0004-0000-0B00-000011000000}"/>
    <hyperlink ref="BW9:BY9" location="'4 classification'!BH13" display="in USD million (costant 2016 exchange rate)" xr:uid="{00000000-0004-0000-0B00-000012000000}"/>
    <hyperlink ref="BR9:BS9" location="'1 macro-mapping'!A57" display="In floating exchange rates" xr:uid="{00000000-0004-0000-0B00-000013000000}"/>
    <hyperlink ref="BR9:BT9" location="'4 classification'!AE13" display="in USD million (floating exchange rates)" xr:uid="{00000000-0004-0000-0B00-000014000000}"/>
    <hyperlink ref="AL9:AO9" location="'4 classification'!AH14" display="in USD million (floating exchange rates)" xr:uid="{00000000-0004-0000-0B00-000015000000}"/>
    <hyperlink ref="BR9:BU9" location="'4 classification'!AH14" display="in USD million (floating exchange rates)" xr:uid="{00000000-0004-0000-0B00-000016000000}"/>
    <hyperlink ref="BW9:BZ9" location="'4 classification'!BN14" display="in USD million (constant 2017 exchange rate)" xr:uid="{00000000-0004-0000-0B00-000017000000}"/>
    <hyperlink ref="AQ9:AT9" location="'4 classification'!BN14" display="in USD million (constant 2017 exchange rate)" xr:uid="{00000000-0004-0000-0B00-000018000000}"/>
  </hyperlinks>
  <pageMargins left="0.70866141732283472" right="0.70866141732283472" top="0.74803149606299213" bottom="0.74803149606299213" header="0.31496062992125984" footer="0.31496062992125984"/>
  <pageSetup paperSize="8"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7" manualBreakCount="7">
    <brk id="9" min="11" max="89" man="1"/>
    <brk id="9" min="47" max="71" man="1"/>
    <brk id="9" min="83" max="107" man="1"/>
    <brk id="9" min="119" max="143" man="1"/>
    <brk id="9" min="156" max="180" man="1"/>
    <brk id="9" min="192" max="216" man="1"/>
    <brk id="9" min="228" max="26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048A-FB31-46F7-A36F-665C85A34711}">
  <sheetPr>
    <tabColor theme="3" tint="0.59999389629810485"/>
  </sheetPr>
  <dimension ref="A1:FN376"/>
  <sheetViews>
    <sheetView zoomScale="40" zoomScaleNormal="40" workbookViewId="0">
      <selection activeCell="D1" sqref="D1"/>
    </sheetView>
  </sheetViews>
  <sheetFormatPr defaultColWidth="8.625" defaultRowHeight="14.1" customHeight="1" zeroHeight="1" x14ac:dyDescent="0.2"/>
  <cols>
    <col min="1" max="1" width="3.625" customWidth="1"/>
    <col min="2" max="2" width="4.5" customWidth="1"/>
    <col min="3" max="3" width="28.625" customWidth="1"/>
    <col min="4" max="33" width="8.75" customWidth="1"/>
    <col min="34" max="34" width="13.375" customWidth="1"/>
    <col min="35" max="56" width="8.75" customWidth="1"/>
    <col min="57" max="75" width="12.5" customWidth="1"/>
    <col min="76" max="76" width="11.5" customWidth="1"/>
    <col min="77" max="93" width="8.75" customWidth="1"/>
    <col min="94" max="94" width="22.75" customWidth="1"/>
    <col min="95" max="95" width="12.5" customWidth="1"/>
    <col min="96" max="96" width="37.375" customWidth="1"/>
    <col min="97" max="97" width="22.75" customWidth="1"/>
    <col min="98" max="98" width="58.875" customWidth="1"/>
    <col min="99" max="170" width="8.125" customWidth="1"/>
    <col min="171" max="188" width="8.625" customWidth="1"/>
  </cols>
  <sheetData>
    <row r="1" spans="1:170" ht="14.25" customHeight="1" x14ac:dyDescent="0.2">
      <c r="A1" s="34"/>
      <c r="B1" s="3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170" ht="19.5" customHeight="1" x14ac:dyDescent="0.2">
      <c r="B2" s="50" t="s">
        <v>1324</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row>
    <row r="3" spans="1:170"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row>
    <row r="4" spans="1:170" ht="45.95" customHeight="1" x14ac:dyDescent="0.2">
      <c r="B4" s="2464" t="s">
        <v>2169</v>
      </c>
      <c r="C4" s="2464"/>
      <c r="D4" s="2464"/>
      <c r="E4" s="2464"/>
      <c r="F4" s="2464"/>
      <c r="G4" s="2464"/>
      <c r="H4" s="2464"/>
      <c r="I4" s="2464"/>
      <c r="J4" s="2464"/>
      <c r="K4" s="2464"/>
      <c r="L4" s="2464"/>
      <c r="M4" s="2464"/>
      <c r="N4" s="2464"/>
      <c r="O4" s="2464"/>
      <c r="P4" s="2464"/>
      <c r="Q4" s="1937"/>
      <c r="R4" s="1937"/>
      <c r="S4" s="1937"/>
      <c r="T4" s="1937"/>
      <c r="U4" s="1870" t="s">
        <v>31</v>
      </c>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row>
    <row r="5" spans="1:170" ht="45.95" customHeight="1" x14ac:dyDescent="0.2">
      <c r="B5" s="2464" t="s">
        <v>1325</v>
      </c>
      <c r="C5" s="2464"/>
      <c r="D5" s="2464"/>
      <c r="E5" s="2464"/>
      <c r="F5" s="2464"/>
      <c r="G5" s="2464"/>
      <c r="H5" s="2464"/>
      <c r="I5" s="2464"/>
      <c r="J5" s="2464"/>
      <c r="K5" s="2464"/>
      <c r="L5" s="2464"/>
      <c r="M5" s="2464"/>
      <c r="N5" s="2464"/>
      <c r="O5" s="2464"/>
      <c r="P5" s="2464"/>
      <c r="Q5" s="1937"/>
      <c r="R5" s="1937"/>
      <c r="S5" s="1937"/>
      <c r="T5" s="1937"/>
      <c r="U5" s="1502"/>
      <c r="V5" s="1501" t="s">
        <v>32</v>
      </c>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row>
    <row r="6" spans="1:170" ht="33.6" customHeight="1" x14ac:dyDescent="0.2">
      <c r="C6" s="49"/>
      <c r="D6" s="49"/>
      <c r="E6" s="49"/>
      <c r="F6" s="49"/>
      <c r="G6" s="49"/>
      <c r="H6" s="49"/>
      <c r="I6" s="49"/>
      <c r="J6" s="49"/>
      <c r="K6" s="49"/>
      <c r="L6" s="49"/>
      <c r="M6" s="49"/>
      <c r="N6" s="49"/>
      <c r="O6" s="49"/>
      <c r="P6" s="49"/>
      <c r="Q6" s="49"/>
      <c r="R6" s="49"/>
      <c r="S6" s="49"/>
      <c r="T6" s="49"/>
      <c r="U6" s="1392"/>
      <c r="V6" s="2068" t="s">
        <v>33</v>
      </c>
      <c r="W6" s="2068"/>
      <c r="X6" s="2068"/>
      <c r="Y6" s="2068"/>
      <c r="Z6" s="2068"/>
      <c r="AA6" s="2068"/>
      <c r="AB6" s="2068"/>
      <c r="AC6" s="2068"/>
      <c r="AD6" s="2068"/>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row>
    <row r="7" spans="1:170" ht="42.6" customHeight="1" x14ac:dyDescent="0.2">
      <c r="C7" s="49"/>
      <c r="D7" s="49"/>
      <c r="E7" s="49"/>
      <c r="F7" s="49"/>
      <c r="G7" s="49"/>
      <c r="H7" s="49"/>
      <c r="I7" s="49"/>
      <c r="J7" s="49"/>
      <c r="K7" s="49"/>
      <c r="L7" s="49"/>
      <c r="M7" s="49"/>
      <c r="N7" s="49"/>
      <c r="O7" s="49"/>
      <c r="P7" s="49"/>
      <c r="Q7" s="49"/>
      <c r="R7" s="49"/>
      <c r="S7" s="49"/>
      <c r="T7" s="49"/>
      <c r="U7" s="1500"/>
      <c r="V7" s="2068" t="s">
        <v>2375</v>
      </c>
      <c r="W7" s="2068"/>
      <c r="X7" s="2068"/>
      <c r="Y7" s="2068"/>
      <c r="Z7" s="2068"/>
      <c r="AA7" s="2068"/>
      <c r="AB7" s="2068"/>
      <c r="AC7" s="2068"/>
      <c r="AD7" s="2068"/>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row>
    <row r="8" spans="1:170" ht="14.25" x14ac:dyDescent="0.2">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row>
    <row r="9" spans="1:170" ht="20.100000000000001" customHeight="1" x14ac:dyDescent="0.2">
      <c r="B9" s="23"/>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170" ht="19.5" customHeight="1" x14ac:dyDescent="0.25">
      <c r="B10" s="65" t="s">
        <v>1154</v>
      </c>
      <c r="C10" s="65"/>
      <c r="D10" s="65"/>
      <c r="E10" s="65"/>
      <c r="F10" s="65"/>
      <c r="G10" s="65"/>
      <c r="H10" s="65"/>
      <c r="I10" s="65"/>
      <c r="J10" s="65"/>
      <c r="K10" s="65"/>
      <c r="L10" s="1634" t="s">
        <v>2369</v>
      </c>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row>
    <row r="11" spans="1:170" ht="19.5" customHeight="1" x14ac:dyDescent="0.2">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170" ht="34.35" customHeight="1" x14ac:dyDescent="0.2">
      <c r="B12" s="182"/>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170" ht="14.25" customHeight="1" x14ac:dyDescent="0.2">
      <c r="B13" s="182"/>
      <c r="C13" s="69"/>
      <c r="D13" s="1936" t="s">
        <v>508</v>
      </c>
      <c r="E13" s="1936" t="s">
        <v>509</v>
      </c>
      <c r="F13" s="1936" t="s">
        <v>510</v>
      </c>
      <c r="G13" s="1936" t="s">
        <v>511</v>
      </c>
      <c r="H13" s="1936" t="s">
        <v>512</v>
      </c>
      <c r="I13" s="1936" t="s">
        <v>513</v>
      </c>
      <c r="J13" s="1936" t="s">
        <v>526</v>
      </c>
      <c r="K13" s="1936" t="s">
        <v>527</v>
      </c>
      <c r="L13" s="1936" t="s">
        <v>528</v>
      </c>
      <c r="M13" s="1936" t="s">
        <v>529</v>
      </c>
      <c r="N13" s="1936" t="s">
        <v>530</v>
      </c>
      <c r="O13" s="1936" t="s">
        <v>531</v>
      </c>
      <c r="P13" s="1936" t="s">
        <v>921</v>
      </c>
      <c r="Q13" s="1936" t="s">
        <v>922</v>
      </c>
      <c r="R13" s="1936" t="s">
        <v>1328</v>
      </c>
      <c r="S13" s="1936" t="s">
        <v>1329</v>
      </c>
      <c r="T13" s="1936" t="s">
        <v>1330</v>
      </c>
      <c r="U13" s="1936" t="s">
        <v>1331</v>
      </c>
      <c r="V13" s="1936" t="s">
        <v>1332</v>
      </c>
      <c r="W13" s="1936" t="s">
        <v>1333</v>
      </c>
      <c r="X13" s="1936" t="s">
        <v>1334</v>
      </c>
      <c r="Y13" s="1936" t="s">
        <v>1335</v>
      </c>
      <c r="Z13" s="1936" t="s">
        <v>1336</v>
      </c>
      <c r="AA13" s="1936" t="s">
        <v>1337</v>
      </c>
      <c r="AB13" s="1936" t="s">
        <v>1338</v>
      </c>
      <c r="AC13" s="1936" t="s">
        <v>1339</v>
      </c>
      <c r="AD13" s="1936" t="s">
        <v>2148</v>
      </c>
      <c r="AE13" s="1936" t="s">
        <v>2149</v>
      </c>
      <c r="AF13" s="1936" t="s">
        <v>2150</v>
      </c>
      <c r="AG13" s="1936" t="s">
        <v>2151</v>
      </c>
      <c r="AH13" s="1936" t="s">
        <v>2152</v>
      </c>
      <c r="AI13" s="937"/>
      <c r="AJ13" s="180"/>
      <c r="AK13" s="180"/>
    </row>
    <row r="14" spans="1:170" ht="32.25" customHeight="1" x14ac:dyDescent="0.2">
      <c r="C14" s="181"/>
      <c r="D14" s="2465" t="s">
        <v>704</v>
      </c>
      <c r="E14" s="2466"/>
      <c r="F14" s="2466"/>
      <c r="G14" s="2466"/>
      <c r="H14" s="2466"/>
      <c r="I14" s="2467"/>
      <c r="J14" s="2468" t="s">
        <v>705</v>
      </c>
      <c r="K14" s="2466"/>
      <c r="L14" s="2466"/>
      <c r="M14" s="2466"/>
      <c r="N14" s="2466"/>
      <c r="O14" s="2467"/>
      <c r="P14" s="2469" t="s">
        <v>1340</v>
      </c>
      <c r="Q14" s="2470"/>
      <c r="R14" s="2470"/>
      <c r="S14" s="2470"/>
      <c r="T14" s="2470"/>
      <c r="U14" s="2471"/>
      <c r="V14" s="2472" t="s">
        <v>1341</v>
      </c>
      <c r="W14" s="2473"/>
      <c r="X14" s="2473"/>
      <c r="Y14" s="2473"/>
      <c r="Z14" s="2473"/>
      <c r="AA14" s="2474"/>
      <c r="AB14" s="2472" t="s">
        <v>1342</v>
      </c>
      <c r="AC14" s="2473"/>
      <c r="AD14" s="2473"/>
      <c r="AE14" s="2473"/>
      <c r="AF14" s="2473"/>
      <c r="AG14" s="2475"/>
      <c r="AH14" s="2486" t="s">
        <v>1343</v>
      </c>
    </row>
    <row r="15" spans="1:170" ht="66.95" customHeight="1" thickBot="1" x14ac:dyDescent="0.25">
      <c r="C15" s="181"/>
      <c r="D15" s="1420">
        <v>2018</v>
      </c>
      <c r="E15" s="1420">
        <v>2019</v>
      </c>
      <c r="F15" s="1420">
        <v>2020</v>
      </c>
      <c r="G15" s="1420">
        <v>2021</v>
      </c>
      <c r="H15" s="1420">
        <v>2022</v>
      </c>
      <c r="I15" s="1421" t="s">
        <v>1355</v>
      </c>
      <c r="J15" s="1420">
        <v>2018</v>
      </c>
      <c r="K15" s="1420">
        <v>2019</v>
      </c>
      <c r="L15" s="1420">
        <v>2020</v>
      </c>
      <c r="M15" s="1420">
        <v>2021</v>
      </c>
      <c r="N15" s="1420">
        <v>2022</v>
      </c>
      <c r="O15" s="1421" t="s">
        <v>1355</v>
      </c>
      <c r="P15" s="1420">
        <v>2018</v>
      </c>
      <c r="Q15" s="1420">
        <v>2019</v>
      </c>
      <c r="R15" s="1420">
        <v>2020</v>
      </c>
      <c r="S15" s="1420">
        <v>2021</v>
      </c>
      <c r="T15" s="1420">
        <v>2022</v>
      </c>
      <c r="U15" s="1421" t="s">
        <v>1355</v>
      </c>
      <c r="V15" s="1419" t="s">
        <v>1356</v>
      </c>
      <c r="W15" s="1419" t="s">
        <v>1357</v>
      </c>
      <c r="X15" s="1419" t="s">
        <v>1358</v>
      </c>
      <c r="Y15" s="1419" t="s">
        <v>1359</v>
      </c>
      <c r="Z15" s="1419" t="s">
        <v>2146</v>
      </c>
      <c r="AA15" s="1421" t="s">
        <v>1355</v>
      </c>
      <c r="AB15" s="1419" t="s">
        <v>1356</v>
      </c>
      <c r="AC15" s="1419" t="s">
        <v>1357</v>
      </c>
      <c r="AD15" s="1419" t="s">
        <v>1358</v>
      </c>
      <c r="AE15" s="1419" t="s">
        <v>1359</v>
      </c>
      <c r="AF15" s="1419" t="s">
        <v>2146</v>
      </c>
      <c r="AG15" s="1421" t="s">
        <v>1355</v>
      </c>
      <c r="AH15" s="2487"/>
    </row>
    <row r="16" spans="1:170" ht="28.5" customHeight="1" x14ac:dyDescent="0.2">
      <c r="B16" s="1607" t="s">
        <v>2170</v>
      </c>
      <c r="C16" s="1608"/>
      <c r="D16" s="1610"/>
      <c r="E16" s="1610"/>
      <c r="F16" s="1610"/>
      <c r="G16" s="1610"/>
      <c r="H16" s="1610"/>
      <c r="I16" s="1611"/>
      <c r="J16" s="1610"/>
      <c r="K16" s="1610"/>
      <c r="L16" s="1610"/>
      <c r="M16" s="1610"/>
      <c r="N16" s="1610"/>
      <c r="O16" s="1611"/>
      <c r="P16" s="1610"/>
      <c r="Q16" s="1610"/>
      <c r="R16" s="1610"/>
      <c r="S16" s="1610"/>
      <c r="T16" s="1610"/>
      <c r="U16" s="1611"/>
      <c r="V16" s="1609"/>
      <c r="W16" s="1609"/>
      <c r="X16" s="1612"/>
      <c r="Y16" s="1612"/>
      <c r="Z16" s="1612"/>
      <c r="AA16" s="1613"/>
      <c r="AB16" s="1609"/>
      <c r="AC16" s="1609"/>
      <c r="AD16" s="1612"/>
      <c r="AE16" s="1612"/>
      <c r="AF16" s="1612"/>
      <c r="AG16" s="1613"/>
      <c r="AH16" s="1614"/>
    </row>
    <row r="17" spans="1:34" ht="28.5" customHeight="1" x14ac:dyDescent="0.2">
      <c r="B17" s="1605" t="s">
        <v>1365</v>
      </c>
      <c r="C17" s="1603" t="s">
        <v>1366</v>
      </c>
      <c r="D17" s="1297"/>
      <c r="E17" s="1297"/>
      <c r="F17" s="1598"/>
      <c r="G17" s="1598"/>
      <c r="H17" s="1598"/>
      <c r="I17" s="1715"/>
      <c r="J17" s="1297"/>
      <c r="K17" s="1297"/>
      <c r="L17" s="1598"/>
      <c r="M17" s="1598"/>
      <c r="N17" s="1598"/>
      <c r="O17" s="1715"/>
      <c r="P17" s="1297"/>
      <c r="Q17" s="1297"/>
      <c r="R17" s="1598"/>
      <c r="S17" s="1598"/>
      <c r="T17" s="1598"/>
      <c r="U17" s="1715"/>
      <c r="V17" s="1297"/>
      <c r="W17" s="1297"/>
      <c r="X17" s="1297"/>
      <c r="Y17" s="1297"/>
      <c r="Z17" s="1297"/>
      <c r="AA17" s="922"/>
      <c r="AB17" s="1297"/>
      <c r="AC17" s="1297"/>
      <c r="AD17" s="1297"/>
      <c r="AE17" s="1297"/>
      <c r="AF17" s="1297"/>
      <c r="AG17" s="922"/>
      <c r="AH17" s="1315"/>
    </row>
    <row r="18" spans="1:34" ht="28.5" customHeight="1" x14ac:dyDescent="0.2">
      <c r="B18" s="1605" t="s">
        <v>1370</v>
      </c>
      <c r="C18" s="1603" t="s">
        <v>2173</v>
      </c>
      <c r="D18" s="1297"/>
      <c r="E18" s="1297"/>
      <c r="F18" s="1598"/>
      <c r="G18" s="1598"/>
      <c r="H18" s="1598"/>
      <c r="I18" s="1715"/>
      <c r="J18" s="1297"/>
      <c r="K18" s="1297"/>
      <c r="L18" s="1598"/>
      <c r="M18" s="1598"/>
      <c r="N18" s="1598"/>
      <c r="O18" s="1715"/>
      <c r="P18" s="1297"/>
      <c r="Q18" s="1297"/>
      <c r="R18" s="1598"/>
      <c r="S18" s="1598"/>
      <c r="T18" s="1598"/>
      <c r="U18" s="1715"/>
      <c r="V18" s="1297"/>
      <c r="W18" s="1297"/>
      <c r="X18" s="1297"/>
      <c r="Y18" s="1297"/>
      <c r="Z18" s="1297"/>
      <c r="AA18" s="922"/>
      <c r="AB18" s="1297"/>
      <c r="AC18" s="1297"/>
      <c r="AD18" s="1297"/>
      <c r="AE18" s="1297"/>
      <c r="AF18" s="1297"/>
      <c r="AG18" s="922"/>
      <c r="AH18" s="1315"/>
    </row>
    <row r="19" spans="1:34" ht="28.5" customHeight="1" x14ac:dyDescent="0.2">
      <c r="B19" s="1605" t="s">
        <v>1375</v>
      </c>
      <c r="C19" s="1603" t="s">
        <v>2174</v>
      </c>
      <c r="D19" s="1297"/>
      <c r="E19" s="1297"/>
      <c r="F19" s="1598"/>
      <c r="G19" s="1598"/>
      <c r="H19" s="1598"/>
      <c r="I19" s="1715"/>
      <c r="J19" s="1297"/>
      <c r="K19" s="1297"/>
      <c r="L19" s="1598"/>
      <c r="M19" s="1598"/>
      <c r="N19" s="1598"/>
      <c r="O19" s="1715"/>
      <c r="P19" s="1297"/>
      <c r="Q19" s="1297"/>
      <c r="R19" s="1598"/>
      <c r="S19" s="1598"/>
      <c r="T19" s="1598"/>
      <c r="U19" s="1715"/>
      <c r="V19" s="1297"/>
      <c r="W19" s="1297"/>
      <c r="X19" s="1297"/>
      <c r="Y19" s="1297"/>
      <c r="Z19" s="1297"/>
      <c r="AA19" s="922"/>
      <c r="AB19" s="1297"/>
      <c r="AC19" s="1297"/>
      <c r="AD19" s="1297"/>
      <c r="AE19" s="1297"/>
      <c r="AF19" s="1297"/>
      <c r="AG19" s="922"/>
      <c r="AH19" s="1315"/>
    </row>
    <row r="20" spans="1:34" ht="28.5" customHeight="1" x14ac:dyDescent="0.2">
      <c r="B20" s="1605" t="s">
        <v>1380</v>
      </c>
      <c r="C20" s="1603" t="s">
        <v>2175</v>
      </c>
      <c r="D20" s="1297"/>
      <c r="E20" s="1297"/>
      <c r="F20" s="1598"/>
      <c r="G20" s="1598"/>
      <c r="H20" s="1598"/>
      <c r="I20" s="1715"/>
      <c r="J20" s="1297"/>
      <c r="K20" s="1297"/>
      <c r="L20" s="1598"/>
      <c r="M20" s="1598"/>
      <c r="N20" s="1598"/>
      <c r="O20" s="1715"/>
      <c r="P20" s="1297"/>
      <c r="Q20" s="1297"/>
      <c r="R20" s="1598"/>
      <c r="S20" s="1598"/>
      <c r="T20" s="1598"/>
      <c r="U20" s="1715"/>
      <c r="V20" s="1297"/>
      <c r="W20" s="1297"/>
      <c r="X20" s="1297"/>
      <c r="Y20" s="1297"/>
      <c r="Z20" s="1297"/>
      <c r="AA20" s="922"/>
      <c r="AB20" s="1297"/>
      <c r="AC20" s="1297"/>
      <c r="AD20" s="1297"/>
      <c r="AE20" s="1297"/>
      <c r="AF20" s="1297"/>
      <c r="AG20" s="922"/>
      <c r="AH20" s="1315"/>
    </row>
    <row r="21" spans="1:34" ht="28.5" customHeight="1" x14ac:dyDescent="0.2">
      <c r="B21" s="1605" t="s">
        <v>1383</v>
      </c>
      <c r="C21" s="1603" t="s">
        <v>2176</v>
      </c>
      <c r="D21" s="1297"/>
      <c r="E21" s="1297"/>
      <c r="F21" s="1598"/>
      <c r="G21" s="1598"/>
      <c r="H21" s="1598"/>
      <c r="I21" s="1715"/>
      <c r="J21" s="1297"/>
      <c r="K21" s="1297"/>
      <c r="L21" s="1598"/>
      <c r="M21" s="1598"/>
      <c r="N21" s="1598"/>
      <c r="O21" s="1715"/>
      <c r="P21" s="1297"/>
      <c r="Q21" s="1297"/>
      <c r="R21" s="1598"/>
      <c r="S21" s="1598"/>
      <c r="T21" s="1598"/>
      <c r="U21" s="1715"/>
      <c r="V21" s="1297"/>
      <c r="W21" s="1297"/>
      <c r="X21" s="1297"/>
      <c r="Y21" s="1297"/>
      <c r="Z21" s="1297"/>
      <c r="AA21" s="922"/>
      <c r="AB21" s="1297"/>
      <c r="AC21" s="1297"/>
      <c r="AD21" s="1297"/>
      <c r="AE21" s="1297"/>
      <c r="AF21" s="1297"/>
      <c r="AG21" s="922"/>
      <c r="AH21" s="1315"/>
    </row>
    <row r="22" spans="1:34" ht="28.5" customHeight="1" x14ac:dyDescent="0.2">
      <c r="B22" s="1605" t="s">
        <v>1388</v>
      </c>
      <c r="C22" s="1603" t="s">
        <v>2177</v>
      </c>
      <c r="D22" s="1297"/>
      <c r="E22" s="1297"/>
      <c r="F22" s="1598"/>
      <c r="G22" s="1598"/>
      <c r="H22" s="1598"/>
      <c r="I22" s="1715"/>
      <c r="J22" s="1297"/>
      <c r="K22" s="1297"/>
      <c r="L22" s="1598"/>
      <c r="M22" s="1598"/>
      <c r="N22" s="1598"/>
      <c r="O22" s="1715"/>
      <c r="P22" s="1297"/>
      <c r="Q22" s="1297"/>
      <c r="R22" s="1598"/>
      <c r="S22" s="1598"/>
      <c r="T22" s="1598"/>
      <c r="U22" s="1715"/>
      <c r="V22" s="1297"/>
      <c r="W22" s="1297"/>
      <c r="X22" s="1297"/>
      <c r="Y22" s="1297"/>
      <c r="Z22" s="1297"/>
      <c r="AA22" s="922"/>
      <c r="AB22" s="1297"/>
      <c r="AC22" s="1297"/>
      <c r="AD22" s="1297"/>
      <c r="AE22" s="1297"/>
      <c r="AF22" s="1297"/>
      <c r="AG22" s="922"/>
      <c r="AH22" s="1315"/>
    </row>
    <row r="23" spans="1:34" ht="28.5" customHeight="1" x14ac:dyDescent="0.2">
      <c r="B23" s="1605" t="s">
        <v>1393</v>
      </c>
      <c r="C23" s="1603" t="s">
        <v>2178</v>
      </c>
      <c r="D23" s="1297"/>
      <c r="E23" s="1297"/>
      <c r="F23" s="1598"/>
      <c r="G23" s="1598"/>
      <c r="H23" s="1598"/>
      <c r="I23" s="1715"/>
      <c r="J23" s="1297"/>
      <c r="K23" s="1297"/>
      <c r="L23" s="1598"/>
      <c r="M23" s="1598"/>
      <c r="N23" s="1598"/>
      <c r="O23" s="1715"/>
      <c r="P23" s="1297"/>
      <c r="Q23" s="1297"/>
      <c r="R23" s="1598"/>
      <c r="S23" s="1598"/>
      <c r="T23" s="1598"/>
      <c r="U23" s="1715"/>
      <c r="V23" s="1297"/>
      <c r="W23" s="1297"/>
      <c r="X23" s="1297"/>
      <c r="Y23" s="1297"/>
      <c r="Z23" s="1297"/>
      <c r="AA23" s="922"/>
      <c r="AB23" s="1297"/>
      <c r="AC23" s="1297"/>
      <c r="AD23" s="1297"/>
      <c r="AE23" s="1297"/>
      <c r="AF23" s="1297"/>
      <c r="AG23" s="922"/>
      <c r="AH23" s="1315"/>
    </row>
    <row r="24" spans="1:34" ht="28.5" customHeight="1" x14ac:dyDescent="0.2">
      <c r="B24" s="1605" t="s">
        <v>1396</v>
      </c>
      <c r="C24" s="1603" t="s">
        <v>2179</v>
      </c>
      <c r="D24" s="1297"/>
      <c r="E24" s="1297"/>
      <c r="F24" s="1598"/>
      <c r="G24" s="1598"/>
      <c r="H24" s="1598"/>
      <c r="I24" s="1715"/>
      <c r="J24" s="1297"/>
      <c r="K24" s="1297"/>
      <c r="L24" s="1598"/>
      <c r="M24" s="1598"/>
      <c r="N24" s="1598"/>
      <c r="O24" s="1715"/>
      <c r="P24" s="1297"/>
      <c r="Q24" s="1297"/>
      <c r="R24" s="1598"/>
      <c r="S24" s="1598"/>
      <c r="T24" s="1598"/>
      <c r="U24" s="1715"/>
      <c r="V24" s="1297"/>
      <c r="W24" s="1297"/>
      <c r="X24" s="1297"/>
      <c r="Y24" s="1297"/>
      <c r="Z24" s="1297"/>
      <c r="AA24" s="922"/>
      <c r="AB24" s="1297"/>
      <c r="AC24" s="1297"/>
      <c r="AD24" s="1297"/>
      <c r="AE24" s="1297"/>
      <c r="AF24" s="1297"/>
      <c r="AG24" s="922"/>
      <c r="AH24" s="1315"/>
    </row>
    <row r="25" spans="1:34" ht="28.5" customHeight="1" thickBot="1" x14ac:dyDescent="0.25">
      <c r="B25" s="1605" t="s">
        <v>1401</v>
      </c>
      <c r="C25" s="1884" t="s">
        <v>2180</v>
      </c>
      <c r="D25" s="1337"/>
      <c r="E25" s="1337"/>
      <c r="F25" s="1628"/>
      <c r="G25" s="1628"/>
      <c r="H25" s="1628"/>
      <c r="I25" s="1885"/>
      <c r="J25" s="1337"/>
      <c r="K25" s="1337"/>
      <c r="L25" s="1628"/>
      <c r="M25" s="1628"/>
      <c r="N25" s="1628"/>
      <c r="O25" s="1885"/>
      <c r="P25" s="1337"/>
      <c r="Q25" s="1337"/>
      <c r="R25" s="1628"/>
      <c r="S25" s="1628"/>
      <c r="T25" s="1628"/>
      <c r="U25" s="1885"/>
      <c r="V25" s="1337"/>
      <c r="W25" s="1337"/>
      <c r="X25" s="1337"/>
      <c r="Y25" s="1337"/>
      <c r="Z25" s="1337"/>
      <c r="AA25" s="1323"/>
      <c r="AB25" s="1337"/>
      <c r="AC25" s="1337"/>
      <c r="AD25" s="1337"/>
      <c r="AE25" s="1337"/>
      <c r="AF25" s="1337"/>
      <c r="AG25" s="1323"/>
      <c r="AH25" s="1324"/>
    </row>
    <row r="26" spans="1:34" s="36" customFormat="1" ht="28.5" customHeight="1" x14ac:dyDescent="0.2">
      <c r="A26" s="35"/>
      <c r="B26" s="2488" t="s">
        <v>2181</v>
      </c>
      <c r="C26" s="2489"/>
      <c r="D26" s="1616"/>
      <c r="E26" s="1616"/>
      <c r="F26" s="1616"/>
      <c r="G26" s="1616"/>
      <c r="H26" s="1616"/>
      <c r="I26" s="1617"/>
      <c r="J26" s="1616"/>
      <c r="K26" s="1616"/>
      <c r="L26" s="1616"/>
      <c r="M26" s="1616"/>
      <c r="N26" s="1616"/>
      <c r="O26" s="1617"/>
      <c r="P26" s="1616"/>
      <c r="Q26" s="1616"/>
      <c r="R26" s="1616"/>
      <c r="S26" s="1616"/>
      <c r="T26" s="1616"/>
      <c r="U26" s="1617"/>
      <c r="V26" s="1615"/>
      <c r="W26" s="1615"/>
      <c r="X26" s="1618"/>
      <c r="Y26" s="1618"/>
      <c r="Z26" s="1618"/>
      <c r="AA26" s="1619"/>
      <c r="AB26" s="1615"/>
      <c r="AC26" s="1615"/>
      <c r="AD26" s="1618"/>
      <c r="AE26" s="1618"/>
      <c r="AF26" s="1618"/>
      <c r="AG26" s="1619"/>
      <c r="AH26" s="1620"/>
    </row>
    <row r="27" spans="1:34" ht="28.5" customHeight="1" x14ac:dyDescent="0.2">
      <c r="B27" s="1899" t="s">
        <v>1406</v>
      </c>
      <c r="C27" s="1900" t="s">
        <v>2373</v>
      </c>
      <c r="D27" s="1886" t="str">
        <f>IF(SUM(COUNTBLANK(D17),COUNTBLANK(D18))=0,D18/D17,"-")</f>
        <v>-</v>
      </c>
      <c r="E27" s="1886" t="str">
        <f>IF(SUM(COUNTBLANK(E17),COUNTBLANK(E18))=0,E18/E17,"-")</f>
        <v>-</v>
      </c>
      <c r="F27" s="1886" t="str">
        <f t="shared" ref="F27:AG27" si="0">IF(SUM(COUNTBLANK(F17),COUNTBLANK(F18))=0,F18/F17,"-")</f>
        <v>-</v>
      </c>
      <c r="G27" s="1886" t="str">
        <f t="shared" si="0"/>
        <v>-</v>
      </c>
      <c r="H27" s="1886" t="str">
        <f t="shared" si="0"/>
        <v>-</v>
      </c>
      <c r="I27" s="1887" t="str">
        <f t="shared" si="0"/>
        <v>-</v>
      </c>
      <c r="J27" s="1886" t="str">
        <f t="shared" si="0"/>
        <v>-</v>
      </c>
      <c r="K27" s="1886" t="str">
        <f t="shared" si="0"/>
        <v>-</v>
      </c>
      <c r="L27" s="1886" t="str">
        <f t="shared" si="0"/>
        <v>-</v>
      </c>
      <c r="M27" s="1886" t="str">
        <f t="shared" si="0"/>
        <v>-</v>
      </c>
      <c r="N27" s="1886" t="str">
        <f t="shared" si="0"/>
        <v>-</v>
      </c>
      <c r="O27" s="1887" t="str">
        <f t="shared" si="0"/>
        <v>-</v>
      </c>
      <c r="P27" s="1886" t="str">
        <f t="shared" si="0"/>
        <v>-</v>
      </c>
      <c r="Q27" s="1886" t="str">
        <f t="shared" si="0"/>
        <v>-</v>
      </c>
      <c r="R27" s="1886" t="str">
        <f t="shared" si="0"/>
        <v>-</v>
      </c>
      <c r="S27" s="1886" t="str">
        <f t="shared" si="0"/>
        <v>-</v>
      </c>
      <c r="T27" s="1886" t="str">
        <f t="shared" si="0"/>
        <v>-</v>
      </c>
      <c r="U27" s="1887" t="str">
        <f t="shared" si="0"/>
        <v>-</v>
      </c>
      <c r="V27" s="1886" t="str">
        <f t="shared" si="0"/>
        <v>-</v>
      </c>
      <c r="W27" s="1886" t="str">
        <f t="shared" si="0"/>
        <v>-</v>
      </c>
      <c r="X27" s="1886" t="str">
        <f t="shared" si="0"/>
        <v>-</v>
      </c>
      <c r="Y27" s="1886" t="str">
        <f t="shared" si="0"/>
        <v>-</v>
      </c>
      <c r="Z27" s="1886" t="str">
        <f t="shared" si="0"/>
        <v>-</v>
      </c>
      <c r="AA27" s="1887" t="str">
        <f t="shared" si="0"/>
        <v>-</v>
      </c>
      <c r="AB27" s="1886" t="str">
        <f t="shared" si="0"/>
        <v>-</v>
      </c>
      <c r="AC27" s="1886" t="str">
        <f t="shared" si="0"/>
        <v>-</v>
      </c>
      <c r="AD27" s="1886" t="str">
        <f t="shared" si="0"/>
        <v>-</v>
      </c>
      <c r="AE27" s="1886" t="str">
        <f t="shared" si="0"/>
        <v>-</v>
      </c>
      <c r="AF27" s="1886" t="str">
        <f t="shared" si="0"/>
        <v>-</v>
      </c>
      <c r="AG27" s="1887" t="str">
        <f t="shared" si="0"/>
        <v>-</v>
      </c>
      <c r="AH27" s="1315"/>
    </row>
    <row r="28" spans="1:34" ht="28.5" customHeight="1" x14ac:dyDescent="0.2">
      <c r="A28" s="2038"/>
      <c r="B28" s="1605" t="s">
        <v>1410</v>
      </c>
      <c r="C28" s="1603" t="s">
        <v>2182</v>
      </c>
      <c r="D28" s="1626"/>
      <c r="E28" s="1626"/>
      <c r="F28" s="1626"/>
      <c r="G28" s="1626"/>
      <c r="H28" s="1297"/>
      <c r="I28" s="1627"/>
      <c r="J28" s="1626"/>
      <c r="K28" s="1626"/>
      <c r="L28" s="1626"/>
      <c r="M28" s="1626"/>
      <c r="N28" s="1297"/>
      <c r="O28" s="1627"/>
      <c r="P28" s="1626"/>
      <c r="Q28" s="1626"/>
      <c r="R28" s="1626"/>
      <c r="S28" s="1626"/>
      <c r="T28" s="1297"/>
      <c r="U28" s="1627"/>
      <c r="V28" s="1626"/>
      <c r="W28" s="1626"/>
      <c r="X28" s="1626"/>
      <c r="Y28" s="1626"/>
      <c r="Z28" s="1297"/>
      <c r="AA28" s="1627"/>
      <c r="AB28" s="1626"/>
      <c r="AC28" s="1626"/>
      <c r="AD28" s="1626"/>
      <c r="AE28" s="1626"/>
      <c r="AF28" s="1297"/>
      <c r="AG28" s="1627"/>
      <c r="AH28" s="1315"/>
    </row>
    <row r="29" spans="1:34" ht="28.5" customHeight="1" x14ac:dyDescent="0.2">
      <c r="A29" s="2038"/>
      <c r="B29" s="1605" t="s">
        <v>1413</v>
      </c>
      <c r="C29" s="1603" t="s">
        <v>2183</v>
      </c>
      <c r="D29" s="1626"/>
      <c r="E29" s="1626"/>
      <c r="F29" s="1626"/>
      <c r="G29" s="1626"/>
      <c r="H29" s="1297"/>
      <c r="I29" s="1627"/>
      <c r="J29" s="1626"/>
      <c r="K29" s="1626"/>
      <c r="L29" s="1626"/>
      <c r="M29" s="1626"/>
      <c r="N29" s="1297"/>
      <c r="O29" s="1627"/>
      <c r="P29" s="1626"/>
      <c r="Q29" s="1626"/>
      <c r="R29" s="1626"/>
      <c r="S29" s="1626"/>
      <c r="T29" s="1297"/>
      <c r="U29" s="1627"/>
      <c r="V29" s="1626"/>
      <c r="W29" s="1626"/>
      <c r="X29" s="1626"/>
      <c r="Y29" s="1626"/>
      <c r="Z29" s="1297"/>
      <c r="AA29" s="1627"/>
      <c r="AB29" s="1626"/>
      <c r="AC29" s="1626"/>
      <c r="AD29" s="1626"/>
      <c r="AE29" s="1626"/>
      <c r="AF29" s="1297"/>
      <c r="AG29" s="1627"/>
      <c r="AH29" s="1315"/>
    </row>
    <row r="30" spans="1:34" ht="28.5" customHeight="1" x14ac:dyDescent="0.2">
      <c r="A30" s="2038"/>
      <c r="B30" s="1605" t="s">
        <v>1418</v>
      </c>
      <c r="C30" s="1603" t="s">
        <v>2184</v>
      </c>
      <c r="D30" s="1626"/>
      <c r="E30" s="1626"/>
      <c r="F30" s="1626"/>
      <c r="G30" s="1626"/>
      <c r="H30" s="1297"/>
      <c r="I30" s="1627"/>
      <c r="J30" s="1626"/>
      <c r="K30" s="1626"/>
      <c r="L30" s="1626"/>
      <c r="M30" s="1626"/>
      <c r="N30" s="1297"/>
      <c r="O30" s="1627"/>
      <c r="P30" s="1626"/>
      <c r="Q30" s="1626"/>
      <c r="R30" s="1626"/>
      <c r="S30" s="1626"/>
      <c r="T30" s="1297"/>
      <c r="U30" s="1627"/>
      <c r="V30" s="1626"/>
      <c r="W30" s="1626"/>
      <c r="X30" s="1626"/>
      <c r="Y30" s="1626"/>
      <c r="Z30" s="1297"/>
      <c r="AA30" s="1627"/>
      <c r="AB30" s="1626"/>
      <c r="AC30" s="1626"/>
      <c r="AD30" s="1626"/>
      <c r="AE30" s="1626"/>
      <c r="AF30" s="1297"/>
      <c r="AG30" s="1627"/>
      <c r="AH30" s="1315"/>
    </row>
    <row r="31" spans="1:34" ht="28.5" customHeight="1" x14ac:dyDescent="0.2">
      <c r="A31" s="2038"/>
      <c r="B31" s="1605" t="s">
        <v>1422</v>
      </c>
      <c r="C31" s="1603" t="s">
        <v>2185</v>
      </c>
      <c r="D31" s="1626"/>
      <c r="E31" s="1626"/>
      <c r="F31" s="1626"/>
      <c r="G31" s="1626"/>
      <c r="H31" s="1297"/>
      <c r="I31" s="1627"/>
      <c r="J31" s="1626"/>
      <c r="K31" s="1626"/>
      <c r="L31" s="1626"/>
      <c r="M31" s="1626"/>
      <c r="N31" s="1297"/>
      <c r="O31" s="1627"/>
      <c r="P31" s="1626"/>
      <c r="Q31" s="1626"/>
      <c r="R31" s="1626"/>
      <c r="S31" s="1626"/>
      <c r="T31" s="1297"/>
      <c r="U31" s="1627"/>
      <c r="V31" s="1626"/>
      <c r="W31" s="1626"/>
      <c r="X31" s="1626"/>
      <c r="Y31" s="1626"/>
      <c r="Z31" s="1297"/>
      <c r="AA31" s="1627"/>
      <c r="AB31" s="1626"/>
      <c r="AC31" s="1626"/>
      <c r="AD31" s="1626"/>
      <c r="AE31" s="1626"/>
      <c r="AF31" s="1297"/>
      <c r="AG31" s="1627"/>
      <c r="AH31" s="1315"/>
    </row>
    <row r="32" spans="1:34" ht="28.5" customHeight="1" thickBot="1" x14ac:dyDescent="0.25">
      <c r="A32" s="2038"/>
      <c r="B32" s="1606" t="s">
        <v>1427</v>
      </c>
      <c r="C32" s="1604" t="s">
        <v>2186</v>
      </c>
      <c r="D32" s="1631"/>
      <c r="E32" s="1631"/>
      <c r="F32" s="1631"/>
      <c r="G32" s="1631"/>
      <c r="H32" s="1337"/>
      <c r="I32" s="1632"/>
      <c r="J32" s="1631"/>
      <c r="K32" s="1631"/>
      <c r="L32" s="1631"/>
      <c r="M32" s="1631"/>
      <c r="N32" s="1337"/>
      <c r="O32" s="1632"/>
      <c r="P32" s="1631"/>
      <c r="Q32" s="1631"/>
      <c r="R32" s="1631"/>
      <c r="S32" s="1631"/>
      <c r="T32" s="1337"/>
      <c r="U32" s="1632"/>
      <c r="V32" s="1631"/>
      <c r="W32" s="1631"/>
      <c r="X32" s="1631"/>
      <c r="Y32" s="1631"/>
      <c r="Z32" s="1337"/>
      <c r="AA32" s="1632"/>
      <c r="AB32" s="1631"/>
      <c r="AC32" s="1631"/>
      <c r="AD32" s="1631"/>
      <c r="AE32" s="1631"/>
      <c r="AF32" s="1337"/>
      <c r="AG32" s="1632"/>
      <c r="AH32" s="1324"/>
    </row>
    <row r="33" spans="1:34" ht="63.75" customHeight="1" x14ac:dyDescent="0.2">
      <c r="A33" s="2038"/>
      <c r="B33" s="2488" t="s">
        <v>2187</v>
      </c>
      <c r="C33" s="2489"/>
      <c r="D33" s="1616"/>
      <c r="E33" s="1616"/>
      <c r="F33" s="1616"/>
      <c r="G33" s="1616"/>
      <c r="H33" s="1616"/>
      <c r="I33" s="1617"/>
      <c r="J33" s="1616"/>
      <c r="K33" s="1616"/>
      <c r="L33" s="1616"/>
      <c r="M33" s="1616"/>
      <c r="N33" s="1616"/>
      <c r="O33" s="1617"/>
      <c r="P33" s="1616"/>
      <c r="Q33" s="1616"/>
      <c r="R33" s="1616"/>
      <c r="S33" s="1616"/>
      <c r="T33" s="1616"/>
      <c r="U33" s="1617"/>
      <c r="V33" s="1615"/>
      <c r="W33" s="1615"/>
      <c r="X33" s="1618"/>
      <c r="Y33" s="1618"/>
      <c r="Z33" s="1618"/>
      <c r="AA33" s="1619"/>
      <c r="AB33" s="1615"/>
      <c r="AC33" s="1615"/>
      <c r="AD33" s="1618"/>
      <c r="AE33" s="1618"/>
      <c r="AF33" s="1618"/>
      <c r="AG33" s="1619"/>
      <c r="AH33" s="1620"/>
    </row>
    <row r="34" spans="1:34" ht="28.5" customHeight="1" x14ac:dyDescent="0.2">
      <c r="A34" s="2038"/>
      <c r="B34" s="1899" t="s">
        <v>1471</v>
      </c>
      <c r="C34" s="1900" t="s">
        <v>2373</v>
      </c>
      <c r="D34" s="1886" t="str">
        <f>IF(SUM(COUNTBLANK(D19),COUNTBLANK(D21),COUNTBLANK(D24),COUNTBLANK(D17))=0,(D19-D21-D24)/(D17),"-")</f>
        <v>-</v>
      </c>
      <c r="E34" s="1886" t="str">
        <f t="shared" ref="E34:AG34" si="1">IF(SUM(COUNTBLANK(E19),COUNTBLANK(E21),COUNTBLANK(E24),COUNTBLANK(E17))=0,(E19-E21-E24)/(E17),"-")</f>
        <v>-</v>
      </c>
      <c r="F34" s="1886" t="str">
        <f t="shared" si="1"/>
        <v>-</v>
      </c>
      <c r="G34" s="1886" t="str">
        <f t="shared" si="1"/>
        <v>-</v>
      </c>
      <c r="H34" s="1886" t="str">
        <f t="shared" si="1"/>
        <v>-</v>
      </c>
      <c r="I34" s="1887" t="str">
        <f t="shared" si="1"/>
        <v>-</v>
      </c>
      <c r="J34" s="1886" t="str">
        <f t="shared" si="1"/>
        <v>-</v>
      </c>
      <c r="K34" s="1886" t="str">
        <f t="shared" si="1"/>
        <v>-</v>
      </c>
      <c r="L34" s="1886" t="str">
        <f t="shared" si="1"/>
        <v>-</v>
      </c>
      <c r="M34" s="1886" t="str">
        <f t="shared" si="1"/>
        <v>-</v>
      </c>
      <c r="N34" s="1886" t="str">
        <f t="shared" si="1"/>
        <v>-</v>
      </c>
      <c r="O34" s="1887" t="str">
        <f t="shared" si="1"/>
        <v>-</v>
      </c>
      <c r="P34" s="1886" t="str">
        <f t="shared" si="1"/>
        <v>-</v>
      </c>
      <c r="Q34" s="1886" t="str">
        <f t="shared" si="1"/>
        <v>-</v>
      </c>
      <c r="R34" s="1886" t="str">
        <f t="shared" si="1"/>
        <v>-</v>
      </c>
      <c r="S34" s="1886" t="str">
        <f t="shared" si="1"/>
        <v>-</v>
      </c>
      <c r="T34" s="1886" t="str">
        <f t="shared" si="1"/>
        <v>-</v>
      </c>
      <c r="U34" s="1887" t="str">
        <f t="shared" si="1"/>
        <v>-</v>
      </c>
      <c r="V34" s="1886" t="str">
        <f t="shared" si="1"/>
        <v>-</v>
      </c>
      <c r="W34" s="1886" t="str">
        <f t="shared" si="1"/>
        <v>-</v>
      </c>
      <c r="X34" s="1886" t="str">
        <f t="shared" si="1"/>
        <v>-</v>
      </c>
      <c r="Y34" s="1886" t="str">
        <f t="shared" si="1"/>
        <v>-</v>
      </c>
      <c r="Z34" s="1886" t="str">
        <f t="shared" si="1"/>
        <v>-</v>
      </c>
      <c r="AA34" s="1887" t="str">
        <f t="shared" si="1"/>
        <v>-</v>
      </c>
      <c r="AB34" s="1886" t="str">
        <f t="shared" si="1"/>
        <v>-</v>
      </c>
      <c r="AC34" s="1886" t="str">
        <f t="shared" si="1"/>
        <v>-</v>
      </c>
      <c r="AD34" s="1886" t="str">
        <f t="shared" si="1"/>
        <v>-</v>
      </c>
      <c r="AE34" s="1886" t="str">
        <f t="shared" si="1"/>
        <v>-</v>
      </c>
      <c r="AF34" s="1886" t="str">
        <f t="shared" si="1"/>
        <v>-</v>
      </c>
      <c r="AG34" s="1887" t="str">
        <f t="shared" si="1"/>
        <v>-</v>
      </c>
      <c r="AH34" s="1315"/>
    </row>
    <row r="35" spans="1:34" ht="28.5" customHeight="1" x14ac:dyDescent="0.2">
      <c r="A35" s="2038"/>
      <c r="B35" s="1605" t="s">
        <v>1473</v>
      </c>
      <c r="C35" s="1603" t="s">
        <v>2182</v>
      </c>
      <c r="D35" s="1626"/>
      <c r="E35" s="1626"/>
      <c r="F35" s="1626"/>
      <c r="G35" s="1626"/>
      <c r="H35" s="1297"/>
      <c r="I35" s="1627"/>
      <c r="J35" s="1626"/>
      <c r="K35" s="1626"/>
      <c r="L35" s="1626"/>
      <c r="M35" s="1626"/>
      <c r="N35" s="1297"/>
      <c r="O35" s="1627"/>
      <c r="P35" s="1626"/>
      <c r="Q35" s="1626"/>
      <c r="R35" s="1626"/>
      <c r="S35" s="1626"/>
      <c r="T35" s="1297"/>
      <c r="U35" s="1627"/>
      <c r="V35" s="1626"/>
      <c r="W35" s="1626"/>
      <c r="X35" s="1626"/>
      <c r="Y35" s="1626"/>
      <c r="Z35" s="1297"/>
      <c r="AA35" s="1627"/>
      <c r="AB35" s="1626"/>
      <c r="AC35" s="1626"/>
      <c r="AD35" s="1626"/>
      <c r="AE35" s="1626"/>
      <c r="AF35" s="1297"/>
      <c r="AG35" s="1627"/>
      <c r="AH35" s="1315"/>
    </row>
    <row r="36" spans="1:34" ht="28.5" customHeight="1" x14ac:dyDescent="0.2">
      <c r="A36" s="2038"/>
      <c r="B36" s="1605" t="s">
        <v>1474</v>
      </c>
      <c r="C36" s="1603" t="s">
        <v>2183</v>
      </c>
      <c r="D36" s="1626"/>
      <c r="E36" s="1626"/>
      <c r="F36" s="1626"/>
      <c r="G36" s="1626"/>
      <c r="H36" s="1297"/>
      <c r="I36" s="1627"/>
      <c r="J36" s="1626"/>
      <c r="K36" s="1626"/>
      <c r="L36" s="1626"/>
      <c r="M36" s="1626"/>
      <c r="N36" s="1297"/>
      <c r="O36" s="1627"/>
      <c r="P36" s="1626"/>
      <c r="Q36" s="1626"/>
      <c r="R36" s="1626"/>
      <c r="S36" s="1626"/>
      <c r="T36" s="1297"/>
      <c r="U36" s="1627"/>
      <c r="V36" s="1626"/>
      <c r="W36" s="1626"/>
      <c r="X36" s="1626"/>
      <c r="Y36" s="1626"/>
      <c r="Z36" s="1297"/>
      <c r="AA36" s="1627"/>
      <c r="AB36" s="1626"/>
      <c r="AC36" s="1626"/>
      <c r="AD36" s="1626"/>
      <c r="AE36" s="1626"/>
      <c r="AF36" s="1297"/>
      <c r="AG36" s="1627"/>
      <c r="AH36" s="1315"/>
    </row>
    <row r="37" spans="1:34" ht="28.5" customHeight="1" x14ac:dyDescent="0.2">
      <c r="A37" s="2038"/>
      <c r="B37" s="1605" t="s">
        <v>1476</v>
      </c>
      <c r="C37" s="1603" t="s">
        <v>2184</v>
      </c>
      <c r="D37" s="1626"/>
      <c r="E37" s="1626"/>
      <c r="F37" s="1626"/>
      <c r="G37" s="1626"/>
      <c r="H37" s="1297"/>
      <c r="I37" s="1627"/>
      <c r="J37" s="1626"/>
      <c r="K37" s="1626"/>
      <c r="L37" s="1626"/>
      <c r="M37" s="1626"/>
      <c r="N37" s="1297"/>
      <c r="O37" s="1627"/>
      <c r="P37" s="1626"/>
      <c r="Q37" s="1626"/>
      <c r="R37" s="1626"/>
      <c r="S37" s="1626"/>
      <c r="T37" s="1297"/>
      <c r="U37" s="1627"/>
      <c r="V37" s="1626"/>
      <c r="W37" s="1626"/>
      <c r="X37" s="1626"/>
      <c r="Y37" s="1626"/>
      <c r="Z37" s="1297"/>
      <c r="AA37" s="1627"/>
      <c r="AB37" s="1626"/>
      <c r="AC37" s="1626"/>
      <c r="AD37" s="1626"/>
      <c r="AE37" s="1626"/>
      <c r="AF37" s="1297"/>
      <c r="AG37" s="1627"/>
      <c r="AH37" s="1315"/>
    </row>
    <row r="38" spans="1:34" ht="28.5" customHeight="1" x14ac:dyDescent="0.2">
      <c r="A38" s="2038"/>
      <c r="B38" s="1605" t="s">
        <v>1479</v>
      </c>
      <c r="C38" s="1603" t="s">
        <v>2185</v>
      </c>
      <c r="D38" s="1626"/>
      <c r="E38" s="1626"/>
      <c r="F38" s="1626"/>
      <c r="G38" s="1626"/>
      <c r="H38" s="1297"/>
      <c r="I38" s="1627"/>
      <c r="J38" s="1626"/>
      <c r="K38" s="1626"/>
      <c r="L38" s="1626"/>
      <c r="M38" s="1626"/>
      <c r="N38" s="1297"/>
      <c r="O38" s="1627"/>
      <c r="P38" s="1626"/>
      <c r="Q38" s="1626"/>
      <c r="R38" s="1626"/>
      <c r="S38" s="1626"/>
      <c r="T38" s="1297"/>
      <c r="U38" s="1627"/>
      <c r="V38" s="1626"/>
      <c r="W38" s="1626"/>
      <c r="X38" s="1626"/>
      <c r="Y38" s="1626"/>
      <c r="Z38" s="1297"/>
      <c r="AA38" s="1627"/>
      <c r="AB38" s="1626"/>
      <c r="AC38" s="1626"/>
      <c r="AD38" s="1626"/>
      <c r="AE38" s="1626"/>
      <c r="AF38" s="1297"/>
      <c r="AG38" s="1627"/>
      <c r="AH38" s="1315"/>
    </row>
    <row r="39" spans="1:34" ht="28.5" customHeight="1" thickBot="1" x14ac:dyDescent="0.25">
      <c r="A39" s="2038"/>
      <c r="B39" s="1606" t="s">
        <v>2191</v>
      </c>
      <c r="C39" s="1604" t="s">
        <v>2186</v>
      </c>
      <c r="D39" s="1631"/>
      <c r="E39" s="1631"/>
      <c r="F39" s="1631"/>
      <c r="G39" s="1631"/>
      <c r="H39" s="1337"/>
      <c r="I39" s="1632"/>
      <c r="J39" s="1631"/>
      <c r="K39" s="1631"/>
      <c r="L39" s="1631"/>
      <c r="M39" s="1631"/>
      <c r="N39" s="1337"/>
      <c r="O39" s="1632"/>
      <c r="P39" s="1631"/>
      <c r="Q39" s="1631"/>
      <c r="R39" s="1631"/>
      <c r="S39" s="1631"/>
      <c r="T39" s="1337"/>
      <c r="U39" s="1632"/>
      <c r="V39" s="1631"/>
      <c r="W39" s="1631"/>
      <c r="X39" s="1631"/>
      <c r="Y39" s="1631"/>
      <c r="Z39" s="1337"/>
      <c r="AA39" s="1632"/>
      <c r="AB39" s="1631"/>
      <c r="AC39" s="1631"/>
      <c r="AD39" s="1631"/>
      <c r="AE39" s="1631"/>
      <c r="AF39" s="1337"/>
      <c r="AG39" s="1632"/>
      <c r="AH39" s="1324"/>
    </row>
    <row r="40" spans="1:34" ht="64.5" customHeight="1" x14ac:dyDescent="0.2">
      <c r="A40" s="2038"/>
      <c r="B40" s="2488" t="s">
        <v>2188</v>
      </c>
      <c r="C40" s="2489"/>
      <c r="D40" s="1616"/>
      <c r="E40" s="1616"/>
      <c r="F40" s="1616"/>
      <c r="G40" s="1616"/>
      <c r="H40" s="1616"/>
      <c r="I40" s="1617"/>
      <c r="J40" s="1616"/>
      <c r="K40" s="1616"/>
      <c r="L40" s="1616"/>
      <c r="M40" s="1616"/>
      <c r="N40" s="1616"/>
      <c r="O40" s="1617"/>
      <c r="P40" s="1616"/>
      <c r="Q40" s="1616"/>
      <c r="R40" s="1616"/>
      <c r="S40" s="1616"/>
      <c r="T40" s="1616"/>
      <c r="U40" s="1617"/>
      <c r="V40" s="1615"/>
      <c r="W40" s="1615"/>
      <c r="X40" s="1618"/>
      <c r="Y40" s="1618"/>
      <c r="Z40" s="1618"/>
      <c r="AA40" s="1619"/>
      <c r="AB40" s="1615"/>
      <c r="AC40" s="1615"/>
      <c r="AD40" s="1618"/>
      <c r="AE40" s="1618"/>
      <c r="AF40" s="1618"/>
      <c r="AG40" s="1619"/>
      <c r="AH40" s="1620"/>
    </row>
    <row r="41" spans="1:34" ht="28.5" customHeight="1" x14ac:dyDescent="0.2">
      <c r="A41" s="2038"/>
      <c r="B41" s="1899" t="s">
        <v>2192</v>
      </c>
      <c r="C41" s="1900" t="s">
        <v>2373</v>
      </c>
      <c r="D41" s="1886" t="str">
        <f>IF(SUM(COUNTBLANK(D17),COUNTBLANK(D20),COUNTBLANK(D22),COUNTBLANK(D25))=0,(D17-D20+D22+D25)/(D17),"-")</f>
        <v>-</v>
      </c>
      <c r="E41" s="1886" t="str">
        <f t="shared" ref="E41:AG41" si="2">IF(SUM(COUNTBLANK(E17),COUNTBLANK(E20),COUNTBLANK(E22),COUNTBLANK(E25))=0,(E17-E20+E22+E25)/(E17),"-")</f>
        <v>-</v>
      </c>
      <c r="F41" s="1886" t="str">
        <f t="shared" si="2"/>
        <v>-</v>
      </c>
      <c r="G41" s="1886" t="str">
        <f t="shared" si="2"/>
        <v>-</v>
      </c>
      <c r="H41" s="1886" t="str">
        <f t="shared" si="2"/>
        <v>-</v>
      </c>
      <c r="I41" s="1887" t="str">
        <f t="shared" si="2"/>
        <v>-</v>
      </c>
      <c r="J41" s="1886" t="str">
        <f t="shared" si="2"/>
        <v>-</v>
      </c>
      <c r="K41" s="1886" t="str">
        <f t="shared" si="2"/>
        <v>-</v>
      </c>
      <c r="L41" s="1886" t="str">
        <f t="shared" si="2"/>
        <v>-</v>
      </c>
      <c r="M41" s="1886" t="str">
        <f t="shared" si="2"/>
        <v>-</v>
      </c>
      <c r="N41" s="1886" t="str">
        <f t="shared" si="2"/>
        <v>-</v>
      </c>
      <c r="O41" s="1887" t="str">
        <f t="shared" si="2"/>
        <v>-</v>
      </c>
      <c r="P41" s="1886" t="str">
        <f t="shared" si="2"/>
        <v>-</v>
      </c>
      <c r="Q41" s="1886" t="str">
        <f t="shared" si="2"/>
        <v>-</v>
      </c>
      <c r="R41" s="1886" t="str">
        <f t="shared" si="2"/>
        <v>-</v>
      </c>
      <c r="S41" s="1886" t="str">
        <f t="shared" si="2"/>
        <v>-</v>
      </c>
      <c r="T41" s="1886" t="str">
        <f t="shared" si="2"/>
        <v>-</v>
      </c>
      <c r="U41" s="1887" t="str">
        <f t="shared" si="2"/>
        <v>-</v>
      </c>
      <c r="V41" s="1886" t="str">
        <f t="shared" si="2"/>
        <v>-</v>
      </c>
      <c r="W41" s="1886" t="str">
        <f t="shared" si="2"/>
        <v>-</v>
      </c>
      <c r="X41" s="1886" t="str">
        <f t="shared" si="2"/>
        <v>-</v>
      </c>
      <c r="Y41" s="1886" t="str">
        <f t="shared" si="2"/>
        <v>-</v>
      </c>
      <c r="Z41" s="1886" t="str">
        <f t="shared" si="2"/>
        <v>-</v>
      </c>
      <c r="AA41" s="1887" t="str">
        <f t="shared" si="2"/>
        <v>-</v>
      </c>
      <c r="AB41" s="1886" t="str">
        <f t="shared" si="2"/>
        <v>-</v>
      </c>
      <c r="AC41" s="1886" t="str">
        <f t="shared" si="2"/>
        <v>-</v>
      </c>
      <c r="AD41" s="1886" t="str">
        <f t="shared" si="2"/>
        <v>-</v>
      </c>
      <c r="AE41" s="1886" t="str">
        <f t="shared" si="2"/>
        <v>-</v>
      </c>
      <c r="AF41" s="1886" t="str">
        <f t="shared" si="2"/>
        <v>-</v>
      </c>
      <c r="AG41" s="1887" t="str">
        <f t="shared" si="2"/>
        <v>-</v>
      </c>
      <c r="AH41" s="1315"/>
    </row>
    <row r="42" spans="1:34" ht="28.5" customHeight="1" x14ac:dyDescent="0.2">
      <c r="A42" s="2038"/>
      <c r="B42" s="1605" t="s">
        <v>2193</v>
      </c>
      <c r="C42" s="1603" t="s">
        <v>2182</v>
      </c>
      <c r="D42" s="1626"/>
      <c r="E42" s="1626"/>
      <c r="F42" s="1626"/>
      <c r="G42" s="1626"/>
      <c r="H42" s="1297"/>
      <c r="I42" s="1627"/>
      <c r="J42" s="1626"/>
      <c r="K42" s="1626"/>
      <c r="L42" s="1626"/>
      <c r="M42" s="1626"/>
      <c r="N42" s="1297"/>
      <c r="O42" s="1627"/>
      <c r="P42" s="1626"/>
      <c r="Q42" s="1626"/>
      <c r="R42" s="1626"/>
      <c r="S42" s="1626"/>
      <c r="T42" s="1297"/>
      <c r="U42" s="1627"/>
      <c r="V42" s="1626"/>
      <c r="W42" s="1626"/>
      <c r="X42" s="1626"/>
      <c r="Y42" s="1626"/>
      <c r="Z42" s="1297"/>
      <c r="AA42" s="1627"/>
      <c r="AB42" s="1626"/>
      <c r="AC42" s="1626"/>
      <c r="AD42" s="1626"/>
      <c r="AE42" s="1626"/>
      <c r="AF42" s="1297"/>
      <c r="AG42" s="1627"/>
      <c r="AH42" s="1315"/>
    </row>
    <row r="43" spans="1:34" ht="28.5" customHeight="1" x14ac:dyDescent="0.2">
      <c r="A43" s="2038"/>
      <c r="B43" s="1605" t="s">
        <v>2194</v>
      </c>
      <c r="C43" s="1603" t="s">
        <v>2183</v>
      </c>
      <c r="D43" s="1626"/>
      <c r="E43" s="1626"/>
      <c r="F43" s="1626"/>
      <c r="G43" s="1626"/>
      <c r="H43" s="1297"/>
      <c r="I43" s="1627"/>
      <c r="J43" s="1626"/>
      <c r="K43" s="1626"/>
      <c r="L43" s="1626"/>
      <c r="M43" s="1626"/>
      <c r="N43" s="1297"/>
      <c r="O43" s="1627"/>
      <c r="P43" s="1626"/>
      <c r="Q43" s="1626"/>
      <c r="R43" s="1626"/>
      <c r="S43" s="1626"/>
      <c r="T43" s="1297"/>
      <c r="U43" s="1627"/>
      <c r="V43" s="1626"/>
      <c r="W43" s="1626"/>
      <c r="X43" s="1626"/>
      <c r="Y43" s="1626"/>
      <c r="Z43" s="1297"/>
      <c r="AA43" s="1627"/>
      <c r="AB43" s="1626"/>
      <c r="AC43" s="1626"/>
      <c r="AD43" s="1626"/>
      <c r="AE43" s="1626"/>
      <c r="AF43" s="1297"/>
      <c r="AG43" s="1627"/>
      <c r="AH43" s="1315"/>
    </row>
    <row r="44" spans="1:34" ht="28.5" customHeight="1" x14ac:dyDescent="0.2">
      <c r="A44" s="2038"/>
      <c r="B44" s="1605" t="s">
        <v>2195</v>
      </c>
      <c r="C44" s="1603" t="s">
        <v>2184</v>
      </c>
      <c r="D44" s="1626"/>
      <c r="E44" s="1626"/>
      <c r="F44" s="1626"/>
      <c r="G44" s="1626"/>
      <c r="H44" s="1297"/>
      <c r="I44" s="1627"/>
      <c r="J44" s="1626"/>
      <c r="K44" s="1626"/>
      <c r="L44" s="1626"/>
      <c r="M44" s="1626"/>
      <c r="N44" s="1297"/>
      <c r="O44" s="1627"/>
      <c r="P44" s="1626"/>
      <c r="Q44" s="1626"/>
      <c r="R44" s="1626"/>
      <c r="S44" s="1626"/>
      <c r="T44" s="1297"/>
      <c r="U44" s="1627"/>
      <c r="V44" s="1626"/>
      <c r="W44" s="1626"/>
      <c r="X44" s="1626"/>
      <c r="Y44" s="1626"/>
      <c r="Z44" s="1297"/>
      <c r="AA44" s="1627"/>
      <c r="AB44" s="1626"/>
      <c r="AC44" s="1626"/>
      <c r="AD44" s="1626"/>
      <c r="AE44" s="1626"/>
      <c r="AF44" s="1297"/>
      <c r="AG44" s="1627"/>
      <c r="AH44" s="1315"/>
    </row>
    <row r="45" spans="1:34" ht="28.5" customHeight="1" x14ac:dyDescent="0.2">
      <c r="A45" s="2038"/>
      <c r="B45" s="1605" t="s">
        <v>2196</v>
      </c>
      <c r="C45" s="1603" t="s">
        <v>2185</v>
      </c>
      <c r="D45" s="1626"/>
      <c r="E45" s="1626"/>
      <c r="F45" s="1626"/>
      <c r="G45" s="1626"/>
      <c r="H45" s="1297"/>
      <c r="I45" s="1627"/>
      <c r="J45" s="1626"/>
      <c r="K45" s="1626"/>
      <c r="L45" s="1626"/>
      <c r="M45" s="1626"/>
      <c r="N45" s="1297"/>
      <c r="O45" s="1627"/>
      <c r="P45" s="1626"/>
      <c r="Q45" s="1626"/>
      <c r="R45" s="1626"/>
      <c r="S45" s="1626"/>
      <c r="T45" s="1297"/>
      <c r="U45" s="1627"/>
      <c r="V45" s="1626"/>
      <c r="W45" s="1626"/>
      <c r="X45" s="1626"/>
      <c r="Y45" s="1626"/>
      <c r="Z45" s="1297"/>
      <c r="AA45" s="1627"/>
      <c r="AB45" s="1626"/>
      <c r="AC45" s="1626"/>
      <c r="AD45" s="1626"/>
      <c r="AE45" s="1626"/>
      <c r="AF45" s="1297"/>
      <c r="AG45" s="1627"/>
      <c r="AH45" s="1315"/>
    </row>
    <row r="46" spans="1:34" ht="28.5" customHeight="1" thickBot="1" x14ac:dyDescent="0.25">
      <c r="A46" s="2038"/>
      <c r="B46" s="1606" t="s">
        <v>2197</v>
      </c>
      <c r="C46" s="1604" t="s">
        <v>2186</v>
      </c>
      <c r="D46" s="1631"/>
      <c r="E46" s="1631"/>
      <c r="F46" s="1631"/>
      <c r="G46" s="1631"/>
      <c r="H46" s="1337"/>
      <c r="I46" s="1632"/>
      <c r="J46" s="1631"/>
      <c r="K46" s="1631"/>
      <c r="L46" s="1631"/>
      <c r="M46" s="1631"/>
      <c r="N46" s="1337"/>
      <c r="O46" s="1632"/>
      <c r="P46" s="1631"/>
      <c r="Q46" s="1631"/>
      <c r="R46" s="1631"/>
      <c r="S46" s="1631"/>
      <c r="T46" s="1337"/>
      <c r="U46" s="1632"/>
      <c r="V46" s="1631"/>
      <c r="W46" s="1631"/>
      <c r="X46" s="1631"/>
      <c r="Y46" s="1631"/>
      <c r="Z46" s="1337"/>
      <c r="AA46" s="1632"/>
      <c r="AB46" s="1631"/>
      <c r="AC46" s="1631"/>
      <c r="AD46" s="1631"/>
      <c r="AE46" s="1631"/>
      <c r="AF46" s="1337"/>
      <c r="AG46" s="1632"/>
      <c r="AH46" s="1324"/>
    </row>
    <row r="47" spans="1:34" ht="38.25" customHeight="1" x14ac:dyDescent="0.2">
      <c r="A47" s="2038"/>
      <c r="B47" s="2488" t="s">
        <v>2189</v>
      </c>
      <c r="C47" s="2489"/>
      <c r="D47" s="1616"/>
      <c r="E47" s="1616"/>
      <c r="F47" s="1616"/>
      <c r="G47" s="1616"/>
      <c r="H47" s="1616"/>
      <c r="I47" s="1617"/>
      <c r="J47" s="1616"/>
      <c r="K47" s="1616"/>
      <c r="L47" s="1616"/>
      <c r="M47" s="1616"/>
      <c r="N47" s="1616"/>
      <c r="O47" s="1617"/>
      <c r="P47" s="1616"/>
      <c r="Q47" s="1616"/>
      <c r="R47" s="1616"/>
      <c r="S47" s="1616"/>
      <c r="T47" s="1616"/>
      <c r="U47" s="1617"/>
      <c r="V47" s="1615"/>
      <c r="W47" s="1615"/>
      <c r="X47" s="1618"/>
      <c r="Y47" s="1618"/>
      <c r="Z47" s="1618"/>
      <c r="AA47" s="1619"/>
      <c r="AB47" s="1615"/>
      <c r="AC47" s="1615"/>
      <c r="AD47" s="1618"/>
      <c r="AE47" s="1618"/>
      <c r="AF47" s="1618"/>
      <c r="AG47" s="1619"/>
      <c r="AH47" s="1620"/>
    </row>
    <row r="48" spans="1:34" ht="28.5" customHeight="1" x14ac:dyDescent="0.2">
      <c r="A48" s="2038"/>
      <c r="B48" s="1899" t="s">
        <v>2198</v>
      </c>
      <c r="C48" s="1900" t="s">
        <v>2373</v>
      </c>
      <c r="D48" s="1886" t="str">
        <f>IF(SUM(COUNTBLANK(D17),COUNTBLANK(D23))=0,(D17)/(D23),"-")</f>
        <v>-</v>
      </c>
      <c r="E48" s="1886" t="str">
        <f t="shared" ref="E48:AG48" si="3">IF(SUM(COUNTBLANK(E17),COUNTBLANK(E23))=0,(E17)/(E23),"-")</f>
        <v>-</v>
      </c>
      <c r="F48" s="1886" t="str">
        <f t="shared" si="3"/>
        <v>-</v>
      </c>
      <c r="G48" s="1886" t="str">
        <f t="shared" si="3"/>
        <v>-</v>
      </c>
      <c r="H48" s="1886" t="str">
        <f t="shared" si="3"/>
        <v>-</v>
      </c>
      <c r="I48" s="1887" t="str">
        <f t="shared" si="3"/>
        <v>-</v>
      </c>
      <c r="J48" s="1886" t="str">
        <f t="shared" si="3"/>
        <v>-</v>
      </c>
      <c r="K48" s="1886" t="str">
        <f t="shared" si="3"/>
        <v>-</v>
      </c>
      <c r="L48" s="1886" t="str">
        <f t="shared" si="3"/>
        <v>-</v>
      </c>
      <c r="M48" s="1886" t="str">
        <f t="shared" si="3"/>
        <v>-</v>
      </c>
      <c r="N48" s="1886" t="str">
        <f t="shared" si="3"/>
        <v>-</v>
      </c>
      <c r="O48" s="1887" t="str">
        <f t="shared" si="3"/>
        <v>-</v>
      </c>
      <c r="P48" s="1886" t="str">
        <f t="shared" si="3"/>
        <v>-</v>
      </c>
      <c r="Q48" s="1886" t="str">
        <f t="shared" si="3"/>
        <v>-</v>
      </c>
      <c r="R48" s="1886" t="str">
        <f t="shared" si="3"/>
        <v>-</v>
      </c>
      <c r="S48" s="1886" t="str">
        <f t="shared" si="3"/>
        <v>-</v>
      </c>
      <c r="T48" s="1886" t="str">
        <f t="shared" si="3"/>
        <v>-</v>
      </c>
      <c r="U48" s="1887" t="str">
        <f t="shared" si="3"/>
        <v>-</v>
      </c>
      <c r="V48" s="1886" t="str">
        <f t="shared" si="3"/>
        <v>-</v>
      </c>
      <c r="W48" s="1886" t="str">
        <f t="shared" si="3"/>
        <v>-</v>
      </c>
      <c r="X48" s="1886" t="str">
        <f t="shared" si="3"/>
        <v>-</v>
      </c>
      <c r="Y48" s="1886" t="str">
        <f t="shared" si="3"/>
        <v>-</v>
      </c>
      <c r="Z48" s="1886" t="str">
        <f t="shared" si="3"/>
        <v>-</v>
      </c>
      <c r="AA48" s="1887" t="str">
        <f t="shared" si="3"/>
        <v>-</v>
      </c>
      <c r="AB48" s="1886" t="str">
        <f t="shared" si="3"/>
        <v>-</v>
      </c>
      <c r="AC48" s="1886" t="str">
        <f t="shared" si="3"/>
        <v>-</v>
      </c>
      <c r="AD48" s="1886" t="str">
        <f t="shared" si="3"/>
        <v>-</v>
      </c>
      <c r="AE48" s="1886" t="str">
        <f t="shared" si="3"/>
        <v>-</v>
      </c>
      <c r="AF48" s="1886" t="str">
        <f t="shared" si="3"/>
        <v>-</v>
      </c>
      <c r="AG48" s="1887" t="str">
        <f t="shared" si="3"/>
        <v>-</v>
      </c>
      <c r="AH48" s="1315"/>
    </row>
    <row r="49" spans="1:134" ht="28.5" customHeight="1" x14ac:dyDescent="0.2">
      <c r="A49" s="2038"/>
      <c r="B49" s="1605" t="s">
        <v>2199</v>
      </c>
      <c r="C49" s="1603" t="s">
        <v>2182</v>
      </c>
      <c r="D49" s="1626"/>
      <c r="E49" s="1626"/>
      <c r="F49" s="1626"/>
      <c r="G49" s="1626"/>
      <c r="H49" s="1297"/>
      <c r="I49" s="1627"/>
      <c r="J49" s="1626"/>
      <c r="K49" s="1626"/>
      <c r="L49" s="1626"/>
      <c r="M49" s="1626"/>
      <c r="N49" s="1297"/>
      <c r="O49" s="1627"/>
      <c r="P49" s="1626"/>
      <c r="Q49" s="1626"/>
      <c r="R49" s="1626"/>
      <c r="S49" s="1626"/>
      <c r="T49" s="1297"/>
      <c r="U49" s="1627"/>
      <c r="V49" s="1626"/>
      <c r="W49" s="1626"/>
      <c r="X49" s="1626"/>
      <c r="Y49" s="1626"/>
      <c r="Z49" s="1297"/>
      <c r="AA49" s="1627"/>
      <c r="AB49" s="1626"/>
      <c r="AC49" s="1626"/>
      <c r="AD49" s="1626"/>
      <c r="AE49" s="1626"/>
      <c r="AF49" s="1297"/>
      <c r="AG49" s="1627"/>
      <c r="AH49" s="1315"/>
    </row>
    <row r="50" spans="1:134" ht="28.5" customHeight="1" x14ac:dyDescent="0.2">
      <c r="A50" s="2038"/>
      <c r="B50" s="1605" t="s">
        <v>2200</v>
      </c>
      <c r="C50" s="1603" t="s">
        <v>2183</v>
      </c>
      <c r="D50" s="1626"/>
      <c r="E50" s="1626"/>
      <c r="F50" s="1626"/>
      <c r="G50" s="1626"/>
      <c r="H50" s="1297"/>
      <c r="I50" s="1627"/>
      <c r="J50" s="1626"/>
      <c r="K50" s="1626"/>
      <c r="L50" s="1626"/>
      <c r="M50" s="1626"/>
      <c r="N50" s="1297"/>
      <c r="O50" s="1627"/>
      <c r="P50" s="1626"/>
      <c r="Q50" s="1626"/>
      <c r="R50" s="1626"/>
      <c r="S50" s="1626"/>
      <c r="T50" s="1297"/>
      <c r="U50" s="1627"/>
      <c r="V50" s="1626"/>
      <c r="W50" s="1626"/>
      <c r="X50" s="1626"/>
      <c r="Y50" s="1626"/>
      <c r="Z50" s="1297"/>
      <c r="AA50" s="1627"/>
      <c r="AB50" s="1626"/>
      <c r="AC50" s="1626"/>
      <c r="AD50" s="1626"/>
      <c r="AE50" s="1626"/>
      <c r="AF50" s="1297"/>
      <c r="AG50" s="1627"/>
      <c r="AH50" s="1315"/>
    </row>
    <row r="51" spans="1:134" ht="28.5" customHeight="1" x14ac:dyDescent="0.2">
      <c r="A51" s="2038"/>
      <c r="B51" s="1605" t="s">
        <v>2201</v>
      </c>
      <c r="C51" s="1603" t="s">
        <v>2184</v>
      </c>
      <c r="D51" s="1626"/>
      <c r="E51" s="1626"/>
      <c r="F51" s="1626"/>
      <c r="G51" s="1626"/>
      <c r="H51" s="1297"/>
      <c r="I51" s="1627"/>
      <c r="J51" s="1626"/>
      <c r="K51" s="1626"/>
      <c r="L51" s="1626"/>
      <c r="M51" s="1626"/>
      <c r="N51" s="1297"/>
      <c r="O51" s="1627"/>
      <c r="P51" s="1626"/>
      <c r="Q51" s="1626"/>
      <c r="R51" s="1626"/>
      <c r="S51" s="1626"/>
      <c r="T51" s="1297"/>
      <c r="U51" s="1627"/>
      <c r="V51" s="1626"/>
      <c r="W51" s="1626"/>
      <c r="X51" s="1626"/>
      <c r="Y51" s="1626"/>
      <c r="Z51" s="1297"/>
      <c r="AA51" s="1627"/>
      <c r="AB51" s="1626"/>
      <c r="AC51" s="1626"/>
      <c r="AD51" s="1626"/>
      <c r="AE51" s="1626"/>
      <c r="AF51" s="1297"/>
      <c r="AG51" s="1627"/>
      <c r="AH51" s="1315"/>
    </row>
    <row r="52" spans="1:134" ht="28.5" customHeight="1" x14ac:dyDescent="0.2">
      <c r="A52" s="2038"/>
      <c r="B52" s="1605" t="s">
        <v>2202</v>
      </c>
      <c r="C52" s="1603" t="s">
        <v>2185</v>
      </c>
      <c r="D52" s="1626"/>
      <c r="E52" s="1626"/>
      <c r="F52" s="1626"/>
      <c r="G52" s="1626"/>
      <c r="H52" s="1297"/>
      <c r="I52" s="1627"/>
      <c r="J52" s="1626"/>
      <c r="K52" s="1626"/>
      <c r="L52" s="1626"/>
      <c r="M52" s="1626"/>
      <c r="N52" s="1297"/>
      <c r="O52" s="1627"/>
      <c r="P52" s="1626"/>
      <c r="Q52" s="1626"/>
      <c r="R52" s="1626"/>
      <c r="S52" s="1626"/>
      <c r="T52" s="1297"/>
      <c r="U52" s="1627"/>
      <c r="V52" s="1626"/>
      <c r="W52" s="1626"/>
      <c r="X52" s="1626"/>
      <c r="Y52" s="1626"/>
      <c r="Z52" s="1297"/>
      <c r="AA52" s="1627"/>
      <c r="AB52" s="1626"/>
      <c r="AC52" s="1626"/>
      <c r="AD52" s="1626"/>
      <c r="AE52" s="1626"/>
      <c r="AF52" s="1297"/>
      <c r="AG52" s="1627"/>
      <c r="AH52" s="1315"/>
    </row>
    <row r="53" spans="1:134" ht="28.5" customHeight="1" thickBot="1" x14ac:dyDescent="0.25">
      <c r="A53" s="2038"/>
      <c r="B53" s="1606" t="s">
        <v>2203</v>
      </c>
      <c r="C53" s="1604" t="s">
        <v>2186</v>
      </c>
      <c r="D53" s="1631"/>
      <c r="E53" s="1631"/>
      <c r="F53" s="1631"/>
      <c r="G53" s="1631"/>
      <c r="H53" s="1337"/>
      <c r="I53" s="1632"/>
      <c r="J53" s="1631"/>
      <c r="K53" s="1631"/>
      <c r="L53" s="1631"/>
      <c r="M53" s="1631"/>
      <c r="N53" s="1337"/>
      <c r="O53" s="1632"/>
      <c r="P53" s="1631"/>
      <c r="Q53" s="1631"/>
      <c r="R53" s="1631"/>
      <c r="S53" s="1631"/>
      <c r="T53" s="1337"/>
      <c r="U53" s="1632"/>
      <c r="V53" s="1631"/>
      <c r="W53" s="1631"/>
      <c r="X53" s="1631"/>
      <c r="Y53" s="1631"/>
      <c r="Z53" s="1337"/>
      <c r="AA53" s="1632"/>
      <c r="AB53" s="1631"/>
      <c r="AC53" s="1631"/>
      <c r="AD53" s="1631"/>
      <c r="AE53" s="1631"/>
      <c r="AF53" s="1337"/>
      <c r="AG53" s="1632"/>
      <c r="AH53" s="1324"/>
    </row>
    <row r="54" spans="1:134" ht="51" customHeight="1" thickBot="1" x14ac:dyDescent="0.25">
      <c r="A54" s="2038"/>
      <c r="B54" s="2488" t="s">
        <v>2190</v>
      </c>
      <c r="C54" s="2489"/>
      <c r="D54" s="2490"/>
      <c r="E54" s="2477"/>
      <c r="F54" s="2477"/>
      <c r="G54" s="2477"/>
      <c r="H54" s="2477"/>
      <c r="I54" s="2477"/>
      <c r="J54" s="2476"/>
      <c r="K54" s="2477"/>
      <c r="L54" s="2477"/>
      <c r="M54" s="2477"/>
      <c r="N54" s="2477"/>
      <c r="O54" s="2477"/>
      <c r="P54" s="2476"/>
      <c r="Q54" s="2477"/>
      <c r="R54" s="2477"/>
      <c r="S54" s="2477"/>
      <c r="T54" s="2477"/>
      <c r="U54" s="2477"/>
      <c r="V54" s="2476"/>
      <c r="W54" s="2477"/>
      <c r="X54" s="2477"/>
      <c r="Y54" s="2477"/>
      <c r="Z54" s="2477"/>
      <c r="AA54" s="2477"/>
      <c r="AB54" s="2476"/>
      <c r="AC54" s="2477"/>
      <c r="AD54" s="2477"/>
      <c r="AE54" s="2477"/>
      <c r="AF54" s="2477"/>
      <c r="AG54" s="2477"/>
      <c r="AH54" s="1888"/>
    </row>
    <row r="55" spans="1:134" ht="65.25" customHeight="1" x14ac:dyDescent="0.2">
      <c r="A55" s="2038"/>
      <c r="B55" s="1450" t="s">
        <v>2204</v>
      </c>
      <c r="C55" s="1451" t="s">
        <v>1477</v>
      </c>
      <c r="D55" s="1482" t="s">
        <v>1478</v>
      </c>
      <c r="E55" s="1482" t="s">
        <v>1478</v>
      </c>
      <c r="F55" s="1482" t="s">
        <v>1478</v>
      </c>
      <c r="G55" s="1482" t="s">
        <v>1478</v>
      </c>
      <c r="H55" s="1482" t="s">
        <v>1478</v>
      </c>
      <c r="I55" s="1345" t="s">
        <v>1478</v>
      </c>
      <c r="J55" s="1482" t="s">
        <v>1478</v>
      </c>
      <c r="K55" s="1482" t="s">
        <v>1478</v>
      </c>
      <c r="L55" s="1482" t="s">
        <v>1478</v>
      </c>
      <c r="M55" s="1482" t="s">
        <v>1478</v>
      </c>
      <c r="N55" s="1482" t="s">
        <v>1478</v>
      </c>
      <c r="O55" s="1346" t="s">
        <v>1478</v>
      </c>
      <c r="P55" s="1482" t="s">
        <v>1478</v>
      </c>
      <c r="Q55" s="1482" t="s">
        <v>1478</v>
      </c>
      <c r="R55" s="1482" t="s">
        <v>1478</v>
      </c>
      <c r="S55" s="1482" t="s">
        <v>1478</v>
      </c>
      <c r="T55" s="1482" t="s">
        <v>1478</v>
      </c>
      <c r="U55" s="1348" t="s">
        <v>1478</v>
      </c>
      <c r="V55" s="1482" t="s">
        <v>1478</v>
      </c>
      <c r="W55" s="1482" t="s">
        <v>1478</v>
      </c>
      <c r="X55" s="1482" t="s">
        <v>1478</v>
      </c>
      <c r="Y55" s="1482" t="s">
        <v>1478</v>
      </c>
      <c r="Z55" s="1482" t="s">
        <v>1478</v>
      </c>
      <c r="AA55" s="1348" t="s">
        <v>1478</v>
      </c>
      <c r="AB55" s="1482" t="s">
        <v>1478</v>
      </c>
      <c r="AC55" s="1482" t="s">
        <v>1478</v>
      </c>
      <c r="AD55" s="1482" t="s">
        <v>1478</v>
      </c>
      <c r="AE55" s="1482" t="s">
        <v>1478</v>
      </c>
      <c r="AF55" s="1482" t="s">
        <v>1478</v>
      </c>
      <c r="AG55" s="1348" t="s">
        <v>1478</v>
      </c>
      <c r="AH55" s="1273"/>
      <c r="AI55" s="1933"/>
    </row>
    <row r="56" spans="1:134" ht="80.25" customHeight="1" thickBot="1" x14ac:dyDescent="0.25">
      <c r="A56" s="2038"/>
      <c r="B56" s="1448" t="s">
        <v>2205</v>
      </c>
      <c r="C56" s="1449" t="s">
        <v>1480</v>
      </c>
      <c r="D56" s="1483" t="s">
        <v>1478</v>
      </c>
      <c r="E56" s="1483" t="s">
        <v>1478</v>
      </c>
      <c r="F56" s="1483" t="s">
        <v>1478</v>
      </c>
      <c r="G56" s="1483" t="s">
        <v>1478</v>
      </c>
      <c r="H56" s="1483" t="s">
        <v>1478</v>
      </c>
      <c r="I56" s="1320" t="s">
        <v>1478</v>
      </c>
      <c r="J56" s="1483" t="s">
        <v>1478</v>
      </c>
      <c r="K56" s="1483" t="s">
        <v>1478</v>
      </c>
      <c r="L56" s="1483" t="s">
        <v>1478</v>
      </c>
      <c r="M56" s="1483" t="s">
        <v>1478</v>
      </c>
      <c r="N56" s="1483" t="s">
        <v>1478</v>
      </c>
      <c r="O56" s="1337" t="s">
        <v>1478</v>
      </c>
      <c r="P56" s="1483" t="s">
        <v>1478</v>
      </c>
      <c r="Q56" s="1483" t="s">
        <v>1478</v>
      </c>
      <c r="R56" s="1483" t="s">
        <v>1478</v>
      </c>
      <c r="S56" s="1483" t="s">
        <v>1478</v>
      </c>
      <c r="T56" s="1483" t="s">
        <v>1478</v>
      </c>
      <c r="U56" s="1351" t="s">
        <v>1478</v>
      </c>
      <c r="V56" s="1483" t="s">
        <v>1478</v>
      </c>
      <c r="W56" s="1483" t="s">
        <v>1478</v>
      </c>
      <c r="X56" s="1483" t="s">
        <v>1478</v>
      </c>
      <c r="Y56" s="1483" t="s">
        <v>1478</v>
      </c>
      <c r="Z56" s="1483" t="s">
        <v>1478</v>
      </c>
      <c r="AA56" s="1351" t="s">
        <v>1478</v>
      </c>
      <c r="AB56" s="1483" t="s">
        <v>1478</v>
      </c>
      <c r="AC56" s="1483" t="s">
        <v>1478</v>
      </c>
      <c r="AD56" s="1483" t="s">
        <v>1478</v>
      </c>
      <c r="AE56" s="1483" t="s">
        <v>1478</v>
      </c>
      <c r="AF56" s="1483" t="s">
        <v>1478</v>
      </c>
      <c r="AG56" s="1351" t="s">
        <v>1478</v>
      </c>
      <c r="AH56" s="1273"/>
    </row>
    <row r="57" spans="1:134" ht="27.75" customHeight="1" x14ac:dyDescent="0.2">
      <c r="B57" s="2478"/>
      <c r="C57" s="2479"/>
      <c r="D57" s="1372"/>
      <c r="E57" s="1372"/>
      <c r="F57" s="1372"/>
      <c r="G57" s="1372"/>
      <c r="H57" s="1372"/>
      <c r="I57" s="1372"/>
      <c r="J57" s="1372"/>
      <c r="K57" s="1372"/>
      <c r="L57" s="1372"/>
      <c r="M57" s="1372"/>
      <c r="N57" s="1372"/>
      <c r="O57" s="1372"/>
      <c r="P57" s="1369"/>
      <c r="Q57" s="1452"/>
      <c r="R57" s="1452"/>
      <c r="S57" s="1452"/>
      <c r="T57" s="1452"/>
      <c r="U57" s="1370"/>
      <c r="V57" s="1369"/>
      <c r="W57" s="1452"/>
      <c r="X57" s="1452"/>
      <c r="Y57" s="1452"/>
      <c r="Z57" s="1452"/>
      <c r="AA57" s="1370"/>
      <c r="AB57" s="1369"/>
      <c r="AC57" s="1452"/>
      <c r="AD57" s="1452"/>
      <c r="AE57" s="1452"/>
      <c r="AF57" s="1452"/>
      <c r="AG57" s="1370"/>
      <c r="AH57" s="1272"/>
    </row>
    <row r="58" spans="1:134" ht="27.75" customHeight="1" x14ac:dyDescent="0.2">
      <c r="B58" s="366"/>
      <c r="C58" s="842" t="s">
        <v>632</v>
      </c>
      <c r="D58" s="842" t="s">
        <v>1498</v>
      </c>
      <c r="E58" s="842" t="s">
        <v>2325</v>
      </c>
      <c r="F58" s="842" t="s">
        <v>2326</v>
      </c>
      <c r="G58" s="842" t="s">
        <v>2327</v>
      </c>
      <c r="H58" s="842" t="s">
        <v>2328</v>
      </c>
      <c r="I58" s="842" t="s">
        <v>1499</v>
      </c>
      <c r="J58" s="842" t="s">
        <v>1512</v>
      </c>
      <c r="K58" s="842" t="s">
        <v>2329</v>
      </c>
      <c r="L58" s="842" t="s">
        <v>2330</v>
      </c>
      <c r="M58" s="842" t="s">
        <v>2331</v>
      </c>
      <c r="N58" s="842" t="s">
        <v>2332</v>
      </c>
      <c r="O58" s="842" t="s">
        <v>1513</v>
      </c>
      <c r="P58" s="842" t="s">
        <v>1526</v>
      </c>
      <c r="Q58" s="842" t="s">
        <v>2333</v>
      </c>
      <c r="R58" s="842" t="s">
        <v>2334</v>
      </c>
      <c r="S58" s="842" t="s">
        <v>2335</v>
      </c>
      <c r="T58" s="842" t="s">
        <v>2336</v>
      </c>
      <c r="U58" s="842" t="s">
        <v>1527</v>
      </c>
      <c r="V58" s="842" t="s">
        <v>2337</v>
      </c>
      <c r="W58" s="842" t="s">
        <v>2338</v>
      </c>
      <c r="X58" s="842" t="s">
        <v>2339</v>
      </c>
      <c r="Y58" s="842" t="s">
        <v>2340</v>
      </c>
      <c r="Z58" s="842" t="s">
        <v>2341</v>
      </c>
      <c r="AA58" s="842" t="s">
        <v>1528</v>
      </c>
      <c r="AB58" s="842" t="s">
        <v>2342</v>
      </c>
      <c r="AC58" s="842" t="s">
        <v>2343</v>
      </c>
      <c r="AD58" s="842" t="s">
        <v>2344</v>
      </c>
      <c r="AE58" s="842" t="s">
        <v>2345</v>
      </c>
      <c r="AF58" s="842" t="s">
        <v>2346</v>
      </c>
      <c r="AG58" s="842" t="s">
        <v>1529</v>
      </c>
      <c r="AH58" s="1272"/>
    </row>
    <row r="59" spans="1:134" ht="27.75" customHeight="1" x14ac:dyDescent="0.2">
      <c r="AO59" s="410"/>
      <c r="AP59" s="410"/>
      <c r="AQ59" s="410"/>
      <c r="AR59" s="410"/>
      <c r="AS59" s="410"/>
      <c r="AT59" s="410"/>
      <c r="AU59" s="410"/>
      <c r="AV59" s="410"/>
      <c r="AW59" s="410"/>
      <c r="AX59" s="410"/>
      <c r="AY59" s="410"/>
      <c r="AZ59" s="410"/>
      <c r="BA59" s="410"/>
      <c r="BB59" s="410"/>
      <c r="BC59" s="410"/>
      <c r="BD59" s="410"/>
      <c r="BE59" s="410"/>
      <c r="BF59" s="842"/>
      <c r="DF59" s="1933"/>
    </row>
    <row r="60" spans="1:134" ht="14.25" customHeight="1" x14ac:dyDescent="0.2">
      <c r="B60" s="366"/>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410"/>
      <c r="AY60" s="410"/>
      <c r="AZ60" s="410"/>
      <c r="BA60" s="410"/>
      <c r="BB60" s="410"/>
      <c r="BC60" s="410"/>
      <c r="BD60" s="410"/>
      <c r="BE60" s="410"/>
      <c r="BF60" s="410"/>
      <c r="BG60" s="410"/>
      <c r="BH60" s="410"/>
      <c r="BI60" s="410"/>
      <c r="BJ60" s="410"/>
      <c r="BK60" s="410"/>
      <c r="BL60" s="410"/>
      <c r="BM60" s="410"/>
      <c r="BN60" s="410"/>
      <c r="BO60" s="410"/>
      <c r="BP60" s="410"/>
      <c r="BQ60" s="410"/>
      <c r="BR60" s="410"/>
      <c r="BS60" s="410"/>
      <c r="BT60" s="410"/>
      <c r="BU60" s="410"/>
      <c r="BV60" s="410"/>
      <c r="BW60" s="410"/>
      <c r="BX60" s="410"/>
      <c r="BY60" s="265"/>
      <c r="BZ60" s="265"/>
      <c r="CA60" s="265"/>
      <c r="CB60" s="265"/>
      <c r="CC60" s="265"/>
      <c r="CD60" s="265"/>
      <c r="CE60" s="265"/>
      <c r="CF60" s="265"/>
      <c r="CG60" s="265"/>
      <c r="CH60" s="265"/>
      <c r="CI60" s="265"/>
      <c r="CJ60" s="265"/>
      <c r="CK60" s="265"/>
      <c r="CL60" s="265"/>
      <c r="CM60" s="265"/>
      <c r="CN60" s="265"/>
      <c r="CO60" s="265"/>
      <c r="CP60" s="410"/>
      <c r="CR60" s="410"/>
      <c r="CS60" s="410"/>
      <c r="CT60" s="410"/>
      <c r="CU60" s="410"/>
      <c r="CV60" s="410"/>
      <c r="CW60" s="410"/>
      <c r="CX60" s="410"/>
      <c r="CY60" s="410"/>
      <c r="CZ60" s="410"/>
      <c r="DA60" s="410"/>
      <c r="DB60" s="410"/>
      <c r="DC60" s="410"/>
      <c r="DD60" s="410"/>
      <c r="DE60" s="410"/>
      <c r="DF60" s="410"/>
      <c r="DG60" s="410"/>
      <c r="DH60" s="410"/>
      <c r="DI60" s="410"/>
      <c r="DJ60" s="410"/>
      <c r="DK60" s="410"/>
      <c r="DL60" s="410"/>
      <c r="DM60" s="410"/>
      <c r="DN60" s="410"/>
      <c r="DO60" s="410"/>
      <c r="DP60" s="410"/>
      <c r="DQ60" s="410"/>
      <c r="DR60" s="410"/>
      <c r="DS60" s="410"/>
      <c r="DT60" s="410"/>
      <c r="DU60" s="410"/>
      <c r="DV60" s="410"/>
      <c r="DW60" s="265"/>
      <c r="DX60" s="1933"/>
    </row>
    <row r="61" spans="1:134" ht="14.25" customHeight="1" x14ac:dyDescent="0.2">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5"/>
      <c r="BZ61" s="5"/>
      <c r="CA61" s="5"/>
      <c r="CB61" s="5"/>
      <c r="CC61" s="5"/>
      <c r="CD61" s="5"/>
      <c r="CE61" s="5"/>
      <c r="CF61" s="5"/>
      <c r="CG61" s="5"/>
      <c r="CH61" s="5"/>
      <c r="CI61" s="5"/>
      <c r="CJ61" s="5"/>
      <c r="CK61" s="5"/>
      <c r="CL61" s="5"/>
      <c r="CM61" s="5"/>
      <c r="CN61" s="5"/>
      <c r="CO61" s="5"/>
      <c r="CP61" s="265"/>
      <c r="CQ61" s="410"/>
      <c r="CR61" s="265"/>
      <c r="CS61" s="265"/>
      <c r="CT61" s="265"/>
      <c r="CU61" s="265"/>
      <c r="CV61" s="265"/>
      <c r="CW61" s="265"/>
      <c r="CX61" s="265"/>
      <c r="CY61" s="265"/>
      <c r="CZ61" s="265"/>
      <c r="DA61" s="265"/>
      <c r="DB61" s="265"/>
      <c r="DC61" s="265"/>
      <c r="DD61" s="265"/>
      <c r="DE61" s="265"/>
      <c r="DF61" s="265"/>
      <c r="DG61" s="265"/>
      <c r="DH61" s="265"/>
      <c r="DI61" s="265"/>
      <c r="DJ61" s="265"/>
      <c r="DK61" s="265"/>
      <c r="DL61" s="265"/>
      <c r="DM61" s="265"/>
      <c r="DN61" s="265"/>
      <c r="DO61" s="265"/>
      <c r="DP61" s="265"/>
      <c r="DQ61" s="265"/>
      <c r="DR61" s="265"/>
      <c r="DS61" s="265"/>
      <c r="DT61" s="265"/>
      <c r="DU61" s="265"/>
      <c r="DV61" s="265"/>
      <c r="DW61" s="265"/>
      <c r="DX61" s="265"/>
      <c r="DY61" s="265"/>
      <c r="DZ61" s="265"/>
      <c r="EA61" s="265"/>
      <c r="EB61" s="265"/>
      <c r="EC61" s="265"/>
      <c r="ED61" s="265"/>
    </row>
    <row r="62" spans="1:134" ht="20.100000000000001" customHeight="1" x14ac:dyDescent="0.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26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row>
    <row r="63" spans="1:134" ht="20.100000000000001" customHeight="1" x14ac:dyDescent="0.25">
      <c r="B63" s="66" t="s">
        <v>1186</v>
      </c>
      <c r="C63" s="65"/>
      <c r="D63" s="65"/>
      <c r="E63" s="65"/>
      <c r="F63" s="65"/>
      <c r="G63" s="65"/>
      <c r="H63" s="65"/>
      <c r="I63" s="65"/>
      <c r="J63" s="65"/>
      <c r="K63" s="65"/>
      <c r="L63" s="65"/>
      <c r="M63" s="1634" t="s">
        <v>2370</v>
      </c>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5"/>
      <c r="AU63" s="5"/>
      <c r="AV63" s="5"/>
      <c r="AW63" s="5"/>
      <c r="AX63" s="5"/>
      <c r="AY63" s="5"/>
      <c r="AZ63" s="5"/>
      <c r="BA63" s="5"/>
      <c r="BB63" s="5"/>
      <c r="BC63" s="5"/>
      <c r="BD63" s="5"/>
      <c r="BE63" s="5"/>
      <c r="BF63" s="5"/>
      <c r="BG63" s="5"/>
      <c r="BH63" s="5"/>
      <c r="BI63" s="5"/>
      <c r="BJ63" s="5"/>
      <c r="BK63" s="5"/>
      <c r="BL63" s="5"/>
      <c r="BM63" s="5"/>
      <c r="BN63" s="5"/>
      <c r="BO63" s="5"/>
      <c r="BP63" s="5"/>
    </row>
    <row r="64" spans="1:134" ht="14.25" customHeight="1" x14ac:dyDescent="0.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2:56" ht="38.1" customHeight="1" x14ac:dyDescent="0.2">
      <c r="B65" s="182"/>
      <c r="C65" s="69"/>
      <c r="D65" s="69"/>
      <c r="E65" s="69"/>
      <c r="F65" s="69"/>
      <c r="G65" s="69"/>
      <c r="H65" s="69"/>
      <c r="I65" s="69"/>
      <c r="J65" s="69"/>
      <c r="K65" s="69"/>
      <c r="L65" s="69"/>
      <c r="M65" s="69"/>
      <c r="N65" s="69"/>
      <c r="O65" s="69"/>
      <c r="P65" s="69"/>
      <c r="Q65" s="69"/>
      <c r="R65" s="69"/>
      <c r="S65" s="69"/>
      <c r="T65" s="69"/>
      <c r="U65" s="69"/>
      <c r="V65" s="1209"/>
      <c r="W65" s="1209"/>
      <c r="X65" s="1209"/>
      <c r="Y65" s="1209"/>
      <c r="Z65" s="1209"/>
      <c r="AA65" s="1209"/>
      <c r="AB65" s="1209"/>
      <c r="AC65" s="1209"/>
      <c r="AD65" s="1209"/>
      <c r="AE65" s="1209"/>
      <c r="AF65" s="1209"/>
      <c r="AG65" s="1209"/>
      <c r="AH65" s="1209"/>
      <c r="AI65" s="1209"/>
      <c r="AJ65" s="1209"/>
      <c r="AK65" s="1209"/>
      <c r="AL65" s="1209"/>
      <c r="AM65" s="1209"/>
      <c r="AN65" s="1209"/>
      <c r="AO65" s="1209"/>
      <c r="AP65" s="1209"/>
      <c r="AQ65" s="1209"/>
      <c r="AR65" s="1209"/>
    </row>
    <row r="66" spans="2:56" ht="19.5" customHeight="1" x14ac:dyDescent="0.2">
      <c r="B66" s="182"/>
      <c r="C66" s="69"/>
      <c r="D66" s="1936" t="s">
        <v>508</v>
      </c>
      <c r="E66" s="1936" t="s">
        <v>509</v>
      </c>
      <c r="F66" s="1936" t="s">
        <v>510</v>
      </c>
      <c r="G66" s="1936" t="s">
        <v>511</v>
      </c>
      <c r="H66" s="1936" t="s">
        <v>512</v>
      </c>
      <c r="I66" s="1936" t="s">
        <v>513</v>
      </c>
      <c r="J66" s="2480" t="s">
        <v>923</v>
      </c>
      <c r="K66" s="2480"/>
      <c r="L66" s="1209"/>
      <c r="M66" s="1209"/>
      <c r="N66" s="1209"/>
      <c r="O66" s="1209"/>
      <c r="P66" s="1209"/>
      <c r="Q66" s="1209"/>
      <c r="R66" s="1209"/>
      <c r="S66" s="1209"/>
      <c r="T66" s="1209"/>
      <c r="U66" s="1209"/>
      <c r="V66" s="1209"/>
      <c r="W66" s="1209"/>
      <c r="X66" s="1209"/>
      <c r="Y66" s="1209"/>
      <c r="Z66" s="1209"/>
      <c r="AA66" s="1209"/>
      <c r="AB66" s="1209"/>
      <c r="AC66" s="1209"/>
      <c r="AD66" s="1209"/>
      <c r="AE66" s="1209"/>
      <c r="AF66" s="1209"/>
      <c r="AG66" s="1209"/>
      <c r="AH66" s="1209"/>
      <c r="AI66" s="1209"/>
      <c r="AJ66" s="1209"/>
      <c r="AK66" s="1209"/>
      <c r="AL66" s="1209"/>
      <c r="AM66" s="1209"/>
      <c r="AN66" s="1209"/>
      <c r="AO66" s="1209"/>
      <c r="AP66" s="1209"/>
      <c r="AQ66" s="1209"/>
      <c r="AR66" s="1209"/>
    </row>
    <row r="67" spans="2:56" ht="38.450000000000003" customHeight="1" x14ac:dyDescent="0.2">
      <c r="C67" s="181"/>
      <c r="D67" s="2465" t="s">
        <v>559</v>
      </c>
      <c r="E67" s="2466"/>
      <c r="F67" s="2466"/>
      <c r="G67" s="2466"/>
      <c r="H67" s="2466"/>
      <c r="I67" s="2481"/>
      <c r="J67" s="2482" t="s">
        <v>1343</v>
      </c>
      <c r="K67" s="2483"/>
      <c r="L67" s="1209"/>
      <c r="M67" s="1209"/>
      <c r="N67" s="1209"/>
      <c r="O67" s="1209"/>
      <c r="P67" s="1209"/>
      <c r="Q67" s="1209"/>
      <c r="R67" s="1209"/>
      <c r="S67" s="1209"/>
      <c r="T67" s="1209"/>
      <c r="U67" s="1209"/>
      <c r="V67" s="1209"/>
      <c r="W67" s="1209"/>
      <c r="X67" s="1209"/>
      <c r="Y67" s="1209"/>
      <c r="Z67" s="1209"/>
      <c r="AA67" s="1209"/>
      <c r="AB67" s="1209"/>
      <c r="AC67" s="1209"/>
      <c r="AD67" s="1209"/>
      <c r="AE67" s="1934"/>
      <c r="AF67" s="1934"/>
      <c r="AG67" s="1934"/>
      <c r="AH67" s="1934"/>
      <c r="AI67" s="1934"/>
      <c r="AJ67" s="1934"/>
      <c r="AK67" s="1934"/>
      <c r="AL67" s="1934"/>
      <c r="AM67" s="1934"/>
      <c r="AN67" s="1934"/>
      <c r="AO67" s="1934"/>
      <c r="AP67" s="1934"/>
      <c r="AQ67" s="1934"/>
      <c r="AR67" s="1934"/>
    </row>
    <row r="68" spans="2:56" ht="68.099999999999994" customHeight="1" thickBot="1" x14ac:dyDescent="0.25">
      <c r="C68" s="181"/>
      <c r="D68" s="1420">
        <v>2018</v>
      </c>
      <c r="E68" s="1420">
        <v>2019</v>
      </c>
      <c r="F68" s="1420">
        <v>2020</v>
      </c>
      <c r="G68" s="1420">
        <v>2021</v>
      </c>
      <c r="H68" s="1420">
        <v>2022</v>
      </c>
      <c r="I68" s="1421" t="s">
        <v>1355</v>
      </c>
      <c r="J68" s="2482"/>
      <c r="K68" s="2483"/>
      <c r="L68" s="1209"/>
      <c r="M68" s="1209"/>
      <c r="N68" s="1209"/>
      <c r="O68" s="1209"/>
      <c r="P68" s="1209"/>
      <c r="Q68" s="1209"/>
      <c r="R68" s="1209"/>
      <c r="S68" s="1209"/>
      <c r="T68" s="1209"/>
      <c r="U68" s="1209"/>
      <c r="V68" s="1209"/>
      <c r="W68" s="1209"/>
      <c r="X68" s="1209"/>
      <c r="Y68" s="1209"/>
      <c r="Z68" s="1209"/>
      <c r="AA68" s="1209"/>
      <c r="AB68" s="1209"/>
      <c r="AC68" s="1209"/>
      <c r="AD68" s="1209"/>
      <c r="AE68" s="1934"/>
      <c r="AF68" s="1934"/>
      <c r="AG68" s="1934"/>
      <c r="AH68" s="1934"/>
      <c r="AI68" s="1934"/>
      <c r="AJ68" s="1934"/>
      <c r="AK68" s="1934"/>
      <c r="AL68" s="1934"/>
      <c r="AM68" s="1934"/>
      <c r="AN68" s="1934"/>
      <c r="AO68" s="1934"/>
      <c r="AP68" s="1934"/>
      <c r="AQ68" s="1934"/>
      <c r="AR68" s="1934"/>
      <c r="AS68" s="1934"/>
    </row>
    <row r="69" spans="2:56" ht="50.1" customHeight="1" x14ac:dyDescent="0.2">
      <c r="B69" s="1607" t="s">
        <v>2170</v>
      </c>
      <c r="C69" s="1608"/>
      <c r="D69" s="1610"/>
      <c r="E69" s="1610"/>
      <c r="F69" s="1610"/>
      <c r="G69" s="1610"/>
      <c r="H69" s="1610"/>
      <c r="I69" s="1611"/>
      <c r="J69" s="2484"/>
      <c r="K69" s="2485"/>
      <c r="L69" s="1209"/>
      <c r="M69" s="1209"/>
      <c r="N69" s="1209"/>
      <c r="O69" s="1209"/>
      <c r="P69" s="1209"/>
      <c r="Q69" s="1209"/>
      <c r="R69" s="1209"/>
      <c r="S69" s="1209"/>
      <c r="T69" s="1209"/>
      <c r="U69" s="1209"/>
      <c r="V69" s="1209"/>
      <c r="W69" s="1209"/>
      <c r="X69" s="1209"/>
      <c r="Y69" s="1209"/>
      <c r="Z69" s="1209"/>
      <c r="AA69" s="1209"/>
      <c r="AB69" s="1209"/>
      <c r="AC69" s="1209"/>
      <c r="AD69" s="1209"/>
      <c r="AE69" s="265"/>
      <c r="AF69" s="265"/>
      <c r="AG69" s="265"/>
      <c r="AH69" s="265"/>
      <c r="AI69" s="265"/>
      <c r="AJ69" s="265"/>
      <c r="AK69" s="265"/>
      <c r="AL69" s="265"/>
      <c r="AM69" s="265"/>
      <c r="AN69" s="265"/>
      <c r="AO69" s="265"/>
      <c r="AP69" s="265"/>
      <c r="AQ69" s="265"/>
      <c r="AR69" s="265"/>
      <c r="AS69" s="265"/>
    </row>
    <row r="70" spans="2:56" ht="53.45" customHeight="1" x14ac:dyDescent="0.2">
      <c r="B70" s="1605" t="s">
        <v>1365</v>
      </c>
      <c r="C70" s="1603" t="s">
        <v>1530</v>
      </c>
      <c r="D70" s="1297"/>
      <c r="E70" s="1297"/>
      <c r="F70" s="1598"/>
      <c r="G70" s="1598"/>
      <c r="H70" s="1598"/>
      <c r="I70" s="922"/>
      <c r="J70" s="2491"/>
      <c r="K70" s="2492"/>
      <c r="L70" s="1209"/>
      <c r="M70" s="1209"/>
      <c r="N70" s="1209"/>
      <c r="O70" s="1209"/>
      <c r="P70" s="1209"/>
      <c r="Q70" s="1209"/>
      <c r="R70" s="1209"/>
      <c r="S70" s="1209"/>
      <c r="T70" s="1209"/>
      <c r="U70" s="1209"/>
      <c r="V70" s="1209"/>
      <c r="W70" s="1209"/>
      <c r="X70" s="1209"/>
      <c r="Y70" s="1209"/>
      <c r="Z70" s="1209"/>
      <c r="AA70" s="1209"/>
      <c r="AB70" s="1209"/>
      <c r="AC70" s="1209"/>
      <c r="AD70" s="1209"/>
      <c r="AE70" s="1273"/>
      <c r="AF70" s="1273"/>
      <c r="AG70" s="1273"/>
      <c r="AH70" s="1273"/>
      <c r="AI70" s="1273"/>
      <c r="AJ70" s="1273"/>
      <c r="AK70" s="1273"/>
      <c r="AL70" s="1273"/>
      <c r="AM70" s="1273"/>
      <c r="AN70" s="1273"/>
      <c r="AO70" s="1273"/>
      <c r="AP70" s="1273"/>
      <c r="AQ70" s="1273"/>
      <c r="AR70" s="1273"/>
      <c r="AS70" s="1273"/>
    </row>
    <row r="71" spans="2:56" ht="28.5" customHeight="1" x14ac:dyDescent="0.2">
      <c r="B71" s="1605" t="s">
        <v>1370</v>
      </c>
      <c r="C71" s="1603" t="s">
        <v>2206</v>
      </c>
      <c r="D71" s="1297"/>
      <c r="E71" s="1297"/>
      <c r="F71" s="1598"/>
      <c r="G71" s="1598"/>
      <c r="H71" s="1598"/>
      <c r="I71" s="922"/>
      <c r="J71" s="2491"/>
      <c r="K71" s="2492"/>
      <c r="L71" s="1209"/>
      <c r="M71" s="1209"/>
      <c r="N71" s="1209"/>
      <c r="O71" s="1209"/>
      <c r="P71" s="1209"/>
      <c r="Q71" s="1209"/>
      <c r="R71" s="1209"/>
      <c r="S71" s="1209"/>
      <c r="T71" s="1209"/>
      <c r="U71" s="1209"/>
      <c r="V71" s="1209"/>
      <c r="W71" s="1209"/>
      <c r="X71" s="1209"/>
      <c r="Y71" s="1209"/>
      <c r="Z71" s="1209"/>
      <c r="AA71" s="1209"/>
      <c r="AB71" s="1209"/>
      <c r="AC71" s="1209"/>
      <c r="AD71" s="1209"/>
      <c r="AE71" s="1273"/>
      <c r="AF71" s="1273"/>
      <c r="AG71" s="1273"/>
      <c r="AH71" s="1273"/>
      <c r="AI71" s="1273"/>
      <c r="AJ71" s="1273"/>
      <c r="AK71" s="1273"/>
      <c r="AL71" s="1273"/>
      <c r="AM71" s="1273"/>
      <c r="AN71" s="1273"/>
      <c r="AO71" s="1273"/>
      <c r="AP71" s="1273"/>
      <c r="AQ71" s="1273"/>
      <c r="AR71" s="1273"/>
      <c r="AS71" s="1273"/>
    </row>
    <row r="72" spans="2:56" ht="28.5" customHeight="1" x14ac:dyDescent="0.2">
      <c r="B72" s="1605" t="s">
        <v>1375</v>
      </c>
      <c r="C72" s="1641" t="s">
        <v>2207</v>
      </c>
      <c r="D72" s="1297"/>
      <c r="E72" s="1297"/>
      <c r="F72" s="1598"/>
      <c r="G72" s="1598"/>
      <c r="H72" s="1598"/>
      <c r="I72" s="922"/>
      <c r="J72" s="2491"/>
      <c r="K72" s="2492"/>
      <c r="L72" s="1209"/>
      <c r="M72" s="1209"/>
      <c r="N72" s="1209"/>
      <c r="O72" s="1209"/>
      <c r="P72" s="1209"/>
      <c r="Q72" s="1209"/>
      <c r="R72" s="1209"/>
      <c r="S72" s="1209"/>
      <c r="T72" s="1209"/>
      <c r="U72" s="1209"/>
      <c r="V72" s="1209"/>
      <c r="W72" s="1209"/>
      <c r="X72" s="1209"/>
      <c r="Y72" s="1209"/>
      <c r="Z72" s="1209"/>
      <c r="AA72" s="1209"/>
      <c r="AB72" s="1209"/>
      <c r="AC72" s="1209"/>
      <c r="AD72" s="1209"/>
      <c r="AE72" s="1273"/>
      <c r="AF72" s="1273"/>
      <c r="AG72" s="1273"/>
      <c r="AH72" s="1273"/>
      <c r="AI72" s="1273"/>
      <c r="AJ72" s="1273"/>
      <c r="AK72" s="1273"/>
      <c r="AL72" s="1273"/>
      <c r="AM72" s="1273"/>
      <c r="AN72" s="1273"/>
      <c r="AO72" s="1273"/>
      <c r="AP72" s="1273"/>
      <c r="AQ72" s="1273"/>
      <c r="AR72" s="1273"/>
      <c r="AS72" s="1273"/>
    </row>
    <row r="73" spans="2:56" ht="28.5" customHeight="1" x14ac:dyDescent="0.2">
      <c r="B73" s="1605" t="s">
        <v>1380</v>
      </c>
      <c r="C73" s="1603" t="s">
        <v>2175</v>
      </c>
      <c r="D73" s="1297"/>
      <c r="E73" s="1297"/>
      <c r="F73" s="1598"/>
      <c r="G73" s="1598"/>
      <c r="H73" s="1598"/>
      <c r="I73" s="922"/>
      <c r="J73" s="2491"/>
      <c r="K73" s="2492"/>
      <c r="L73" s="1209"/>
      <c r="M73" s="1209"/>
      <c r="N73" s="1209"/>
      <c r="O73" s="1209"/>
      <c r="P73" s="1209"/>
      <c r="Q73" s="1209"/>
      <c r="R73" s="1209"/>
      <c r="S73" s="1209"/>
      <c r="T73" s="1209"/>
      <c r="U73" s="1209"/>
      <c r="V73" s="1209"/>
      <c r="W73" s="1209"/>
      <c r="X73" s="1209"/>
      <c r="Y73" s="1209"/>
      <c r="Z73" s="1209"/>
      <c r="AA73" s="1209"/>
      <c r="AB73" s="1209"/>
      <c r="AC73" s="1209"/>
      <c r="AD73" s="1209"/>
      <c r="AE73" s="1273"/>
      <c r="AF73" s="1273"/>
      <c r="AG73" s="1273"/>
      <c r="AH73" s="1273"/>
      <c r="AI73" s="1273"/>
      <c r="AJ73" s="1273"/>
      <c r="AK73" s="1273"/>
      <c r="AL73" s="1273"/>
      <c r="AM73" s="1273"/>
      <c r="AN73" s="1273"/>
      <c r="AO73" s="1273"/>
      <c r="AP73" s="1273"/>
      <c r="AQ73" s="1273"/>
      <c r="AR73" s="1273"/>
      <c r="AS73" s="1273"/>
    </row>
    <row r="74" spans="2:56" ht="28.5" customHeight="1" x14ac:dyDescent="0.2">
      <c r="B74" s="1605" t="s">
        <v>1383</v>
      </c>
      <c r="C74" s="1603" t="s">
        <v>1542</v>
      </c>
      <c r="D74" s="1297"/>
      <c r="E74" s="1297"/>
      <c r="F74" s="1297"/>
      <c r="G74" s="1297"/>
      <c r="H74" s="1297"/>
      <c r="I74" s="922"/>
      <c r="J74" s="2491"/>
      <c r="K74" s="2492"/>
      <c r="L74" s="1209"/>
      <c r="M74" s="1209"/>
      <c r="N74" s="1209"/>
      <c r="O74" s="1209"/>
      <c r="P74" s="1209"/>
      <c r="Q74" s="1209"/>
      <c r="R74" s="1209"/>
      <c r="S74" s="1209"/>
      <c r="T74" s="1209"/>
      <c r="U74" s="1209"/>
      <c r="V74" s="1209"/>
      <c r="W74" s="1209"/>
      <c r="X74" s="1209"/>
      <c r="Y74" s="1209"/>
      <c r="Z74" s="1209"/>
      <c r="AA74" s="1209"/>
      <c r="AB74" s="1209"/>
      <c r="AC74" s="1209"/>
      <c r="AD74" s="1209"/>
      <c r="AE74" s="1273"/>
      <c r="AF74" s="1273"/>
      <c r="AG74" s="1273"/>
      <c r="AH74" s="1273"/>
      <c r="AI74" s="1273"/>
      <c r="AJ74" s="1273"/>
      <c r="AK74" s="1273"/>
      <c r="AL74" s="1273"/>
      <c r="AM74" s="1273"/>
      <c r="AN74" s="1273"/>
      <c r="AO74" s="1273"/>
      <c r="AP74" s="1273"/>
      <c r="AQ74" s="1273"/>
      <c r="AR74" s="1273"/>
      <c r="AS74" s="1273"/>
    </row>
    <row r="75" spans="2:56" ht="28.5" customHeight="1" x14ac:dyDescent="0.2">
      <c r="B75" s="1605" t="s">
        <v>1388</v>
      </c>
      <c r="C75" s="1603" t="s">
        <v>2176</v>
      </c>
      <c r="D75" s="1297"/>
      <c r="E75" s="1297"/>
      <c r="F75" s="1598"/>
      <c r="G75" s="1598"/>
      <c r="H75" s="1598"/>
      <c r="I75" s="922"/>
      <c r="J75" s="2491"/>
      <c r="K75" s="2492"/>
      <c r="L75" s="1209"/>
      <c r="M75" s="1209"/>
      <c r="N75" s="1209"/>
      <c r="O75" s="1209"/>
      <c r="P75" s="1209"/>
      <c r="Q75" s="1209"/>
      <c r="R75" s="1209"/>
      <c r="S75" s="1209"/>
      <c r="T75" s="1209"/>
      <c r="U75" s="1209"/>
      <c r="V75" s="1209"/>
      <c r="W75" s="1209"/>
      <c r="X75" s="1209"/>
      <c r="Y75" s="1209"/>
      <c r="Z75" s="1209"/>
      <c r="AA75" s="1209"/>
      <c r="AB75" s="1209"/>
      <c r="AC75" s="1209"/>
      <c r="AD75" s="1209"/>
      <c r="AE75" s="1273"/>
      <c r="AF75" s="1273"/>
      <c r="AG75" s="1273"/>
      <c r="AH75" s="1273"/>
      <c r="AI75" s="1273"/>
      <c r="AJ75" s="1273"/>
      <c r="AK75" s="1273"/>
      <c r="AL75" s="1273"/>
      <c r="AM75" s="1273"/>
      <c r="AN75" s="1273"/>
      <c r="AO75" s="1273"/>
      <c r="AP75" s="1273"/>
      <c r="AQ75" s="1273"/>
      <c r="AR75" s="1273"/>
      <c r="AS75" s="1273"/>
    </row>
    <row r="76" spans="2:56" ht="28.5" customHeight="1" x14ac:dyDescent="0.2">
      <c r="B76" s="1642" t="s">
        <v>1393</v>
      </c>
      <c r="C76" s="1603" t="s">
        <v>2208</v>
      </c>
      <c r="D76" s="1297"/>
      <c r="E76" s="1297"/>
      <c r="F76" s="1598"/>
      <c r="G76" s="1598"/>
      <c r="H76" s="1598"/>
      <c r="I76" s="1627"/>
      <c r="J76" s="2491"/>
      <c r="K76" s="2492"/>
      <c r="L76" s="1209"/>
      <c r="M76" s="1209"/>
      <c r="N76" s="1209"/>
      <c r="O76" s="1209"/>
      <c r="P76" s="1209"/>
      <c r="Q76" s="1209"/>
      <c r="R76" s="1209"/>
      <c r="S76" s="1209"/>
      <c r="T76" s="1209"/>
      <c r="U76" s="1209"/>
      <c r="V76" s="1209"/>
      <c r="W76" s="1209"/>
      <c r="X76" s="1209"/>
      <c r="Y76" s="1209"/>
      <c r="Z76" s="1209"/>
      <c r="AA76" s="1209"/>
      <c r="AB76" s="1209"/>
      <c r="AC76" s="1209"/>
      <c r="AD76" s="1209"/>
      <c r="AE76" s="1273"/>
      <c r="AF76" s="1273"/>
      <c r="AG76" s="1273"/>
      <c r="AH76" s="1273"/>
      <c r="AI76" s="1273"/>
      <c r="AJ76" s="1273"/>
      <c r="AK76" s="1273"/>
      <c r="AL76" s="1273"/>
      <c r="AM76" s="1273"/>
      <c r="AN76" s="1273"/>
      <c r="AO76" s="1273"/>
      <c r="AP76" s="1273"/>
      <c r="AQ76" s="1273"/>
      <c r="AR76" s="1273"/>
      <c r="AS76" s="1273"/>
    </row>
    <row r="77" spans="2:56" ht="28.5" customHeight="1" x14ac:dyDescent="0.2">
      <c r="B77" s="1642" t="s">
        <v>1396</v>
      </c>
      <c r="C77" s="1603" t="s">
        <v>2177</v>
      </c>
      <c r="D77" s="1297"/>
      <c r="E77" s="1297"/>
      <c r="F77" s="1598"/>
      <c r="G77" s="1598"/>
      <c r="H77" s="1598"/>
      <c r="I77" s="922"/>
      <c r="J77" s="2491"/>
      <c r="K77" s="2492"/>
      <c r="L77" s="1209"/>
      <c r="M77" s="1209"/>
      <c r="N77" s="1209"/>
      <c r="O77" s="1209"/>
      <c r="P77" s="1209"/>
      <c r="Q77" s="1209"/>
      <c r="R77" s="1209"/>
      <c r="S77" s="1209"/>
      <c r="T77" s="1209"/>
      <c r="U77" s="1209"/>
      <c r="V77" s="1209"/>
      <c r="W77" s="1209"/>
      <c r="X77" s="1209"/>
      <c r="Y77" s="1209"/>
      <c r="Z77" s="1209"/>
      <c r="AA77" s="1209"/>
      <c r="AB77" s="1209"/>
      <c r="AC77" s="1209"/>
      <c r="AD77" s="1209"/>
      <c r="AE77" s="1273"/>
      <c r="AF77" s="1273"/>
      <c r="AG77" s="1273"/>
      <c r="AH77" s="1273"/>
      <c r="AI77" s="1273"/>
      <c r="AJ77" s="1273"/>
      <c r="AK77" s="1273"/>
      <c r="AL77" s="1273"/>
      <c r="AM77" s="1273"/>
      <c r="AN77" s="1273"/>
      <c r="AO77" s="1273"/>
      <c r="AP77" s="1273"/>
      <c r="AQ77" s="1273"/>
      <c r="AR77" s="1273"/>
      <c r="AS77" s="1273"/>
    </row>
    <row r="78" spans="2:56" ht="28.5" customHeight="1" thickBot="1" x14ac:dyDescent="0.25">
      <c r="B78" s="1642" t="s">
        <v>1401</v>
      </c>
      <c r="C78" s="1890" t="s">
        <v>2209</v>
      </c>
      <c r="D78" s="1891"/>
      <c r="E78" s="1891"/>
      <c r="F78" s="1892"/>
      <c r="G78" s="1892"/>
      <c r="H78" s="1892"/>
      <c r="I78" s="1893"/>
      <c r="J78" s="2493"/>
      <c r="K78" s="2494"/>
      <c r="L78" s="1209"/>
      <c r="M78" s="1209"/>
      <c r="N78" s="1209"/>
      <c r="O78" s="1209"/>
      <c r="P78" s="1209"/>
      <c r="Q78" s="1209"/>
      <c r="R78" s="1209"/>
      <c r="S78" s="1209"/>
      <c r="T78" s="1209"/>
      <c r="U78" s="1209"/>
      <c r="V78" s="1209"/>
      <c r="W78" s="1209"/>
      <c r="X78" s="1209"/>
      <c r="Y78" s="1209"/>
      <c r="Z78" s="1209"/>
      <c r="AA78" s="1209"/>
      <c r="AB78" s="1209"/>
      <c r="AC78" s="1209"/>
      <c r="AD78" s="1209"/>
      <c r="AE78" s="1273"/>
      <c r="AF78" s="1273"/>
      <c r="AG78" s="1273"/>
      <c r="AH78" s="1273"/>
      <c r="AI78" s="1273"/>
      <c r="AJ78" s="1273"/>
      <c r="AK78" s="1273"/>
      <c r="AL78" s="1273"/>
      <c r="AM78" s="1273"/>
      <c r="AN78" s="1273"/>
      <c r="AO78" s="1273"/>
      <c r="AP78" s="1273"/>
      <c r="AQ78" s="1273"/>
      <c r="AR78" s="1273"/>
      <c r="AS78" s="1273"/>
      <c r="AT78" s="36"/>
      <c r="AU78" s="36"/>
      <c r="AV78" s="36"/>
      <c r="AW78" s="36"/>
      <c r="AX78" s="36"/>
      <c r="AY78" s="36"/>
      <c r="AZ78" s="36"/>
      <c r="BA78" s="36"/>
      <c r="BB78" s="36"/>
      <c r="BC78" s="36"/>
      <c r="BD78" s="36"/>
    </row>
    <row r="79" spans="2:56" ht="28.5" customHeight="1" x14ac:dyDescent="0.2">
      <c r="B79" s="2488" t="s">
        <v>2214</v>
      </c>
      <c r="C79" s="2489"/>
      <c r="D79" s="1945"/>
      <c r="E79" s="1945"/>
      <c r="F79" s="1945"/>
      <c r="G79" s="1945"/>
      <c r="H79" s="1945"/>
      <c r="I79" s="1946"/>
      <c r="J79" s="2495"/>
      <c r="K79" s="2496"/>
      <c r="L79" s="1209"/>
      <c r="M79" s="1209"/>
      <c r="N79" s="1209"/>
      <c r="O79" s="1209"/>
      <c r="P79" s="1209"/>
      <c r="Q79" s="1209"/>
      <c r="R79" s="1209"/>
      <c r="S79" s="1209"/>
      <c r="T79" s="1209"/>
      <c r="U79" s="1209"/>
      <c r="V79" s="1209"/>
      <c r="W79" s="1209"/>
      <c r="X79" s="1209"/>
      <c r="Y79" s="1209"/>
      <c r="Z79" s="1209"/>
      <c r="AA79" s="1209"/>
      <c r="AB79" s="1209"/>
      <c r="AC79" s="1209"/>
      <c r="AD79" s="1209"/>
      <c r="AE79" s="1273"/>
      <c r="AF79" s="1273"/>
      <c r="AG79" s="1273"/>
      <c r="AH79" s="1273"/>
      <c r="AI79" s="1273"/>
      <c r="AJ79" s="1273"/>
      <c r="AK79" s="1273"/>
      <c r="AL79" s="1273"/>
      <c r="AM79" s="1273"/>
      <c r="AN79" s="1273"/>
      <c r="AO79" s="1273"/>
      <c r="AP79" s="1273"/>
      <c r="AQ79" s="1273"/>
      <c r="AR79" s="1273"/>
      <c r="AS79" s="1273"/>
      <c r="AT79" s="36"/>
      <c r="AU79" s="36"/>
      <c r="AV79" s="36"/>
      <c r="AW79" s="36"/>
      <c r="AX79" s="36"/>
      <c r="AY79" s="36"/>
      <c r="AZ79" s="36"/>
      <c r="BA79" s="36"/>
      <c r="BB79" s="36"/>
      <c r="BC79" s="36"/>
      <c r="BD79" s="36"/>
    </row>
    <row r="80" spans="2:56" ht="28.5" customHeight="1" thickBot="1" x14ac:dyDescent="0.25">
      <c r="B80" s="1896" t="s">
        <v>1406</v>
      </c>
      <c r="C80" s="1900" t="s">
        <v>2373</v>
      </c>
      <c r="D80" s="1897" t="str">
        <f>IF(SUM(COUNTBLANK(D74),COUNTBLANK(D71))=0,D74/D71,"-")</f>
        <v>-</v>
      </c>
      <c r="E80" s="1897" t="str">
        <f t="shared" ref="E80:I80" si="4">IF(SUM(COUNTBLANK(E74),COUNTBLANK(E71))=0,E74/E71,"-")</f>
        <v>-</v>
      </c>
      <c r="F80" s="1897" t="str">
        <f t="shared" si="4"/>
        <v>-</v>
      </c>
      <c r="G80" s="1897" t="str">
        <f t="shared" si="4"/>
        <v>-</v>
      </c>
      <c r="H80" s="1897" t="str">
        <f t="shared" si="4"/>
        <v>-</v>
      </c>
      <c r="I80" s="1898" t="str">
        <f t="shared" si="4"/>
        <v>-</v>
      </c>
      <c r="J80" s="2497"/>
      <c r="K80" s="2498"/>
      <c r="L80" s="1209"/>
      <c r="M80" s="1209"/>
      <c r="N80" s="1209"/>
      <c r="O80" s="1209"/>
      <c r="P80" s="1209"/>
      <c r="Q80" s="1209"/>
      <c r="R80" s="1209"/>
      <c r="S80" s="1209"/>
      <c r="T80" s="1209"/>
      <c r="U80" s="1209"/>
      <c r="V80" s="1209"/>
      <c r="W80" s="1209"/>
      <c r="X80" s="1209"/>
      <c r="Y80" s="1209"/>
      <c r="Z80" s="1209"/>
      <c r="AA80" s="1209"/>
      <c r="AB80" s="1209"/>
      <c r="AC80" s="1209"/>
      <c r="AD80" s="1209"/>
      <c r="AE80" s="1273"/>
      <c r="AF80" s="1273"/>
      <c r="AG80" s="1273"/>
      <c r="AH80" s="1273"/>
      <c r="AI80" s="1273"/>
      <c r="AJ80" s="1273"/>
      <c r="AK80" s="1273"/>
      <c r="AL80" s="1273"/>
      <c r="AM80" s="1273"/>
      <c r="AN80" s="1273"/>
      <c r="AO80" s="1273"/>
      <c r="AP80" s="1273"/>
      <c r="AQ80" s="1273"/>
      <c r="AR80" s="1273"/>
      <c r="AS80" s="1273"/>
      <c r="AT80" s="36"/>
      <c r="AU80" s="36"/>
      <c r="AV80" s="36"/>
      <c r="AW80" s="36"/>
      <c r="AX80" s="36"/>
      <c r="AY80" s="36"/>
      <c r="AZ80" s="36"/>
      <c r="BA80" s="36"/>
      <c r="BB80" s="36"/>
      <c r="BC80" s="36"/>
      <c r="BD80" s="36"/>
    </row>
    <row r="81" spans="1:56" s="36" customFormat="1" ht="28.5" customHeight="1" x14ac:dyDescent="0.2">
      <c r="A81" s="35"/>
      <c r="B81" s="2503" t="s">
        <v>2210</v>
      </c>
      <c r="C81" s="2504"/>
      <c r="D81" s="1894"/>
      <c r="E81" s="1894"/>
      <c r="F81" s="1894"/>
      <c r="G81" s="1894"/>
      <c r="H81" s="1894"/>
      <c r="I81" s="1895"/>
      <c r="J81" s="2499"/>
      <c r="K81" s="2500"/>
      <c r="L81" s="1209"/>
      <c r="M81" s="1209"/>
      <c r="N81" s="1209"/>
      <c r="O81" s="1209"/>
      <c r="P81" s="1209"/>
      <c r="Q81" s="1209"/>
      <c r="R81" s="1209"/>
      <c r="S81" s="1209"/>
      <c r="T81" s="1209"/>
      <c r="U81" s="1209"/>
      <c r="V81" s="1209"/>
      <c r="W81" s="1209"/>
      <c r="X81" s="1209"/>
      <c r="Y81" s="1209"/>
      <c r="Z81" s="1209"/>
      <c r="AA81" s="1209"/>
      <c r="AB81" s="1209"/>
      <c r="AC81" s="1209"/>
      <c r="AD81" s="1209"/>
      <c r="AE81" s="1444"/>
      <c r="AF81" s="1444"/>
      <c r="AG81" s="1444"/>
      <c r="AH81" s="1444"/>
      <c r="AI81" s="1444"/>
      <c r="AJ81" s="1444"/>
      <c r="AK81" s="1444"/>
      <c r="AL81" s="1444"/>
      <c r="AM81" s="1444"/>
      <c r="AN81" s="1444"/>
      <c r="AO81" s="1444"/>
      <c r="AP81" s="1444"/>
      <c r="AQ81" s="1444"/>
      <c r="AR81" s="1444"/>
      <c r="AS81" s="1444"/>
    </row>
    <row r="82" spans="1:56" s="36" customFormat="1" ht="28.5" customHeight="1" x14ac:dyDescent="0.2">
      <c r="A82" s="2063"/>
      <c r="B82" s="1899" t="s">
        <v>1410</v>
      </c>
      <c r="C82" s="1900" t="s">
        <v>2373</v>
      </c>
      <c r="D82" s="1886" t="str">
        <f>IF(SUM(COUNTBLANK(D70),COUNTBLANK(D71))=0,D71/D70,"-")</f>
        <v>-</v>
      </c>
      <c r="E82" s="1886" t="str">
        <f t="shared" ref="E82:I82" si="5">IF(SUM(COUNTBLANK(E70),COUNTBLANK(E71))=0,E71/E70,"-")</f>
        <v>-</v>
      </c>
      <c r="F82" s="1886" t="str">
        <f t="shared" si="5"/>
        <v>-</v>
      </c>
      <c r="G82" s="1886" t="str">
        <f t="shared" si="5"/>
        <v>-</v>
      </c>
      <c r="H82" s="1886" t="str">
        <f t="shared" si="5"/>
        <v>-</v>
      </c>
      <c r="I82" s="1887" t="str">
        <f t="shared" si="5"/>
        <v>-</v>
      </c>
      <c r="J82" s="2491"/>
      <c r="K82" s="2492"/>
      <c r="L82" s="1209"/>
      <c r="M82" s="1209"/>
      <c r="N82" s="1209"/>
      <c r="O82" s="1209"/>
      <c r="P82" s="1209"/>
      <c r="Q82" s="1209"/>
      <c r="R82" s="1209"/>
      <c r="S82" s="1209"/>
      <c r="T82" s="1209"/>
      <c r="U82" s="1209"/>
      <c r="V82" s="1209"/>
      <c r="W82" s="1209"/>
      <c r="X82" s="1209"/>
      <c r="Y82" s="1209"/>
      <c r="Z82" s="1209"/>
      <c r="AA82" s="1209"/>
      <c r="AB82" s="1209"/>
      <c r="AC82" s="1209"/>
      <c r="AD82" s="1209"/>
      <c r="AE82" s="1273"/>
      <c r="AF82" s="1273"/>
      <c r="AG82" s="1273"/>
      <c r="AH82" s="1273"/>
      <c r="AI82" s="1273"/>
      <c r="AJ82" s="1273"/>
      <c r="AK82" s="1273"/>
      <c r="AL82" s="1273"/>
      <c r="AM82" s="1273"/>
      <c r="AN82" s="1273"/>
      <c r="AO82" s="1273"/>
      <c r="AP82" s="1273"/>
      <c r="AQ82" s="1273"/>
      <c r="AR82" s="1273"/>
      <c r="AS82" s="1273"/>
      <c r="AT82"/>
      <c r="AU82"/>
      <c r="AV82"/>
      <c r="AW82"/>
      <c r="AX82"/>
      <c r="AY82"/>
      <c r="AZ82"/>
      <c r="BA82"/>
      <c r="BB82"/>
      <c r="BC82"/>
      <c r="BD82"/>
    </row>
    <row r="83" spans="1:56" ht="28.5" customHeight="1" x14ac:dyDescent="0.2">
      <c r="A83" s="2038"/>
      <c r="B83" s="1605" t="s">
        <v>1413</v>
      </c>
      <c r="C83" s="1603" t="s">
        <v>2182</v>
      </c>
      <c r="D83" s="1626"/>
      <c r="E83" s="1626"/>
      <c r="F83" s="1626"/>
      <c r="G83" s="1626"/>
      <c r="H83" s="1626"/>
      <c r="I83" s="1627"/>
      <c r="J83" s="2491"/>
      <c r="K83" s="2492"/>
      <c r="L83" s="1209"/>
      <c r="M83" s="1209"/>
      <c r="N83" s="1209"/>
      <c r="O83" s="1209"/>
      <c r="P83" s="1209"/>
      <c r="Q83" s="1209"/>
      <c r="R83" s="1209"/>
      <c r="S83" s="1209"/>
      <c r="T83" s="1209"/>
      <c r="U83" s="1209"/>
      <c r="V83" s="1209"/>
      <c r="W83" s="1209"/>
      <c r="X83" s="1209"/>
      <c r="Y83" s="1209"/>
      <c r="Z83" s="1209"/>
      <c r="AA83" s="1209"/>
      <c r="AB83" s="1209"/>
      <c r="AC83" s="1209"/>
      <c r="AD83" s="1209"/>
      <c r="AE83" s="1273"/>
      <c r="AF83" s="1273"/>
      <c r="AG83" s="1273"/>
      <c r="AH83" s="1273"/>
      <c r="AI83" s="1273"/>
      <c r="AJ83" s="1273"/>
      <c r="AK83" s="1273"/>
      <c r="AL83" s="1273"/>
      <c r="AM83" s="1273"/>
      <c r="AN83" s="1273"/>
      <c r="AO83" s="1273"/>
      <c r="AP83" s="1273"/>
      <c r="AQ83" s="1273"/>
      <c r="AR83" s="1273"/>
      <c r="AS83" s="1273"/>
    </row>
    <row r="84" spans="1:56" ht="28.5" customHeight="1" x14ac:dyDescent="0.2">
      <c r="A84" s="2038"/>
      <c r="B84" s="1605" t="s">
        <v>1418</v>
      </c>
      <c r="C84" s="1603" t="s">
        <v>2183</v>
      </c>
      <c r="D84" s="1626"/>
      <c r="E84" s="1626"/>
      <c r="F84" s="1626"/>
      <c r="G84" s="1626"/>
      <c r="H84" s="1626"/>
      <c r="I84" s="1627"/>
      <c r="J84" s="2491"/>
      <c r="K84" s="2492"/>
      <c r="L84" s="1209"/>
      <c r="M84" s="1209"/>
      <c r="N84" s="1209"/>
      <c r="O84" s="1209"/>
      <c r="P84" s="1209"/>
      <c r="Q84" s="1209"/>
      <c r="R84" s="1209"/>
      <c r="S84" s="1209"/>
      <c r="T84" s="1209"/>
      <c r="U84" s="1209"/>
      <c r="V84" s="1209"/>
      <c r="W84" s="1209"/>
      <c r="X84" s="1209"/>
      <c r="Y84" s="1209"/>
      <c r="Z84" s="1209"/>
      <c r="AA84" s="1209"/>
      <c r="AB84" s="1209"/>
      <c r="AC84" s="1209"/>
      <c r="AD84" s="1209"/>
      <c r="AE84" s="1273"/>
      <c r="AF84" s="1273"/>
      <c r="AG84" s="1273"/>
      <c r="AH84" s="1273"/>
      <c r="AI84" s="1273"/>
      <c r="AJ84" s="1273"/>
      <c r="AK84" s="1273"/>
      <c r="AL84" s="1273"/>
      <c r="AM84" s="1273"/>
      <c r="AN84" s="1273"/>
      <c r="AO84" s="1273"/>
      <c r="AP84" s="1273"/>
      <c r="AQ84" s="1273"/>
      <c r="AR84" s="1273"/>
      <c r="AS84" s="1273"/>
    </row>
    <row r="85" spans="1:56" ht="28.5" customHeight="1" x14ac:dyDescent="0.2">
      <c r="A85" s="2038"/>
      <c r="B85" s="1605" t="s">
        <v>2215</v>
      </c>
      <c r="C85" s="1603" t="s">
        <v>2184</v>
      </c>
      <c r="D85" s="1626"/>
      <c r="E85" s="1626"/>
      <c r="F85" s="1626"/>
      <c r="G85" s="1626"/>
      <c r="H85" s="1626"/>
      <c r="I85" s="1627"/>
      <c r="J85" s="2505"/>
      <c r="K85" s="2506"/>
      <c r="L85" s="1209"/>
      <c r="M85" s="1209"/>
      <c r="N85" s="1209"/>
      <c r="O85" s="1209"/>
      <c r="P85" s="1209"/>
      <c r="Q85" s="1209"/>
      <c r="R85" s="1209"/>
      <c r="S85" s="1209"/>
      <c r="T85" s="1209"/>
      <c r="U85" s="1209"/>
      <c r="V85" s="1209"/>
      <c r="W85" s="1209"/>
      <c r="X85" s="1209"/>
      <c r="Y85" s="1209"/>
      <c r="Z85" s="1209"/>
      <c r="AA85" s="1209"/>
      <c r="AB85" s="1209"/>
      <c r="AC85" s="1209"/>
      <c r="AD85" s="1209"/>
      <c r="AE85" s="1273"/>
      <c r="AF85" s="1273"/>
      <c r="AG85" s="1273"/>
      <c r="AH85" s="1273"/>
      <c r="AI85" s="1273"/>
      <c r="AJ85" s="1273"/>
      <c r="AK85" s="1273"/>
      <c r="AL85" s="1273"/>
      <c r="AM85" s="1273"/>
      <c r="AN85" s="1273"/>
      <c r="AO85" s="1273"/>
      <c r="AP85" s="1273"/>
      <c r="AQ85" s="1273"/>
      <c r="AR85" s="1273"/>
      <c r="AS85" s="1273"/>
    </row>
    <row r="86" spans="1:56" ht="28.5" customHeight="1" x14ac:dyDescent="0.2">
      <c r="A86" s="2038"/>
      <c r="B86" s="1605" t="s">
        <v>1427</v>
      </c>
      <c r="C86" s="1603" t="s">
        <v>2185</v>
      </c>
      <c r="D86" s="1626"/>
      <c r="E86" s="1626"/>
      <c r="F86" s="1626"/>
      <c r="G86" s="1626"/>
      <c r="H86" s="1626"/>
      <c r="I86" s="1627"/>
      <c r="J86" s="2491"/>
      <c r="K86" s="2492"/>
      <c r="L86" s="1209"/>
      <c r="M86" s="1209"/>
      <c r="N86" s="1209"/>
      <c r="O86" s="1209"/>
      <c r="P86" s="1209"/>
      <c r="Q86" s="1209"/>
      <c r="R86" s="1209"/>
      <c r="S86" s="1209"/>
      <c r="T86" s="1209"/>
      <c r="U86" s="1209"/>
      <c r="V86" s="1209"/>
      <c r="W86" s="1209"/>
      <c r="X86" s="1209"/>
      <c r="Y86" s="1209"/>
      <c r="Z86" s="1209"/>
      <c r="AA86" s="1209"/>
      <c r="AB86" s="1209"/>
      <c r="AC86" s="1209"/>
      <c r="AD86" s="1209"/>
      <c r="AE86" s="1273"/>
      <c r="AF86" s="1273"/>
      <c r="AG86" s="1273"/>
      <c r="AH86" s="1273"/>
      <c r="AI86" s="1273"/>
      <c r="AJ86" s="1273"/>
      <c r="AK86" s="1273"/>
      <c r="AL86" s="1273"/>
      <c r="AM86" s="1273"/>
      <c r="AN86" s="1273"/>
      <c r="AO86" s="1273"/>
      <c r="AP86" s="1273"/>
      <c r="AQ86" s="1273"/>
      <c r="AR86" s="1273"/>
      <c r="AS86" s="1273"/>
    </row>
    <row r="87" spans="1:56" ht="28.5" customHeight="1" thickBot="1" x14ac:dyDescent="0.25">
      <c r="A87" s="2038"/>
      <c r="B87" s="1889" t="s">
        <v>1471</v>
      </c>
      <c r="C87" s="1604" t="s">
        <v>2186</v>
      </c>
      <c r="D87" s="1631"/>
      <c r="E87" s="1631"/>
      <c r="F87" s="1631"/>
      <c r="G87" s="1631"/>
      <c r="H87" s="1631"/>
      <c r="I87" s="1632"/>
      <c r="J87" s="2501"/>
      <c r="K87" s="2502"/>
      <c r="L87" s="1209"/>
      <c r="M87" s="1209"/>
      <c r="N87" s="1209"/>
      <c r="O87" s="1209"/>
      <c r="P87" s="1209"/>
      <c r="Q87" s="1209"/>
      <c r="R87" s="1209"/>
      <c r="S87" s="1209"/>
      <c r="T87" s="1209"/>
      <c r="U87" s="1209"/>
      <c r="V87" s="1209"/>
      <c r="W87" s="1209"/>
      <c r="X87" s="1209"/>
      <c r="Y87" s="1209"/>
      <c r="Z87" s="1209"/>
      <c r="AA87" s="1209"/>
      <c r="AB87" s="1209"/>
      <c r="AC87" s="1209"/>
      <c r="AD87" s="1209"/>
      <c r="AE87" s="1273"/>
      <c r="AF87" s="1273"/>
      <c r="AG87" s="1273"/>
      <c r="AH87" s="1273"/>
      <c r="AI87" s="1273"/>
      <c r="AJ87" s="1273"/>
      <c r="AK87" s="1273"/>
      <c r="AL87" s="1273"/>
      <c r="AM87" s="1273"/>
      <c r="AN87" s="1273"/>
      <c r="AO87" s="1273"/>
      <c r="AP87" s="1273"/>
      <c r="AQ87" s="1273"/>
      <c r="AR87" s="1273"/>
      <c r="AS87" s="1273"/>
    </row>
    <row r="88" spans="1:56" ht="46.5" customHeight="1" x14ac:dyDescent="0.2">
      <c r="A88" s="2038"/>
      <c r="B88" s="2488" t="s">
        <v>2211</v>
      </c>
      <c r="C88" s="2489"/>
      <c r="D88" s="1616"/>
      <c r="E88" s="1616"/>
      <c r="F88" s="1616"/>
      <c r="G88" s="1616"/>
      <c r="H88" s="1616"/>
      <c r="I88" s="1617"/>
      <c r="J88" s="2499"/>
      <c r="K88" s="2500"/>
      <c r="L88" s="1209"/>
      <c r="M88" s="1209"/>
      <c r="N88" s="1209"/>
      <c r="O88" s="1209"/>
      <c r="P88" s="1209"/>
      <c r="Q88" s="1209"/>
      <c r="R88" s="1209"/>
      <c r="S88" s="1209"/>
      <c r="T88" s="1209"/>
      <c r="U88" s="1209"/>
      <c r="V88" s="1209"/>
      <c r="W88" s="1209"/>
      <c r="X88" s="1209"/>
      <c r="Y88" s="1209"/>
      <c r="Z88" s="1209"/>
      <c r="AA88" s="1209"/>
      <c r="AB88" s="1209"/>
      <c r="AC88" s="1209"/>
      <c r="AD88" s="1209"/>
      <c r="AE88" s="1273"/>
      <c r="AF88" s="1273"/>
      <c r="AG88" s="1273"/>
      <c r="AH88" s="1273"/>
      <c r="AI88" s="1273"/>
      <c r="AJ88" s="1273"/>
      <c r="AK88" s="1273"/>
      <c r="AL88" s="1273"/>
      <c r="AM88" s="1273"/>
      <c r="AN88" s="1273"/>
      <c r="AO88" s="1273"/>
      <c r="AP88" s="1273"/>
      <c r="AQ88" s="1273"/>
      <c r="AR88" s="1273"/>
      <c r="AS88" s="1273"/>
    </row>
    <row r="89" spans="1:56" ht="28.5" customHeight="1" x14ac:dyDescent="0.2">
      <c r="A89" s="2038"/>
      <c r="B89" s="1899" t="s">
        <v>1473</v>
      </c>
      <c r="C89" s="1900" t="s">
        <v>2373</v>
      </c>
      <c r="D89" s="1886" t="str">
        <f>IF(SUM(COUNTBLANK(D76),COUNTBLANK(D72))=0,D76/D72,"-")</f>
        <v>-</v>
      </c>
      <c r="E89" s="1886" t="str">
        <f t="shared" ref="E89:I89" si="6">IF(SUM(COUNTBLANK(E76),COUNTBLANK(E72))=0,E76/E72,"-")</f>
        <v>-</v>
      </c>
      <c r="F89" s="1886" t="str">
        <f t="shared" si="6"/>
        <v>-</v>
      </c>
      <c r="G89" s="1886" t="str">
        <f t="shared" si="6"/>
        <v>-</v>
      </c>
      <c r="H89" s="1886" t="str">
        <f t="shared" si="6"/>
        <v>-</v>
      </c>
      <c r="I89" s="1887" t="str">
        <f t="shared" si="6"/>
        <v>-</v>
      </c>
      <c r="J89" s="2491"/>
      <c r="K89" s="2492"/>
      <c r="L89" s="1209"/>
      <c r="M89" s="1209"/>
      <c r="N89" s="1209"/>
      <c r="O89" s="1209"/>
      <c r="P89" s="1209"/>
      <c r="Q89" s="1209"/>
      <c r="R89" s="1209"/>
      <c r="S89" s="1209"/>
      <c r="T89" s="1209"/>
      <c r="U89" s="1209"/>
      <c r="V89" s="1209"/>
      <c r="W89" s="1209"/>
      <c r="X89" s="1209"/>
      <c r="Y89" s="1209"/>
      <c r="Z89" s="1209"/>
      <c r="AA89" s="1209"/>
      <c r="AB89" s="1209"/>
      <c r="AC89" s="1209"/>
      <c r="AD89" s="1209"/>
      <c r="AE89" s="1273"/>
      <c r="AF89" s="1273"/>
      <c r="AG89" s="1273"/>
      <c r="AH89" s="1273"/>
      <c r="AI89" s="1273"/>
      <c r="AJ89" s="1273"/>
      <c r="AK89" s="1273"/>
      <c r="AL89" s="1273"/>
      <c r="AM89" s="1273"/>
      <c r="AN89" s="1273"/>
      <c r="AO89" s="1273"/>
      <c r="AP89" s="1273"/>
      <c r="AQ89" s="1273"/>
      <c r="AR89" s="1273"/>
      <c r="AS89" s="1273"/>
    </row>
    <row r="90" spans="1:56" ht="28.5" customHeight="1" x14ac:dyDescent="0.2">
      <c r="A90" s="2038"/>
      <c r="B90" s="1605" t="s">
        <v>1474</v>
      </c>
      <c r="C90" s="1603" t="s">
        <v>2182</v>
      </c>
      <c r="D90" s="1626"/>
      <c r="E90" s="1626"/>
      <c r="F90" s="1626"/>
      <c r="G90" s="1626"/>
      <c r="H90" s="1626"/>
      <c r="I90" s="1627"/>
      <c r="J90" s="2491"/>
      <c r="K90" s="2492"/>
      <c r="L90" s="1209"/>
      <c r="M90" s="1209"/>
      <c r="N90" s="1209"/>
      <c r="O90" s="1209"/>
      <c r="P90" s="1209"/>
      <c r="Q90" s="1209"/>
      <c r="R90" s="1209"/>
      <c r="S90" s="1209"/>
      <c r="T90" s="1209"/>
      <c r="U90" s="1209"/>
      <c r="V90" s="1209"/>
      <c r="W90" s="1209"/>
      <c r="X90" s="1209"/>
      <c r="Y90" s="1209"/>
      <c r="Z90" s="1209"/>
      <c r="AA90" s="1209"/>
      <c r="AB90" s="1209"/>
      <c r="AC90" s="1209"/>
      <c r="AD90" s="1209"/>
      <c r="AE90" s="1273"/>
      <c r="AF90" s="1273"/>
      <c r="AG90" s="1273"/>
      <c r="AH90" s="1273"/>
      <c r="AI90" s="1273"/>
      <c r="AJ90" s="1273"/>
      <c r="AK90" s="1273"/>
      <c r="AL90" s="1273"/>
      <c r="AM90" s="1273"/>
      <c r="AN90" s="1273"/>
      <c r="AO90" s="1273"/>
      <c r="AP90" s="1273"/>
      <c r="AQ90" s="1273"/>
      <c r="AR90" s="1273"/>
      <c r="AS90" s="1273"/>
    </row>
    <row r="91" spans="1:56" ht="28.5" customHeight="1" x14ac:dyDescent="0.2">
      <c r="A91" s="2038"/>
      <c r="B91" s="1605" t="s">
        <v>1476</v>
      </c>
      <c r="C91" s="1603" t="s">
        <v>2183</v>
      </c>
      <c r="D91" s="1626"/>
      <c r="E91" s="1626"/>
      <c r="F91" s="1626"/>
      <c r="G91" s="1626"/>
      <c r="H91" s="1626"/>
      <c r="I91" s="1627"/>
      <c r="J91" s="2491"/>
      <c r="K91" s="2492"/>
      <c r="L91" s="1209"/>
      <c r="M91" s="1209"/>
      <c r="N91" s="1209"/>
      <c r="O91" s="1209"/>
      <c r="P91" s="1209"/>
      <c r="Q91" s="1209"/>
      <c r="R91" s="1209"/>
      <c r="S91" s="1209"/>
      <c r="T91" s="1209"/>
      <c r="U91" s="1209"/>
      <c r="V91" s="1209"/>
      <c r="W91" s="1209"/>
      <c r="X91" s="1209"/>
      <c r="Y91" s="1209"/>
      <c r="Z91" s="1209"/>
      <c r="AA91" s="1209"/>
      <c r="AB91" s="1209"/>
      <c r="AC91" s="1209"/>
      <c r="AD91" s="1209"/>
      <c r="AE91" s="1273"/>
      <c r="AF91" s="1273"/>
      <c r="AG91" s="1273"/>
      <c r="AH91" s="1273"/>
      <c r="AI91" s="1273"/>
      <c r="AJ91" s="1273"/>
      <c r="AK91" s="1273"/>
      <c r="AL91" s="1273"/>
      <c r="AM91" s="1273"/>
      <c r="AN91" s="1273"/>
      <c r="AO91" s="1273"/>
      <c r="AP91" s="1273"/>
      <c r="AQ91" s="1273"/>
      <c r="AR91" s="1273"/>
      <c r="AS91" s="1273"/>
    </row>
    <row r="92" spans="1:56" ht="28.5" customHeight="1" x14ac:dyDescent="0.2">
      <c r="A92" s="2038"/>
      <c r="B92" s="1605" t="s">
        <v>2216</v>
      </c>
      <c r="C92" s="1603" t="s">
        <v>2184</v>
      </c>
      <c r="D92" s="1626"/>
      <c r="E92" s="1626"/>
      <c r="F92" s="1626"/>
      <c r="G92" s="1626"/>
      <c r="H92" s="1626"/>
      <c r="I92" s="1627"/>
      <c r="J92" s="2505"/>
      <c r="K92" s="2506"/>
      <c r="L92" s="1209"/>
      <c r="M92" s="1209"/>
      <c r="N92" s="1209"/>
      <c r="O92" s="1209"/>
      <c r="P92" s="1209"/>
      <c r="Q92" s="1209"/>
      <c r="R92" s="1209"/>
      <c r="S92" s="1209"/>
      <c r="T92" s="1209"/>
      <c r="U92" s="1209"/>
      <c r="V92" s="1209"/>
      <c r="W92" s="1209"/>
      <c r="X92" s="1209"/>
      <c r="Y92" s="1209"/>
      <c r="Z92" s="1209"/>
      <c r="AA92" s="1209"/>
      <c r="AB92" s="1209"/>
      <c r="AC92" s="1209"/>
      <c r="AD92" s="1209"/>
      <c r="AE92" s="1273"/>
      <c r="AF92" s="1273"/>
      <c r="AG92" s="1273"/>
      <c r="AH92" s="1273"/>
      <c r="AI92" s="1273"/>
      <c r="AJ92" s="1273"/>
      <c r="AK92" s="1273"/>
      <c r="AL92" s="1273"/>
      <c r="AM92" s="1273"/>
      <c r="AN92" s="1273"/>
      <c r="AO92" s="1273"/>
      <c r="AP92" s="1273"/>
      <c r="AQ92" s="1273"/>
      <c r="AR92" s="1273"/>
      <c r="AS92" s="1273"/>
    </row>
    <row r="93" spans="1:56" ht="28.5" customHeight="1" x14ac:dyDescent="0.2">
      <c r="A93" s="2038"/>
      <c r="B93" s="1605" t="s">
        <v>2191</v>
      </c>
      <c r="C93" s="1603" t="s">
        <v>2185</v>
      </c>
      <c r="D93" s="1626"/>
      <c r="E93" s="1626"/>
      <c r="F93" s="1626"/>
      <c r="G93" s="1626"/>
      <c r="H93" s="1626"/>
      <c r="I93" s="1627"/>
      <c r="J93" s="2491"/>
      <c r="K93" s="2492"/>
      <c r="L93" s="1209"/>
      <c r="M93" s="1209"/>
      <c r="N93" s="1209"/>
      <c r="O93" s="1209"/>
      <c r="P93" s="1209"/>
      <c r="Q93" s="1209"/>
      <c r="R93" s="1209"/>
      <c r="S93" s="1209"/>
      <c r="T93" s="1209"/>
      <c r="U93" s="1209"/>
      <c r="V93" s="1209"/>
      <c r="W93" s="1209"/>
      <c r="X93" s="1209"/>
      <c r="Y93" s="1209"/>
      <c r="Z93" s="1209"/>
      <c r="AA93" s="1209"/>
      <c r="AB93" s="1209"/>
      <c r="AC93" s="1209"/>
      <c r="AD93" s="1209"/>
      <c r="AE93" s="1273"/>
      <c r="AF93" s="1273"/>
      <c r="AG93" s="1273"/>
      <c r="AH93" s="1273"/>
      <c r="AI93" s="1273"/>
      <c r="AJ93" s="1273"/>
      <c r="AK93" s="1273"/>
      <c r="AL93" s="1273"/>
      <c r="AM93" s="1273"/>
      <c r="AN93" s="1273"/>
      <c r="AO93" s="1273"/>
      <c r="AP93" s="1273"/>
      <c r="AQ93" s="1273"/>
      <c r="AR93" s="1273"/>
      <c r="AS93" s="1273"/>
    </row>
    <row r="94" spans="1:56" ht="28.5" customHeight="1" thickBot="1" x14ac:dyDescent="0.25">
      <c r="A94" s="2038"/>
      <c r="B94" s="1889" t="s">
        <v>2192</v>
      </c>
      <c r="C94" s="1604" t="s">
        <v>2186</v>
      </c>
      <c r="D94" s="1631"/>
      <c r="E94" s="1631"/>
      <c r="F94" s="1631"/>
      <c r="G94" s="1631"/>
      <c r="H94" s="1631"/>
      <c r="I94" s="1632"/>
      <c r="J94" s="2501"/>
      <c r="K94" s="2502"/>
      <c r="L94" s="1209"/>
      <c r="M94" s="1209"/>
      <c r="N94" s="1209"/>
      <c r="O94" s="1209"/>
      <c r="P94" s="1209"/>
      <c r="Q94" s="1209"/>
      <c r="R94" s="1209"/>
      <c r="S94" s="1209"/>
      <c r="T94" s="1209"/>
      <c r="U94" s="1209"/>
      <c r="V94" s="1209"/>
      <c r="W94" s="1209"/>
      <c r="X94" s="1209"/>
      <c r="Y94" s="1209"/>
      <c r="Z94" s="1209"/>
      <c r="AA94" s="1209"/>
      <c r="AB94" s="1209"/>
      <c r="AC94" s="1209"/>
      <c r="AD94" s="1209"/>
      <c r="AE94" s="1273"/>
      <c r="AF94" s="1273"/>
      <c r="AG94" s="1273"/>
      <c r="AH94" s="1273"/>
      <c r="AI94" s="1273"/>
      <c r="AJ94" s="1273"/>
      <c r="AK94" s="1273"/>
      <c r="AL94" s="1273"/>
      <c r="AM94" s="1273"/>
      <c r="AN94" s="1273"/>
      <c r="AO94" s="1273"/>
      <c r="AP94" s="1273"/>
      <c r="AQ94" s="1273"/>
      <c r="AR94" s="1273"/>
      <c r="AS94" s="1273"/>
    </row>
    <row r="95" spans="1:56" ht="79.5" customHeight="1" x14ac:dyDescent="0.2">
      <c r="A95" s="2038"/>
      <c r="B95" s="2488" t="s">
        <v>2212</v>
      </c>
      <c r="C95" s="2489"/>
      <c r="D95" s="1616"/>
      <c r="E95" s="1616"/>
      <c r="F95" s="1616"/>
      <c r="G95" s="1616"/>
      <c r="H95" s="1616"/>
      <c r="I95" s="1617"/>
      <c r="J95" s="2499"/>
      <c r="K95" s="2500"/>
      <c r="L95" s="1209"/>
      <c r="M95" s="1209"/>
      <c r="N95" s="1209"/>
      <c r="O95" s="1209"/>
      <c r="P95" s="1209"/>
      <c r="Q95" s="1209"/>
      <c r="R95" s="1209"/>
      <c r="S95" s="1209"/>
      <c r="T95" s="1209"/>
      <c r="U95" s="1209"/>
      <c r="V95" s="1209"/>
      <c r="W95" s="1209"/>
      <c r="X95" s="1209"/>
      <c r="Y95" s="1209"/>
      <c r="Z95" s="1209"/>
      <c r="AA95" s="1209"/>
      <c r="AB95" s="1209"/>
      <c r="AC95" s="1209"/>
      <c r="AD95" s="1209"/>
      <c r="AE95" s="1273"/>
      <c r="AF95" s="1273"/>
      <c r="AG95" s="1273"/>
      <c r="AH95" s="1273"/>
      <c r="AI95" s="1273"/>
      <c r="AJ95" s="1273"/>
      <c r="AK95" s="1273"/>
      <c r="AL95" s="1273"/>
      <c r="AM95" s="1273"/>
      <c r="AN95" s="1273"/>
      <c r="AO95" s="1273"/>
      <c r="AP95" s="1273"/>
      <c r="AQ95" s="1273"/>
      <c r="AR95" s="1273"/>
      <c r="AS95" s="1273"/>
    </row>
    <row r="96" spans="1:56" ht="28.5" customHeight="1" x14ac:dyDescent="0.2">
      <c r="A96" s="2038"/>
      <c r="B96" s="1899" t="s">
        <v>2193</v>
      </c>
      <c r="C96" s="1900" t="s">
        <v>2373</v>
      </c>
      <c r="D96" s="1886" t="str">
        <f>IF(SUM(COUNTBLANK(D73),COUNTBLANK(D77),COUNTBLANK(D70))=0,(D70-D73+D77)/D70,"-")</f>
        <v>-</v>
      </c>
      <c r="E96" s="1886" t="str">
        <f t="shared" ref="E96:I96" si="7">IF(SUM(COUNTBLANK(E73),COUNTBLANK(E77),COUNTBLANK(E70))=0,(E70-E73+E77)/E70,"-")</f>
        <v>-</v>
      </c>
      <c r="F96" s="1886" t="str">
        <f t="shared" si="7"/>
        <v>-</v>
      </c>
      <c r="G96" s="1886" t="str">
        <f t="shared" si="7"/>
        <v>-</v>
      </c>
      <c r="H96" s="1886" t="str">
        <f t="shared" si="7"/>
        <v>-</v>
      </c>
      <c r="I96" s="1887" t="str">
        <f t="shared" si="7"/>
        <v>-</v>
      </c>
      <c r="J96" s="2491"/>
      <c r="K96" s="2492"/>
      <c r="L96" s="1209"/>
      <c r="M96" s="1209"/>
      <c r="N96" s="1209"/>
      <c r="O96" s="1209"/>
      <c r="P96" s="1209"/>
      <c r="Q96" s="1209"/>
      <c r="R96" s="1209"/>
      <c r="S96" s="1209"/>
      <c r="T96" s="1209"/>
      <c r="U96" s="1209"/>
      <c r="V96" s="1209"/>
      <c r="W96" s="1209"/>
      <c r="X96" s="1209"/>
      <c r="Y96" s="1209"/>
      <c r="Z96" s="1209"/>
      <c r="AA96" s="1209"/>
      <c r="AB96" s="1209"/>
      <c r="AC96" s="1209"/>
      <c r="AD96" s="1209"/>
      <c r="AE96" s="1273"/>
      <c r="AF96" s="1273"/>
      <c r="AG96" s="1273"/>
      <c r="AH96" s="1273"/>
      <c r="AI96" s="1273"/>
      <c r="AJ96" s="1273"/>
      <c r="AK96" s="1273"/>
      <c r="AL96" s="1273"/>
      <c r="AM96" s="1273"/>
      <c r="AN96" s="1273"/>
      <c r="AO96" s="1273"/>
      <c r="AP96" s="1273"/>
      <c r="AQ96" s="1273"/>
      <c r="AR96" s="1273"/>
      <c r="AS96" s="1273"/>
    </row>
    <row r="97" spans="1:45" ht="28.5" customHeight="1" x14ac:dyDescent="0.2">
      <c r="A97" s="2038"/>
      <c r="B97" s="1605" t="s">
        <v>2194</v>
      </c>
      <c r="C97" s="1603" t="s">
        <v>2182</v>
      </c>
      <c r="D97" s="1626"/>
      <c r="E97" s="1626"/>
      <c r="F97" s="1626"/>
      <c r="G97" s="1626"/>
      <c r="H97" s="1626"/>
      <c r="I97" s="1627"/>
      <c r="J97" s="2491"/>
      <c r="K97" s="2492"/>
      <c r="L97" s="1209"/>
      <c r="M97" s="1209"/>
      <c r="N97" s="1209"/>
      <c r="O97" s="1209"/>
      <c r="P97" s="1209"/>
      <c r="Q97" s="1209"/>
      <c r="R97" s="1209"/>
      <c r="S97" s="1209"/>
      <c r="T97" s="1209"/>
      <c r="U97" s="1209"/>
      <c r="V97" s="1209"/>
      <c r="W97" s="1209"/>
      <c r="X97" s="1209"/>
      <c r="Y97" s="1209"/>
      <c r="Z97" s="1209"/>
      <c r="AA97" s="1209"/>
      <c r="AB97" s="1209"/>
      <c r="AC97" s="1209"/>
      <c r="AD97" s="1209"/>
      <c r="AE97" s="1273"/>
      <c r="AF97" s="1273"/>
      <c r="AG97" s="1273"/>
      <c r="AH97" s="1273"/>
      <c r="AI97" s="1273"/>
      <c r="AJ97" s="1273"/>
      <c r="AK97" s="1273"/>
      <c r="AL97" s="1273"/>
      <c r="AM97" s="1273"/>
      <c r="AN97" s="1273"/>
      <c r="AO97" s="1273"/>
      <c r="AP97" s="1273"/>
      <c r="AQ97" s="1273"/>
      <c r="AR97" s="1273"/>
      <c r="AS97" s="1273"/>
    </row>
    <row r="98" spans="1:45" ht="28.5" customHeight="1" x14ac:dyDescent="0.2">
      <c r="A98" s="2038"/>
      <c r="B98" s="1605" t="s">
        <v>2195</v>
      </c>
      <c r="C98" s="1603" t="s">
        <v>2183</v>
      </c>
      <c r="D98" s="1626"/>
      <c r="E98" s="1626"/>
      <c r="F98" s="1626"/>
      <c r="G98" s="1626"/>
      <c r="H98" s="1626"/>
      <c r="I98" s="1627"/>
      <c r="J98" s="2491"/>
      <c r="K98" s="2492"/>
      <c r="L98" s="1209"/>
      <c r="M98" s="1209"/>
      <c r="N98" s="1209"/>
      <c r="O98" s="1209"/>
      <c r="P98" s="1209"/>
      <c r="Q98" s="1209"/>
      <c r="R98" s="1209"/>
      <c r="S98" s="1209"/>
      <c r="T98" s="1209"/>
      <c r="U98" s="1209"/>
      <c r="V98" s="1209"/>
      <c r="W98" s="1209"/>
      <c r="X98" s="1209"/>
      <c r="Y98" s="1209"/>
      <c r="Z98" s="1209"/>
      <c r="AA98" s="1209"/>
      <c r="AB98" s="1209"/>
      <c r="AC98" s="1209"/>
      <c r="AD98" s="1209"/>
      <c r="AE98" s="1273"/>
      <c r="AF98" s="1273"/>
      <c r="AG98" s="1273"/>
      <c r="AH98" s="1273"/>
      <c r="AI98" s="1273"/>
      <c r="AJ98" s="1273"/>
      <c r="AK98" s="1273"/>
      <c r="AL98" s="1273"/>
      <c r="AM98" s="1273"/>
      <c r="AN98" s="1273"/>
      <c r="AO98" s="1273"/>
      <c r="AP98" s="1273"/>
      <c r="AQ98" s="1273"/>
      <c r="AR98" s="1273"/>
      <c r="AS98" s="1273"/>
    </row>
    <row r="99" spans="1:45" ht="28.5" customHeight="1" x14ac:dyDescent="0.2">
      <c r="A99" s="2038"/>
      <c r="B99" s="1605" t="s">
        <v>2217</v>
      </c>
      <c r="C99" s="1603" t="s">
        <v>2184</v>
      </c>
      <c r="D99" s="1626"/>
      <c r="E99" s="1626"/>
      <c r="F99" s="1626"/>
      <c r="G99" s="1626"/>
      <c r="H99" s="1626"/>
      <c r="I99" s="1627"/>
      <c r="J99" s="2505"/>
      <c r="K99" s="2506"/>
      <c r="L99" s="1209"/>
      <c r="M99" s="1209"/>
      <c r="N99" s="1209"/>
      <c r="O99" s="1209"/>
      <c r="P99" s="1209"/>
      <c r="Q99" s="1209"/>
      <c r="R99" s="1209"/>
      <c r="S99" s="1209"/>
      <c r="T99" s="1209"/>
      <c r="U99" s="1209"/>
      <c r="V99" s="1209"/>
      <c r="W99" s="1209"/>
      <c r="X99" s="1209"/>
      <c r="Y99" s="1209"/>
      <c r="Z99" s="1209"/>
      <c r="AA99" s="1209"/>
      <c r="AB99" s="1209"/>
      <c r="AC99" s="1209"/>
      <c r="AD99" s="1209"/>
      <c r="AE99" s="1273"/>
      <c r="AF99" s="1273"/>
      <c r="AG99" s="1273"/>
      <c r="AH99" s="1273"/>
      <c r="AI99" s="1273"/>
      <c r="AJ99" s="1273"/>
      <c r="AK99" s="1273"/>
      <c r="AL99" s="1273"/>
      <c r="AM99" s="1273"/>
      <c r="AN99" s="1273"/>
      <c r="AO99" s="1273"/>
      <c r="AP99" s="1273"/>
      <c r="AQ99" s="1273"/>
      <c r="AR99" s="1273"/>
      <c r="AS99" s="1273"/>
    </row>
    <row r="100" spans="1:45" ht="28.5" customHeight="1" x14ac:dyDescent="0.2">
      <c r="A100" s="2038"/>
      <c r="B100" s="1605" t="s">
        <v>2197</v>
      </c>
      <c r="C100" s="1603" t="s">
        <v>2185</v>
      </c>
      <c r="D100" s="1626"/>
      <c r="E100" s="1626"/>
      <c r="F100" s="1626"/>
      <c r="G100" s="1626"/>
      <c r="H100" s="1626"/>
      <c r="I100" s="1627"/>
      <c r="J100" s="2491"/>
      <c r="K100" s="2492"/>
      <c r="L100" s="1209"/>
      <c r="M100" s="1209"/>
      <c r="N100" s="1209"/>
      <c r="O100" s="1209"/>
      <c r="P100" s="1209"/>
      <c r="Q100" s="1209"/>
      <c r="R100" s="1209"/>
      <c r="S100" s="1209"/>
      <c r="T100" s="1209"/>
      <c r="U100" s="1209"/>
      <c r="V100" s="1209"/>
      <c r="W100" s="1209"/>
      <c r="X100" s="1209"/>
      <c r="Y100" s="1209"/>
      <c r="Z100" s="1209"/>
      <c r="AA100" s="1209"/>
      <c r="AB100" s="1209"/>
      <c r="AC100" s="1209"/>
      <c r="AD100" s="1209"/>
      <c r="AE100" s="1273"/>
      <c r="AF100" s="1273"/>
      <c r="AG100" s="1273"/>
      <c r="AH100" s="1273"/>
      <c r="AI100" s="1273"/>
      <c r="AJ100" s="1273"/>
      <c r="AK100" s="1273"/>
      <c r="AL100" s="1273"/>
      <c r="AM100" s="1273"/>
      <c r="AN100" s="1273"/>
      <c r="AO100" s="1273"/>
      <c r="AP100" s="1273"/>
      <c r="AQ100" s="1273"/>
      <c r="AR100" s="1273"/>
      <c r="AS100" s="1273"/>
    </row>
    <row r="101" spans="1:45" ht="28.5" customHeight="1" thickBot="1" x14ac:dyDescent="0.25">
      <c r="A101" s="2038"/>
      <c r="B101" s="1889" t="s">
        <v>2198</v>
      </c>
      <c r="C101" s="1604" t="s">
        <v>2186</v>
      </c>
      <c r="D101" s="1631"/>
      <c r="E101" s="1631"/>
      <c r="F101" s="1631"/>
      <c r="G101" s="1631"/>
      <c r="H101" s="1631"/>
      <c r="I101" s="1632"/>
      <c r="J101" s="2501"/>
      <c r="K101" s="2502"/>
      <c r="L101" s="1209"/>
      <c r="M101" s="1209"/>
      <c r="N101" s="1209"/>
      <c r="O101" s="1209"/>
      <c r="P101" s="1209"/>
      <c r="Q101" s="1209"/>
      <c r="R101" s="1209"/>
      <c r="S101" s="1209"/>
      <c r="T101" s="1209"/>
      <c r="U101" s="1209"/>
      <c r="V101" s="1209"/>
      <c r="W101" s="1209"/>
      <c r="X101" s="1209"/>
      <c r="Y101" s="1209"/>
      <c r="Z101" s="1209"/>
      <c r="AA101" s="1209"/>
      <c r="AB101" s="1209"/>
      <c r="AC101" s="1209"/>
      <c r="AD101" s="1209"/>
      <c r="AE101" s="1273"/>
      <c r="AF101" s="1273"/>
      <c r="AG101" s="1273"/>
      <c r="AH101" s="1273"/>
      <c r="AI101" s="1273"/>
      <c r="AJ101" s="1273"/>
      <c r="AK101" s="1273"/>
      <c r="AL101" s="1273"/>
      <c r="AM101" s="1273"/>
      <c r="AN101" s="1273"/>
      <c r="AO101" s="1273"/>
      <c r="AP101" s="1273"/>
      <c r="AQ101" s="1273"/>
      <c r="AR101" s="1273"/>
      <c r="AS101" s="1273"/>
    </row>
    <row r="102" spans="1:45" ht="39" customHeight="1" x14ac:dyDescent="0.2">
      <c r="A102" s="2038"/>
      <c r="B102" s="2488" t="s">
        <v>2368</v>
      </c>
      <c r="C102" s="2489"/>
      <c r="D102" s="1616"/>
      <c r="E102" s="1616"/>
      <c r="F102" s="1616"/>
      <c r="G102" s="1616"/>
      <c r="H102" s="1616"/>
      <c r="I102" s="1617"/>
      <c r="J102" s="2499"/>
      <c r="K102" s="2500"/>
      <c r="L102" s="1209"/>
      <c r="M102" s="1209"/>
      <c r="N102" s="1209"/>
      <c r="O102" s="1209"/>
      <c r="P102" s="1209"/>
      <c r="Q102" s="1209"/>
      <c r="R102" s="1209"/>
      <c r="S102" s="1209"/>
      <c r="T102" s="1209"/>
      <c r="U102" s="1209"/>
      <c r="V102" s="1209"/>
      <c r="W102" s="1209"/>
      <c r="X102" s="1209"/>
      <c r="Y102" s="1209"/>
      <c r="Z102" s="1209"/>
      <c r="AA102" s="1209"/>
      <c r="AB102" s="1209"/>
      <c r="AC102" s="1209"/>
      <c r="AD102" s="1209"/>
      <c r="AE102" s="1273"/>
      <c r="AF102" s="1273"/>
      <c r="AG102" s="1273"/>
      <c r="AH102" s="1273"/>
      <c r="AI102" s="1273"/>
      <c r="AJ102" s="1273"/>
      <c r="AK102" s="1273"/>
      <c r="AL102" s="1273"/>
      <c r="AM102" s="1273"/>
      <c r="AN102" s="1273"/>
      <c r="AO102" s="1273"/>
      <c r="AP102" s="1273"/>
      <c r="AQ102" s="1273"/>
      <c r="AR102" s="1273"/>
      <c r="AS102" s="1273"/>
    </row>
    <row r="103" spans="1:45" ht="28.5" customHeight="1" x14ac:dyDescent="0.2">
      <c r="A103" s="2038"/>
      <c r="B103" s="1899" t="s">
        <v>2199</v>
      </c>
      <c r="C103" s="1900" t="s">
        <v>2373</v>
      </c>
      <c r="D103" s="1886" t="str">
        <f>IF(SUM(COUNTBLANK(D75),COUNTBLANK(D76),COUNTBLANK(D78))=0,(D75+D76)/D78,"-")</f>
        <v>-</v>
      </c>
      <c r="E103" s="1886" t="str">
        <f t="shared" ref="E103:I103" si="8">IF(SUM(COUNTBLANK(E75),COUNTBLANK(E76),COUNTBLANK(E78))=0,(E75+E76)/E78,"-")</f>
        <v>-</v>
      </c>
      <c r="F103" s="1886" t="str">
        <f t="shared" si="8"/>
        <v>-</v>
      </c>
      <c r="G103" s="1886" t="str">
        <f t="shared" si="8"/>
        <v>-</v>
      </c>
      <c r="H103" s="1886" t="str">
        <f t="shared" si="8"/>
        <v>-</v>
      </c>
      <c r="I103" s="1887" t="str">
        <f t="shared" si="8"/>
        <v>-</v>
      </c>
      <c r="J103" s="2491"/>
      <c r="K103" s="2492"/>
      <c r="L103" s="1209"/>
      <c r="M103" s="1209"/>
      <c r="N103" s="1209"/>
      <c r="O103" s="1209"/>
      <c r="P103" s="1209"/>
      <c r="Q103" s="1209"/>
      <c r="R103" s="1209"/>
      <c r="S103" s="1209"/>
      <c r="T103" s="1209"/>
      <c r="U103" s="1209"/>
      <c r="V103" s="1209"/>
      <c r="W103" s="1209"/>
      <c r="X103" s="1209"/>
      <c r="Y103" s="1209"/>
      <c r="Z103" s="1209"/>
      <c r="AA103" s="1209"/>
      <c r="AB103" s="1209"/>
      <c r="AC103" s="1209"/>
      <c r="AD103" s="1209"/>
      <c r="AE103" s="1273"/>
      <c r="AF103" s="1273"/>
      <c r="AG103" s="1273"/>
      <c r="AH103" s="1273"/>
      <c r="AI103" s="1273"/>
      <c r="AJ103" s="1273"/>
      <c r="AK103" s="1273"/>
      <c r="AL103" s="1273"/>
      <c r="AM103" s="1273"/>
      <c r="AN103" s="1273"/>
      <c r="AO103" s="1273"/>
      <c r="AP103" s="1273"/>
      <c r="AQ103" s="1273"/>
      <c r="AR103" s="1273"/>
      <c r="AS103" s="1273"/>
    </row>
    <row r="104" spans="1:45" ht="28.5" customHeight="1" x14ac:dyDescent="0.2">
      <c r="A104" s="2038"/>
      <c r="B104" s="1605" t="s">
        <v>2200</v>
      </c>
      <c r="C104" s="1603" t="s">
        <v>2182</v>
      </c>
      <c r="D104" s="1626"/>
      <c r="E104" s="1626"/>
      <c r="F104" s="1626"/>
      <c r="G104" s="1626"/>
      <c r="H104" s="1626"/>
      <c r="I104" s="1627"/>
      <c r="J104" s="2491"/>
      <c r="K104" s="2492"/>
      <c r="L104" s="1209"/>
      <c r="M104" s="1209"/>
      <c r="N104" s="1209"/>
      <c r="O104" s="1209"/>
      <c r="P104" s="1209"/>
      <c r="Q104" s="1209"/>
      <c r="R104" s="1209"/>
      <c r="S104" s="1209"/>
      <c r="T104" s="1209"/>
      <c r="U104" s="1209"/>
      <c r="V104" s="1209"/>
      <c r="W104" s="1209"/>
      <c r="X104" s="1209"/>
      <c r="Y104" s="1209"/>
      <c r="Z104" s="1209"/>
      <c r="AA104" s="1209"/>
      <c r="AB104" s="1209"/>
      <c r="AC104" s="1209"/>
      <c r="AD104" s="1209"/>
      <c r="AE104" s="1273"/>
      <c r="AF104" s="1273"/>
      <c r="AG104" s="1273"/>
      <c r="AH104" s="1273"/>
      <c r="AI104" s="1273"/>
      <c r="AJ104" s="1273"/>
      <c r="AK104" s="1273"/>
      <c r="AL104" s="1273"/>
      <c r="AM104" s="1273"/>
      <c r="AN104" s="1273"/>
      <c r="AO104" s="1273"/>
      <c r="AP104" s="1273"/>
      <c r="AQ104" s="1273"/>
      <c r="AR104" s="1273"/>
      <c r="AS104" s="1273"/>
    </row>
    <row r="105" spans="1:45" ht="28.5" customHeight="1" x14ac:dyDescent="0.2">
      <c r="A105" s="2038"/>
      <c r="B105" s="1605" t="s">
        <v>2201</v>
      </c>
      <c r="C105" s="1603" t="s">
        <v>2183</v>
      </c>
      <c r="D105" s="1626"/>
      <c r="E105" s="1626"/>
      <c r="F105" s="1626"/>
      <c r="G105" s="1626"/>
      <c r="H105" s="1626"/>
      <c r="I105" s="1627"/>
      <c r="J105" s="2491"/>
      <c r="K105" s="2492"/>
      <c r="L105" s="1209"/>
      <c r="M105" s="1209"/>
      <c r="N105" s="1209"/>
      <c r="O105" s="1209"/>
      <c r="P105" s="1209"/>
      <c r="Q105" s="1209"/>
      <c r="R105" s="1209"/>
      <c r="S105" s="1209"/>
      <c r="T105" s="1209"/>
      <c r="U105" s="1209"/>
      <c r="V105" s="1209"/>
      <c r="W105" s="1209"/>
      <c r="X105" s="1209"/>
      <c r="Y105" s="1209"/>
      <c r="Z105" s="1209"/>
      <c r="AA105" s="1209"/>
      <c r="AB105" s="1209"/>
      <c r="AC105" s="1209"/>
      <c r="AD105" s="1209"/>
      <c r="AE105" s="1273"/>
      <c r="AF105" s="1273"/>
      <c r="AG105" s="1273"/>
      <c r="AH105" s="1273"/>
      <c r="AI105" s="1273"/>
      <c r="AJ105" s="1273"/>
      <c r="AK105" s="1273"/>
      <c r="AL105" s="1273"/>
      <c r="AM105" s="1273"/>
      <c r="AN105" s="1273"/>
      <c r="AO105" s="1273"/>
      <c r="AP105" s="1273"/>
      <c r="AQ105" s="1273"/>
      <c r="AR105" s="1273"/>
      <c r="AS105" s="1273"/>
    </row>
    <row r="106" spans="1:45" ht="28.5" customHeight="1" x14ac:dyDescent="0.2">
      <c r="A106" s="2038"/>
      <c r="B106" s="1605" t="s">
        <v>2218</v>
      </c>
      <c r="C106" s="1603" t="s">
        <v>2184</v>
      </c>
      <c r="D106" s="1626"/>
      <c r="E106" s="1626"/>
      <c r="F106" s="1626"/>
      <c r="G106" s="1626"/>
      <c r="H106" s="1626"/>
      <c r="I106" s="1627"/>
      <c r="J106" s="2505"/>
      <c r="K106" s="2506"/>
      <c r="L106" s="1209"/>
      <c r="M106" s="1209"/>
      <c r="N106" s="1209"/>
      <c r="O106" s="1209"/>
      <c r="P106" s="1209"/>
      <c r="Q106" s="1209"/>
      <c r="R106" s="1209"/>
      <c r="S106" s="1209"/>
      <c r="T106" s="1209"/>
      <c r="U106" s="1209"/>
      <c r="V106" s="1209"/>
      <c r="W106" s="1209"/>
      <c r="X106" s="1209"/>
      <c r="Y106" s="1209"/>
      <c r="Z106" s="1209"/>
      <c r="AA106" s="1209"/>
      <c r="AB106" s="1209"/>
      <c r="AC106" s="1209"/>
      <c r="AD106" s="1209"/>
      <c r="AE106" s="1273"/>
      <c r="AF106" s="1273"/>
      <c r="AG106" s="1273"/>
      <c r="AH106" s="1273"/>
      <c r="AI106" s="1273"/>
      <c r="AJ106" s="1273"/>
      <c r="AK106" s="1273"/>
      <c r="AL106" s="1273"/>
      <c r="AM106" s="1273"/>
      <c r="AN106" s="1273"/>
      <c r="AO106" s="1273"/>
      <c r="AP106" s="1273"/>
      <c r="AQ106" s="1273"/>
      <c r="AR106" s="1273"/>
      <c r="AS106" s="1273"/>
    </row>
    <row r="107" spans="1:45" ht="28.5" customHeight="1" x14ac:dyDescent="0.2">
      <c r="A107" s="2038"/>
      <c r="B107" s="1605" t="s">
        <v>2203</v>
      </c>
      <c r="C107" s="1603" t="s">
        <v>2185</v>
      </c>
      <c r="D107" s="1626"/>
      <c r="E107" s="1626"/>
      <c r="F107" s="1626"/>
      <c r="G107" s="1626"/>
      <c r="H107" s="1626"/>
      <c r="I107" s="1627"/>
      <c r="J107" s="2491"/>
      <c r="K107" s="2492"/>
      <c r="L107" s="1209"/>
      <c r="M107" s="1209"/>
      <c r="N107" s="1209"/>
      <c r="O107" s="1209"/>
      <c r="P107" s="1209"/>
      <c r="Q107" s="1209"/>
      <c r="R107" s="1209"/>
      <c r="S107" s="1209"/>
      <c r="T107" s="1209"/>
      <c r="U107" s="1209"/>
      <c r="V107" s="1209"/>
      <c r="W107" s="1209"/>
      <c r="X107" s="1209"/>
      <c r="Y107" s="1209"/>
      <c r="Z107" s="1209"/>
      <c r="AA107" s="1209"/>
      <c r="AB107" s="1209"/>
      <c r="AC107" s="1209"/>
      <c r="AD107" s="1209"/>
      <c r="AE107" s="1273"/>
      <c r="AF107" s="1273"/>
      <c r="AG107" s="1273"/>
      <c r="AH107" s="1273"/>
      <c r="AI107" s="1273"/>
      <c r="AJ107" s="1273"/>
      <c r="AK107" s="1273"/>
      <c r="AL107" s="1273"/>
      <c r="AM107" s="1273"/>
      <c r="AN107" s="1273"/>
      <c r="AO107" s="1273"/>
      <c r="AP107" s="1273"/>
      <c r="AQ107" s="1273"/>
      <c r="AR107" s="1273"/>
      <c r="AS107" s="1273"/>
    </row>
    <row r="108" spans="1:45" ht="28.5" customHeight="1" thickBot="1" x14ac:dyDescent="0.25">
      <c r="A108" s="2038"/>
      <c r="B108" s="1889" t="s">
        <v>2204</v>
      </c>
      <c r="C108" s="1604" t="s">
        <v>2186</v>
      </c>
      <c r="D108" s="1631"/>
      <c r="E108" s="1631"/>
      <c r="F108" s="1631"/>
      <c r="G108" s="1631"/>
      <c r="H108" s="1631"/>
      <c r="I108" s="1632"/>
      <c r="J108" s="2501"/>
      <c r="K108" s="2502"/>
      <c r="L108" s="1209"/>
      <c r="M108" s="1209"/>
      <c r="N108" s="1209"/>
      <c r="O108" s="1209"/>
      <c r="P108" s="1209"/>
      <c r="Q108" s="1209"/>
      <c r="R108" s="1209"/>
      <c r="S108" s="1209"/>
      <c r="T108" s="1209"/>
      <c r="U108" s="1209"/>
      <c r="V108" s="1209"/>
      <c r="W108" s="1209"/>
      <c r="X108" s="1209"/>
      <c r="Y108" s="1209"/>
      <c r="Z108" s="1209"/>
      <c r="AA108" s="1209"/>
      <c r="AB108" s="1209"/>
      <c r="AC108" s="1209"/>
      <c r="AD108" s="1209"/>
      <c r="AE108" s="1273"/>
      <c r="AF108" s="1273"/>
      <c r="AG108" s="1273"/>
      <c r="AH108" s="1273"/>
      <c r="AI108" s="1273"/>
      <c r="AJ108" s="1273"/>
      <c r="AK108" s="1273"/>
      <c r="AL108" s="1273"/>
      <c r="AM108" s="1273"/>
      <c r="AN108" s="1273"/>
      <c r="AO108" s="1273"/>
      <c r="AP108" s="1273"/>
      <c r="AQ108" s="1273"/>
      <c r="AR108" s="1273"/>
      <c r="AS108" s="1273"/>
    </row>
    <row r="109" spans="1:45" ht="57.75" customHeight="1" thickBot="1" x14ac:dyDescent="0.25">
      <c r="A109" s="2038"/>
      <c r="B109" s="2488" t="s">
        <v>2190</v>
      </c>
      <c r="C109" s="2489"/>
      <c r="D109" s="2490"/>
      <c r="E109" s="2477"/>
      <c r="F109" s="2477"/>
      <c r="G109" s="2477"/>
      <c r="H109" s="2477"/>
      <c r="I109" s="2507"/>
      <c r="J109" s="1947"/>
      <c r="K109" s="1947"/>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73"/>
      <c r="AF109" s="1273"/>
      <c r="AG109" s="1273"/>
      <c r="AH109" s="1273"/>
      <c r="AI109" s="1273"/>
      <c r="AJ109" s="1273"/>
      <c r="AK109" s="1273"/>
      <c r="AL109" s="1273"/>
      <c r="AM109" s="1273"/>
      <c r="AN109" s="1273"/>
      <c r="AO109" s="1273"/>
      <c r="AP109" s="1273"/>
      <c r="AQ109" s="1273"/>
      <c r="AR109" s="1273"/>
      <c r="AS109" s="1273"/>
    </row>
    <row r="110" spans="1:45" ht="37.5" customHeight="1" x14ac:dyDescent="0.2">
      <c r="A110" s="2038"/>
      <c r="B110" s="1450" t="s">
        <v>2205</v>
      </c>
      <c r="C110" s="1451" t="s">
        <v>1477</v>
      </c>
      <c r="D110" s="1482" t="s">
        <v>1478</v>
      </c>
      <c r="E110" s="1482" t="s">
        <v>1478</v>
      </c>
      <c r="F110" s="1482" t="s">
        <v>1478</v>
      </c>
      <c r="G110" s="1482" t="s">
        <v>1478</v>
      </c>
      <c r="H110" s="1482" t="s">
        <v>1478</v>
      </c>
      <c r="I110" s="1345" t="s">
        <v>1478</v>
      </c>
      <c r="J110" s="1209"/>
      <c r="K110" s="1209"/>
      <c r="L110" s="1209"/>
      <c r="M110" s="1209"/>
      <c r="N110" s="1209"/>
      <c r="O110" s="1209"/>
      <c r="P110" s="1209"/>
      <c r="Q110" s="1209"/>
      <c r="R110" s="1209"/>
      <c r="S110" s="1209"/>
      <c r="T110" s="1209"/>
      <c r="U110" s="1209"/>
      <c r="V110" s="1209"/>
      <c r="W110" s="1209"/>
      <c r="X110" s="1209"/>
      <c r="Y110" s="1209"/>
      <c r="Z110" s="1209"/>
      <c r="AA110" s="1209"/>
      <c r="AB110" s="1209"/>
      <c r="AC110" s="1209"/>
      <c r="AD110" s="1209"/>
      <c r="AE110" s="1273"/>
      <c r="AF110" s="1273"/>
      <c r="AG110" s="1273"/>
      <c r="AH110" s="1273"/>
      <c r="AI110" s="1273"/>
      <c r="AJ110" s="1273"/>
      <c r="AK110" s="1273"/>
      <c r="AL110" s="1273"/>
      <c r="AM110" s="1273"/>
      <c r="AN110" s="1273"/>
      <c r="AO110" s="1273"/>
      <c r="AP110" s="1273"/>
      <c r="AQ110" s="1273"/>
      <c r="AR110" s="1273"/>
      <c r="AS110" s="1273"/>
    </row>
    <row r="111" spans="1:45" ht="44.25" customHeight="1" thickBot="1" x14ac:dyDescent="0.25">
      <c r="A111" s="2038"/>
      <c r="B111" s="1448" t="s">
        <v>2219</v>
      </c>
      <c r="C111" s="1449" t="s">
        <v>1480</v>
      </c>
      <c r="D111" s="1483" t="s">
        <v>1478</v>
      </c>
      <c r="E111" s="1483" t="s">
        <v>1478</v>
      </c>
      <c r="F111" s="1483" t="s">
        <v>1478</v>
      </c>
      <c r="G111" s="1483" t="s">
        <v>1478</v>
      </c>
      <c r="H111" s="1483" t="s">
        <v>1478</v>
      </c>
      <c r="I111" s="1320" t="s">
        <v>1478</v>
      </c>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73"/>
      <c r="AF111" s="1273"/>
      <c r="AG111" s="1273"/>
      <c r="AH111" s="1273"/>
      <c r="AI111" s="1273"/>
      <c r="AJ111" s="1273"/>
      <c r="AK111" s="1273"/>
      <c r="AL111" s="1273"/>
      <c r="AM111" s="1273"/>
      <c r="AN111" s="1273"/>
      <c r="AO111" s="1273"/>
      <c r="AP111" s="1273"/>
      <c r="AQ111" s="1273"/>
      <c r="AR111" s="1273"/>
      <c r="AS111" s="1273"/>
    </row>
    <row r="112" spans="1:45" ht="20.100000000000001" customHeight="1" x14ac:dyDescent="0.2">
      <c r="B112" s="2478"/>
      <c r="C112" s="2479"/>
      <c r="D112" s="1372"/>
      <c r="E112" s="1372"/>
      <c r="F112" s="1372"/>
      <c r="G112" s="1372"/>
      <c r="H112" s="1372"/>
      <c r="I112" s="1372"/>
      <c r="J112" s="1744"/>
      <c r="K112" s="1744"/>
      <c r="L112" s="1209"/>
      <c r="M112" s="1209"/>
      <c r="N112" s="1209"/>
      <c r="O112" s="1209"/>
      <c r="P112" s="1209"/>
      <c r="Q112" s="1209"/>
      <c r="R112" s="1209"/>
      <c r="S112" s="1209"/>
      <c r="T112" s="1209"/>
      <c r="U112" s="1209"/>
      <c r="V112" s="1209"/>
      <c r="W112" s="1209"/>
      <c r="X112" s="1209"/>
      <c r="Y112" s="1209"/>
      <c r="Z112" s="1209"/>
      <c r="AA112" s="1209"/>
      <c r="AB112" s="1209"/>
      <c r="AC112" s="1209"/>
      <c r="AD112" s="1209"/>
      <c r="AE112" s="1272"/>
      <c r="AF112" s="1272"/>
      <c r="AG112" s="1272"/>
      <c r="AH112" s="1272"/>
      <c r="AI112" s="1272"/>
      <c r="AJ112" s="1272"/>
      <c r="AK112" s="1272"/>
      <c r="AL112" s="1272"/>
      <c r="AM112" s="1272"/>
      <c r="AN112" s="1272"/>
      <c r="AO112" s="1272"/>
      <c r="AP112" s="1272"/>
      <c r="AQ112" s="1272"/>
      <c r="AR112" s="1272"/>
      <c r="AS112" s="1272"/>
    </row>
    <row r="113" spans="2:95" ht="20.100000000000001" customHeight="1" x14ac:dyDescent="0.2">
      <c r="B113" s="366"/>
      <c r="C113" s="842" t="s">
        <v>632</v>
      </c>
      <c r="D113" s="842" t="s">
        <v>1612</v>
      </c>
      <c r="E113" s="842" t="s">
        <v>2347</v>
      </c>
      <c r="F113" s="842" t="s">
        <v>2348</v>
      </c>
      <c r="G113" s="842" t="s">
        <v>2349</v>
      </c>
      <c r="H113" s="842" t="s">
        <v>2350</v>
      </c>
      <c r="I113" s="842" t="s">
        <v>1613</v>
      </c>
      <c r="J113" s="842"/>
      <c r="K113" s="842"/>
      <c r="L113" s="1209"/>
      <c r="M113" s="1209"/>
      <c r="N113" s="1209"/>
      <c r="O113" s="1209"/>
      <c r="P113" s="1209"/>
      <c r="Q113" s="1209"/>
      <c r="R113" s="1209"/>
      <c r="S113" s="1209"/>
      <c r="T113" s="1209"/>
      <c r="U113" s="1209"/>
      <c r="V113" s="1209"/>
      <c r="W113" s="1209"/>
      <c r="X113" s="1209"/>
      <c r="Y113" s="1209"/>
      <c r="Z113" s="1209"/>
      <c r="AA113" s="1209"/>
      <c r="AB113" s="1209"/>
      <c r="AC113" s="1209"/>
      <c r="AD113" s="1209"/>
      <c r="AE113" s="842"/>
      <c r="AF113" s="842"/>
      <c r="AG113" s="842"/>
      <c r="AH113" s="842"/>
      <c r="AI113" s="842"/>
      <c r="AJ113" s="842"/>
      <c r="AK113" s="842"/>
      <c r="AL113" s="842"/>
      <c r="AM113" s="842"/>
      <c r="AN113" s="842"/>
      <c r="AO113" s="842"/>
      <c r="AP113" s="842"/>
      <c r="AQ113" s="842"/>
      <c r="AR113" s="842"/>
      <c r="AS113" s="842"/>
    </row>
    <row r="114" spans="2:95" ht="20.100000000000001" customHeight="1" x14ac:dyDescent="0.2">
      <c r="B114" s="182"/>
      <c r="C114" s="69"/>
      <c r="D114" s="69"/>
      <c r="E114" s="69"/>
      <c r="F114" s="69"/>
      <c r="G114" s="69"/>
      <c r="H114" s="69"/>
      <c r="I114" s="69"/>
      <c r="J114" s="5"/>
      <c r="K114" s="5"/>
      <c r="L114" s="1209"/>
      <c r="M114" s="1209"/>
      <c r="N114" s="1209"/>
      <c r="O114" s="1209"/>
      <c r="P114" s="1209"/>
      <c r="Q114" s="1209"/>
      <c r="R114" s="1209"/>
      <c r="S114" s="1209"/>
      <c r="T114" s="1209"/>
      <c r="U114" s="1209"/>
      <c r="V114" s="1209"/>
      <c r="W114" s="1209"/>
      <c r="X114" s="1209"/>
      <c r="Y114" s="1209"/>
      <c r="Z114" s="1209"/>
      <c r="AA114" s="1209"/>
      <c r="AB114" s="1209"/>
      <c r="AC114" s="1209"/>
      <c r="AD114" s="1209"/>
      <c r="AE114" s="5"/>
      <c r="AF114" s="5"/>
      <c r="AG114" s="5"/>
      <c r="AH114" s="5"/>
      <c r="AI114" s="5"/>
      <c r="AJ114" s="5"/>
      <c r="AK114" s="5"/>
      <c r="AL114" s="5"/>
      <c r="AM114" s="5"/>
      <c r="AN114" s="5"/>
      <c r="AO114" s="5"/>
      <c r="AP114" s="5"/>
      <c r="AQ114" s="5"/>
      <c r="AR114" s="5"/>
      <c r="AS114" s="5"/>
      <c r="AT114" s="842"/>
    </row>
    <row r="115" spans="2:95" ht="13.5" customHeight="1" x14ac:dyDescent="0.2">
      <c r="V115" s="835"/>
      <c r="W115" s="835"/>
      <c r="X115" s="1209"/>
      <c r="Y115" s="1209"/>
      <c r="Z115" s="1209"/>
      <c r="AA115" s="1209"/>
      <c r="AB115" s="1209"/>
      <c r="AC115" s="1209"/>
      <c r="AD115" s="1209"/>
      <c r="AE115" s="1209"/>
      <c r="AF115" s="1209"/>
      <c r="AG115" s="1209"/>
      <c r="AH115" s="1209"/>
      <c r="AI115" s="1209"/>
      <c r="AJ115" s="1209"/>
      <c r="AK115" s="1209"/>
      <c r="AL115" s="1209"/>
      <c r="AM115" s="1209"/>
      <c r="AN115" s="1209"/>
      <c r="AO115" s="1209"/>
      <c r="AP115" s="1209"/>
      <c r="AQ115" s="1445"/>
      <c r="AR115" s="1445"/>
      <c r="AS115" s="1445"/>
      <c r="AT115" s="1445"/>
      <c r="AU115" s="1445"/>
      <c r="AV115" s="1445"/>
      <c r="AW115" s="1445"/>
      <c r="AX115" s="1445"/>
      <c r="AY115" s="1445"/>
      <c r="AZ115" s="1445"/>
      <c r="BA115" s="1445"/>
      <c r="BB115" s="1445"/>
      <c r="BC115" s="1445"/>
      <c r="BD115" s="1445"/>
      <c r="BE115" s="1445"/>
      <c r="BF115" s="5"/>
      <c r="BG115" s="5"/>
    </row>
    <row r="116" spans="2:95" ht="27.75" customHeight="1" x14ac:dyDescent="0.2">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BE116" s="835"/>
      <c r="BF116" s="835"/>
      <c r="BG116" s="835"/>
      <c r="BH116" s="1209"/>
      <c r="BI116" s="1209"/>
      <c r="BJ116" s="1209"/>
      <c r="BK116" s="1209"/>
      <c r="BL116" s="1209"/>
      <c r="BM116" s="1209"/>
      <c r="BN116" s="1209"/>
      <c r="BO116" s="1209"/>
      <c r="BP116" s="1209"/>
      <c r="BQ116" s="1209"/>
      <c r="BR116" s="1209"/>
      <c r="BS116" s="1209"/>
      <c r="BT116" s="1209"/>
      <c r="BU116" s="1209"/>
      <c r="BV116" s="1209"/>
      <c r="BW116" s="1209"/>
      <c r="BX116" s="1209"/>
      <c r="BY116" s="1209"/>
      <c r="BZ116" s="1209"/>
      <c r="CA116" s="1445"/>
      <c r="CB116" s="1445"/>
      <c r="CC116" s="1445"/>
      <c r="CD116" s="1445"/>
      <c r="CE116" s="1445"/>
      <c r="CF116" s="1445"/>
      <c r="CG116" s="1445"/>
      <c r="CH116" s="1445"/>
      <c r="CI116" s="1445"/>
      <c r="CJ116" s="1445"/>
      <c r="CK116" s="1445"/>
      <c r="CL116" s="1445"/>
      <c r="CM116" s="1445"/>
      <c r="CN116" s="1445"/>
      <c r="CO116" s="1445"/>
      <c r="CP116" s="1445"/>
      <c r="CQ116" s="835"/>
    </row>
    <row r="117" spans="2:95" ht="27.75" customHeight="1" x14ac:dyDescent="0.25">
      <c r="B117" s="68" t="s">
        <v>1212</v>
      </c>
      <c r="C117" s="65"/>
      <c r="D117" s="65"/>
      <c r="E117" s="65"/>
      <c r="F117" s="65"/>
      <c r="G117" s="65"/>
      <c r="H117" s="65"/>
      <c r="I117" s="65"/>
      <c r="J117" s="65"/>
      <c r="K117" s="65"/>
      <c r="L117" s="65"/>
      <c r="M117" s="65"/>
      <c r="N117" s="1634" t="s">
        <v>2371</v>
      </c>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5"/>
      <c r="BE117" s="835"/>
      <c r="BF117" s="835"/>
      <c r="BG117" s="835"/>
      <c r="BH117" s="835"/>
      <c r="BI117" s="835"/>
      <c r="BJ117" s="835"/>
      <c r="BK117" s="835"/>
      <c r="BL117" s="835"/>
      <c r="BM117" s="835"/>
      <c r="BN117" s="835"/>
      <c r="BO117" s="835"/>
      <c r="BP117" s="835"/>
      <c r="BQ117" s="835"/>
      <c r="BR117" s="835"/>
      <c r="BS117" s="835"/>
      <c r="BT117" s="835"/>
      <c r="BU117" s="835"/>
      <c r="BV117" s="835"/>
      <c r="BW117" s="835"/>
      <c r="BX117" s="835"/>
      <c r="BY117" s="1445"/>
      <c r="BZ117" s="1445"/>
      <c r="CA117" s="1445"/>
      <c r="CB117" s="1445"/>
      <c r="CC117" s="1445"/>
      <c r="CD117" s="1445"/>
      <c r="CE117" s="1445"/>
      <c r="CF117" s="1445"/>
      <c r="CG117" s="1445"/>
      <c r="CH117" s="1445"/>
      <c r="CI117" s="1445"/>
      <c r="CJ117" s="1445"/>
      <c r="CK117" s="1445"/>
      <c r="CL117" s="1445"/>
      <c r="CM117" s="1445"/>
      <c r="CN117" s="1445"/>
      <c r="CO117" s="1445"/>
      <c r="CP117" s="1445"/>
      <c r="CQ117" s="835"/>
    </row>
    <row r="118" spans="2:95" ht="27.75" customHeight="1" x14ac:dyDescent="0.2">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2:95" ht="20.100000000000001" customHeight="1" x14ac:dyDescent="0.2">
      <c r="B119" s="182"/>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row>
    <row r="120" spans="2:95" ht="20.100000000000001" customHeight="1" x14ac:dyDescent="0.2">
      <c r="B120" s="182"/>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row>
    <row r="121" spans="2:95" ht="14.25" customHeight="1" x14ac:dyDescent="0.2">
      <c r="B121" s="182"/>
      <c r="C121" s="69"/>
      <c r="D121" s="1936" t="s">
        <v>508</v>
      </c>
      <c r="E121" s="1936" t="s">
        <v>509</v>
      </c>
      <c r="F121" s="1936" t="s">
        <v>510</v>
      </c>
      <c r="G121" s="1936" t="s">
        <v>511</v>
      </c>
      <c r="H121" s="1936" t="s">
        <v>512</v>
      </c>
      <c r="I121" s="1936" t="s">
        <v>513</v>
      </c>
      <c r="J121" s="2480" t="s">
        <v>923</v>
      </c>
      <c r="K121" s="2480"/>
      <c r="L121" s="1209"/>
      <c r="M121" s="1209"/>
      <c r="N121" s="1209"/>
      <c r="O121" s="1209"/>
      <c r="P121" s="1209"/>
      <c r="Q121" s="1209"/>
      <c r="R121" s="1209"/>
      <c r="S121" s="1209"/>
      <c r="T121" s="1209"/>
      <c r="U121" s="1209"/>
      <c r="V121" s="1209"/>
      <c r="W121" s="1209"/>
      <c r="X121" s="1209"/>
      <c r="Y121" s="1209"/>
      <c r="Z121" s="1209"/>
      <c r="AA121" s="1209"/>
      <c r="AB121" s="1209"/>
      <c r="AC121" s="1209"/>
      <c r="AD121" s="1209"/>
      <c r="AE121" s="1209"/>
      <c r="AF121" s="1209"/>
      <c r="AG121" s="1209"/>
      <c r="AH121" s="1209"/>
      <c r="AI121" s="1209"/>
      <c r="AJ121" s="1209"/>
      <c r="AK121" s="1209"/>
      <c r="AL121" s="1209"/>
      <c r="AM121" s="1209"/>
      <c r="AN121" s="1209"/>
      <c r="AO121" s="1209"/>
      <c r="AP121" s="1209"/>
      <c r="AQ121" s="1209"/>
      <c r="AR121" s="1209"/>
      <c r="AS121" s="1209"/>
    </row>
    <row r="122" spans="2:95" ht="36.950000000000003" customHeight="1" x14ac:dyDescent="0.2">
      <c r="C122" s="181"/>
      <c r="D122" s="2465" t="s">
        <v>1642</v>
      </c>
      <c r="E122" s="2466"/>
      <c r="F122" s="2466"/>
      <c r="G122" s="2466"/>
      <c r="H122" s="2466"/>
      <c r="I122" s="2481"/>
      <c r="J122" s="2482" t="s">
        <v>1343</v>
      </c>
      <c r="K122" s="2483"/>
      <c r="L122" s="1209"/>
      <c r="M122" s="1209"/>
      <c r="N122" s="1209"/>
      <c r="O122" s="1209"/>
      <c r="P122" s="1209"/>
      <c r="Q122" s="1209"/>
      <c r="R122" s="1209"/>
      <c r="S122" s="1209"/>
      <c r="T122" s="1209"/>
      <c r="U122" s="1209"/>
      <c r="V122" s="1209"/>
      <c r="W122" s="1209"/>
      <c r="X122" s="1209"/>
      <c r="Y122" s="1209"/>
      <c r="Z122" s="1209"/>
      <c r="AA122" s="1209"/>
      <c r="AB122" s="1209"/>
      <c r="AC122" s="1209"/>
      <c r="AD122" s="1934"/>
      <c r="AE122" s="1934"/>
      <c r="AF122" s="1934"/>
      <c r="AG122" s="1934"/>
      <c r="AH122" s="1934"/>
      <c r="AI122" s="1934"/>
      <c r="AJ122" s="1934"/>
      <c r="AK122" s="1934"/>
      <c r="AL122" s="1934"/>
      <c r="AM122" s="1934"/>
      <c r="AN122" s="1934"/>
      <c r="AO122" s="1934"/>
      <c r="AP122" s="1934"/>
      <c r="AQ122" s="1934"/>
      <c r="AR122" s="1934"/>
      <c r="AS122" s="1934"/>
    </row>
    <row r="123" spans="2:95" ht="90.6" customHeight="1" thickBot="1" x14ac:dyDescent="0.25">
      <c r="C123" s="181"/>
      <c r="D123" s="1420">
        <v>2018</v>
      </c>
      <c r="E123" s="1420">
        <v>2019</v>
      </c>
      <c r="F123" s="1420">
        <v>2020</v>
      </c>
      <c r="G123" s="1420">
        <v>2021</v>
      </c>
      <c r="H123" s="1420">
        <v>2022</v>
      </c>
      <c r="I123" s="1421" t="s">
        <v>1355</v>
      </c>
      <c r="J123" s="2482"/>
      <c r="K123" s="2483"/>
      <c r="L123" s="1209"/>
      <c r="M123" s="1209"/>
      <c r="N123" s="1209"/>
      <c r="O123" s="1209"/>
      <c r="P123" s="1209"/>
      <c r="Q123" s="1209"/>
      <c r="R123" s="1209"/>
      <c r="S123" s="1209"/>
      <c r="T123" s="1209"/>
      <c r="U123" s="1209"/>
      <c r="V123" s="1209"/>
      <c r="W123" s="1209"/>
      <c r="X123" s="1209"/>
      <c r="Y123" s="1209"/>
      <c r="Z123" s="1209"/>
      <c r="AA123" s="1209"/>
      <c r="AB123" s="1209"/>
      <c r="AC123" s="1209"/>
      <c r="AD123" s="1934"/>
      <c r="AE123" s="1934"/>
      <c r="AF123" s="1934"/>
      <c r="AG123" s="1934"/>
      <c r="AH123" s="1934"/>
      <c r="AI123" s="1934"/>
      <c r="AJ123" s="1934"/>
      <c r="AK123" s="1934"/>
      <c r="AL123" s="1934"/>
      <c r="AM123" s="1934"/>
      <c r="AN123" s="1934"/>
      <c r="AO123" s="1934"/>
      <c r="AP123" s="1934"/>
      <c r="AQ123" s="1934"/>
      <c r="AR123" s="1934"/>
      <c r="AS123" s="1934"/>
    </row>
    <row r="124" spans="2:95" ht="48" customHeight="1" x14ac:dyDescent="0.2">
      <c r="B124" s="1607" t="s">
        <v>2170</v>
      </c>
      <c r="C124" s="1608"/>
      <c r="D124" s="1610"/>
      <c r="E124" s="1610"/>
      <c r="F124" s="1610"/>
      <c r="G124" s="1610"/>
      <c r="H124" s="1610"/>
      <c r="I124" s="1611"/>
      <c r="J124" s="2484"/>
      <c r="K124" s="2485"/>
      <c r="L124" s="1209"/>
      <c r="M124" s="1209"/>
      <c r="N124" s="1209"/>
      <c r="O124" s="1209"/>
      <c r="P124" s="1209"/>
      <c r="Q124" s="1209"/>
      <c r="R124" s="1209"/>
      <c r="S124" s="1209"/>
      <c r="T124" s="1209"/>
      <c r="U124" s="1209"/>
      <c r="V124" s="1209"/>
      <c r="W124" s="1209"/>
      <c r="X124" s="1209"/>
      <c r="Y124" s="1209"/>
      <c r="Z124" s="1209"/>
      <c r="AA124" s="1209"/>
      <c r="AB124" s="1209"/>
      <c r="AC124" s="1209"/>
      <c r="AD124" s="265"/>
      <c r="AE124" s="265"/>
      <c r="AF124" s="265"/>
      <c r="AG124" s="265"/>
      <c r="AH124" s="265"/>
      <c r="AI124" s="265"/>
      <c r="AJ124" s="265"/>
      <c r="AK124" s="265"/>
      <c r="AL124" s="265"/>
      <c r="AM124" s="265"/>
      <c r="AN124" s="265"/>
      <c r="AO124" s="265"/>
      <c r="AP124" s="265"/>
      <c r="AQ124" s="265"/>
      <c r="AR124" s="265"/>
      <c r="AS124" s="265"/>
    </row>
    <row r="125" spans="2:95" ht="58.5" customHeight="1" x14ac:dyDescent="0.2">
      <c r="B125" s="1605" t="s">
        <v>1365</v>
      </c>
      <c r="C125" s="1603" t="s">
        <v>1530</v>
      </c>
      <c r="D125" s="1297"/>
      <c r="E125" s="1297"/>
      <c r="F125" s="1598"/>
      <c r="G125" s="1598"/>
      <c r="H125" s="1598"/>
      <c r="I125" s="922"/>
      <c r="J125" s="2491"/>
      <c r="K125" s="2492"/>
      <c r="L125" s="1209"/>
      <c r="M125" s="1209"/>
      <c r="N125" s="1209"/>
      <c r="O125" s="1209"/>
      <c r="P125" s="1209"/>
      <c r="Q125" s="1209"/>
      <c r="R125" s="1209"/>
      <c r="S125" s="1209"/>
      <c r="T125" s="1209"/>
      <c r="U125" s="1209"/>
      <c r="V125" s="1209"/>
      <c r="W125" s="1209"/>
      <c r="X125" s="1209"/>
      <c r="Y125" s="1209"/>
      <c r="Z125" s="1209"/>
      <c r="AA125" s="1209"/>
      <c r="AB125" s="1209"/>
      <c r="AC125" s="1209"/>
      <c r="AD125" s="1273"/>
      <c r="AE125" s="1273"/>
      <c r="AF125" s="1273"/>
      <c r="AG125" s="1273"/>
      <c r="AH125" s="1273"/>
      <c r="AI125" s="1273"/>
      <c r="AJ125" s="1273"/>
      <c r="AK125" s="1273"/>
      <c r="AL125" s="1273"/>
      <c r="AM125" s="1273"/>
      <c r="AN125" s="1273"/>
      <c r="AO125" s="1273"/>
      <c r="AP125" s="1273"/>
      <c r="AQ125" s="1273"/>
      <c r="AR125" s="1273"/>
      <c r="AS125" s="1273"/>
    </row>
    <row r="126" spans="2:95" ht="50.1" customHeight="1" x14ac:dyDescent="0.2">
      <c r="B126" s="1605" t="s">
        <v>1370</v>
      </c>
      <c r="C126" s="1603" t="s">
        <v>1376</v>
      </c>
      <c r="D126" s="1297"/>
      <c r="E126" s="1297"/>
      <c r="F126" s="1598"/>
      <c r="G126" s="1598"/>
      <c r="H126" s="1598"/>
      <c r="I126" s="922"/>
      <c r="J126" s="2491"/>
      <c r="K126" s="2492"/>
      <c r="L126" s="1209"/>
      <c r="M126" s="1209"/>
      <c r="N126" s="1209"/>
      <c r="O126" s="1209"/>
      <c r="P126" s="1209"/>
      <c r="Q126" s="1209"/>
      <c r="R126" s="1209"/>
      <c r="S126" s="1209"/>
      <c r="T126" s="1209"/>
      <c r="U126" s="1209"/>
      <c r="V126" s="1209"/>
      <c r="W126" s="1209"/>
      <c r="X126" s="1209"/>
      <c r="Y126" s="1209"/>
      <c r="Z126" s="1209"/>
      <c r="AA126" s="1209"/>
      <c r="AB126" s="1209"/>
      <c r="AC126" s="1209"/>
      <c r="AD126" s="1273"/>
      <c r="AE126" s="1273"/>
      <c r="AF126" s="1273"/>
      <c r="AG126" s="1273"/>
      <c r="AH126" s="1273"/>
      <c r="AI126" s="1273"/>
      <c r="AJ126" s="1273"/>
      <c r="AK126" s="1273"/>
      <c r="AL126" s="1273"/>
      <c r="AM126" s="1273"/>
      <c r="AN126" s="1273"/>
      <c r="AO126" s="1273"/>
      <c r="AP126" s="1273"/>
      <c r="AQ126" s="1273"/>
      <c r="AR126" s="1273"/>
      <c r="AS126" s="1273"/>
    </row>
    <row r="127" spans="2:95" ht="28.5" customHeight="1" x14ac:dyDescent="0.2">
      <c r="B127" s="1605" t="s">
        <v>1375</v>
      </c>
      <c r="C127" s="1641" t="s">
        <v>2174</v>
      </c>
      <c r="D127" s="1297"/>
      <c r="E127" s="1297"/>
      <c r="F127" s="1598"/>
      <c r="G127" s="1598"/>
      <c r="H127" s="1598"/>
      <c r="I127" s="922"/>
      <c r="J127" s="2491"/>
      <c r="K127" s="2492"/>
      <c r="L127" s="1209"/>
      <c r="M127" s="1209"/>
      <c r="N127" s="1209"/>
      <c r="O127" s="1209"/>
      <c r="P127" s="1209"/>
      <c r="Q127" s="1209"/>
      <c r="R127" s="1209"/>
      <c r="S127" s="1209"/>
      <c r="T127" s="1209"/>
      <c r="U127" s="1209"/>
      <c r="V127" s="1209"/>
      <c r="W127" s="1209"/>
      <c r="X127" s="1209"/>
      <c r="Y127" s="1209"/>
      <c r="Z127" s="1209"/>
      <c r="AA127" s="1209"/>
      <c r="AB127" s="1209"/>
      <c r="AC127" s="1209"/>
      <c r="AD127" s="1273"/>
      <c r="AE127" s="1273"/>
      <c r="AF127" s="1273"/>
      <c r="AG127" s="1273"/>
      <c r="AH127" s="1273"/>
      <c r="AI127" s="1273"/>
      <c r="AJ127" s="1273"/>
      <c r="AK127" s="1273"/>
      <c r="AL127" s="1273"/>
      <c r="AM127" s="1273"/>
      <c r="AN127" s="1273"/>
      <c r="AO127" s="1273"/>
      <c r="AP127" s="1273"/>
      <c r="AQ127" s="1273"/>
      <c r="AR127" s="1273"/>
      <c r="AS127" s="1273"/>
    </row>
    <row r="128" spans="2:95" ht="28.5" customHeight="1" x14ac:dyDescent="0.2">
      <c r="B128" s="1605" t="s">
        <v>1380</v>
      </c>
      <c r="C128" s="1603" t="s">
        <v>2175</v>
      </c>
      <c r="D128" s="1297"/>
      <c r="E128" s="1297"/>
      <c r="F128" s="1598"/>
      <c r="G128" s="1598"/>
      <c r="H128" s="1598"/>
      <c r="I128" s="922"/>
      <c r="J128" s="2491"/>
      <c r="K128" s="2492"/>
      <c r="L128" s="1209"/>
      <c r="M128" s="1209"/>
      <c r="N128" s="1209"/>
      <c r="O128" s="1209"/>
      <c r="P128" s="1209"/>
      <c r="Q128" s="1209"/>
      <c r="R128" s="1209"/>
      <c r="S128" s="1209"/>
      <c r="T128" s="1209"/>
      <c r="U128" s="1209"/>
      <c r="V128" s="1209"/>
      <c r="W128" s="1209"/>
      <c r="X128" s="1209"/>
      <c r="Y128" s="1209"/>
      <c r="Z128" s="1209"/>
      <c r="AA128" s="1209"/>
      <c r="AB128" s="1209"/>
      <c r="AC128" s="1209"/>
      <c r="AD128" s="1273"/>
      <c r="AE128" s="1273"/>
      <c r="AF128" s="1273"/>
      <c r="AG128" s="1273"/>
      <c r="AH128" s="1273"/>
      <c r="AI128" s="1273"/>
      <c r="AJ128" s="1273"/>
      <c r="AK128" s="1273"/>
      <c r="AL128" s="1273"/>
      <c r="AM128" s="1273"/>
      <c r="AN128" s="1273"/>
      <c r="AO128" s="1273"/>
      <c r="AP128" s="1273"/>
      <c r="AQ128" s="1273"/>
      <c r="AR128" s="1273"/>
      <c r="AS128" s="1273"/>
    </row>
    <row r="129" spans="1:56" ht="28.5" customHeight="1" x14ac:dyDescent="0.2">
      <c r="B129" s="1605" t="s">
        <v>1383</v>
      </c>
      <c r="C129" s="1603" t="s">
        <v>1647</v>
      </c>
      <c r="D129" s="1297"/>
      <c r="E129" s="1297"/>
      <c r="F129" s="1598"/>
      <c r="G129" s="1598"/>
      <c r="H129" s="1598"/>
      <c r="I129" s="922"/>
      <c r="J129" s="2491"/>
      <c r="K129" s="2492"/>
      <c r="L129" s="1209"/>
      <c r="M129" s="1209"/>
      <c r="N129" s="1209"/>
      <c r="O129" s="1209"/>
      <c r="P129" s="1209"/>
      <c r="Q129" s="1209"/>
      <c r="R129" s="1209"/>
      <c r="S129" s="1209"/>
      <c r="T129" s="1209"/>
      <c r="U129" s="1209"/>
      <c r="V129" s="1209"/>
      <c r="W129" s="1209"/>
      <c r="X129" s="1209"/>
      <c r="Y129" s="1209"/>
      <c r="Z129" s="1209"/>
      <c r="AA129" s="1209"/>
      <c r="AB129" s="1209"/>
      <c r="AC129" s="1209"/>
      <c r="AD129" s="1273"/>
      <c r="AE129" s="1273"/>
      <c r="AF129" s="1273"/>
      <c r="AG129" s="1273"/>
      <c r="AH129" s="1273"/>
      <c r="AI129" s="1273"/>
      <c r="AJ129" s="1273"/>
      <c r="AK129" s="1273"/>
      <c r="AL129" s="1273"/>
      <c r="AM129" s="1273"/>
      <c r="AN129" s="1273"/>
      <c r="AO129" s="1273"/>
      <c r="AP129" s="1273"/>
      <c r="AQ129" s="1273"/>
      <c r="AR129" s="1273"/>
      <c r="AS129" s="1273"/>
    </row>
    <row r="130" spans="1:56" ht="28.5" customHeight="1" x14ac:dyDescent="0.2">
      <c r="B130" s="1605" t="s">
        <v>1388</v>
      </c>
      <c r="C130" s="1603" t="s">
        <v>2176</v>
      </c>
      <c r="D130" s="1297"/>
      <c r="E130" s="1297"/>
      <c r="F130" s="1598"/>
      <c r="G130" s="1598"/>
      <c r="H130" s="1598"/>
      <c r="I130" s="1627"/>
      <c r="J130" s="2491"/>
      <c r="K130" s="2492"/>
      <c r="L130" s="1209"/>
      <c r="M130" s="1209"/>
      <c r="N130" s="1209"/>
      <c r="O130" s="1209"/>
      <c r="P130" s="1209"/>
      <c r="Q130" s="1209"/>
      <c r="R130" s="1209"/>
      <c r="S130" s="1209"/>
      <c r="T130" s="1209"/>
      <c r="U130" s="1209"/>
      <c r="V130" s="1209"/>
      <c r="W130" s="1209"/>
      <c r="X130" s="1209"/>
      <c r="Y130" s="1209"/>
      <c r="Z130" s="1209"/>
      <c r="AA130" s="1209"/>
      <c r="AB130" s="1209"/>
      <c r="AC130" s="1209"/>
      <c r="AD130" s="1273"/>
      <c r="AE130" s="1273"/>
      <c r="AF130" s="1273"/>
      <c r="AG130" s="1273"/>
      <c r="AH130" s="1273"/>
      <c r="AI130" s="1273"/>
      <c r="AJ130" s="1273"/>
      <c r="AK130" s="1273"/>
      <c r="AL130" s="1273"/>
      <c r="AM130" s="1273"/>
      <c r="AN130" s="1273"/>
      <c r="AO130" s="1273"/>
      <c r="AP130" s="1273"/>
      <c r="AQ130" s="1273"/>
      <c r="AR130" s="1273"/>
      <c r="AS130" s="1273"/>
    </row>
    <row r="131" spans="1:56" ht="28.5" customHeight="1" x14ac:dyDescent="0.2">
      <c r="B131" s="1605" t="s">
        <v>1393</v>
      </c>
      <c r="C131" s="1603" t="s">
        <v>2177</v>
      </c>
      <c r="D131" s="1297"/>
      <c r="E131" s="1297"/>
      <c r="F131" s="1598"/>
      <c r="G131" s="1598"/>
      <c r="H131" s="1598"/>
      <c r="I131" s="922"/>
      <c r="J131" s="2491"/>
      <c r="K131" s="2492"/>
      <c r="L131" s="1209"/>
      <c r="M131" s="1209"/>
      <c r="N131" s="1209"/>
      <c r="O131" s="1209"/>
      <c r="P131" s="1209"/>
      <c r="Q131" s="1209"/>
      <c r="R131" s="1209"/>
      <c r="S131" s="1209"/>
      <c r="T131" s="1209"/>
      <c r="U131" s="1209"/>
      <c r="V131" s="1209"/>
      <c r="W131" s="1209"/>
      <c r="X131" s="1209"/>
      <c r="Y131" s="1209"/>
      <c r="Z131" s="1209"/>
      <c r="AA131" s="1209"/>
      <c r="AB131" s="1209"/>
      <c r="AC131" s="1209"/>
      <c r="AD131" s="1273"/>
      <c r="AE131" s="1273"/>
      <c r="AF131" s="1273"/>
      <c r="AG131" s="1273"/>
      <c r="AH131" s="1273"/>
      <c r="AI131" s="1273"/>
      <c r="AJ131" s="1273"/>
      <c r="AK131" s="1273"/>
      <c r="AL131" s="1273"/>
      <c r="AM131" s="1273"/>
      <c r="AN131" s="1273"/>
      <c r="AO131" s="1273"/>
      <c r="AP131" s="1273"/>
      <c r="AQ131" s="1273"/>
      <c r="AR131" s="1273"/>
      <c r="AS131" s="1273"/>
    </row>
    <row r="132" spans="1:56" ht="28.5" customHeight="1" x14ac:dyDescent="0.2">
      <c r="B132" s="1643" t="s">
        <v>1396</v>
      </c>
      <c r="C132" s="1644" t="s">
        <v>1650</v>
      </c>
      <c r="D132" s="1297"/>
      <c r="E132" s="1297"/>
      <c r="F132" s="1598"/>
      <c r="G132" s="1598"/>
      <c r="H132" s="1598"/>
      <c r="I132" s="922"/>
      <c r="J132" s="2491"/>
      <c r="K132" s="2492"/>
      <c r="L132" s="1209"/>
      <c r="M132" s="1209"/>
      <c r="N132" s="1209"/>
      <c r="O132" s="1209"/>
      <c r="P132" s="1209"/>
      <c r="Q132" s="1209"/>
      <c r="R132" s="1209"/>
      <c r="S132" s="1209"/>
      <c r="T132" s="1209"/>
      <c r="U132" s="1209"/>
      <c r="V132" s="1209"/>
      <c r="W132" s="1209"/>
      <c r="X132" s="1209"/>
      <c r="Y132" s="1209"/>
      <c r="Z132" s="1209"/>
      <c r="AA132" s="1209"/>
      <c r="AB132" s="1209"/>
      <c r="AC132" s="1209"/>
      <c r="AD132" s="1273"/>
      <c r="AE132" s="1273"/>
      <c r="AF132" s="1273"/>
      <c r="AG132" s="1273"/>
      <c r="AH132" s="1273"/>
      <c r="AI132" s="1273"/>
      <c r="AJ132" s="1273"/>
      <c r="AK132" s="1273"/>
      <c r="AL132" s="1273"/>
      <c r="AM132" s="1273"/>
      <c r="AN132" s="1273"/>
      <c r="AO132" s="1273"/>
      <c r="AP132" s="1273"/>
      <c r="AQ132" s="1273"/>
      <c r="AR132" s="1273"/>
      <c r="AS132" s="1273"/>
    </row>
    <row r="133" spans="1:56" ht="28.5" customHeight="1" thickBot="1" x14ac:dyDescent="0.25">
      <c r="B133" s="1606" t="s">
        <v>1401</v>
      </c>
      <c r="C133" s="1604" t="s">
        <v>2209</v>
      </c>
      <c r="D133" s="1337"/>
      <c r="E133" s="1337"/>
      <c r="F133" s="1628"/>
      <c r="G133" s="1628"/>
      <c r="H133" s="1628"/>
      <c r="I133" s="1323"/>
      <c r="J133" s="2501"/>
      <c r="K133" s="2502"/>
      <c r="L133" s="1209"/>
      <c r="M133" s="1209"/>
      <c r="N133" s="1209"/>
      <c r="O133" s="1209"/>
      <c r="P133" s="1209"/>
      <c r="Q133" s="1209"/>
      <c r="R133" s="1209"/>
      <c r="S133" s="1209"/>
      <c r="T133" s="1209"/>
      <c r="U133" s="1209"/>
      <c r="V133" s="1209"/>
      <c r="W133" s="1209"/>
      <c r="X133" s="1209"/>
      <c r="Y133" s="1209"/>
      <c r="Z133" s="1209"/>
      <c r="AA133" s="1209"/>
      <c r="AB133" s="1209"/>
      <c r="AC133" s="1209"/>
      <c r="AD133" s="1273"/>
      <c r="AE133" s="1273"/>
      <c r="AF133" s="1273"/>
      <c r="AG133" s="1273"/>
      <c r="AH133" s="1273"/>
      <c r="AI133" s="1273"/>
      <c r="AJ133" s="1273"/>
      <c r="AK133" s="1273"/>
      <c r="AL133" s="1273"/>
      <c r="AM133" s="1273"/>
      <c r="AN133" s="1273"/>
      <c r="AO133" s="1273"/>
      <c r="AP133" s="1273"/>
      <c r="AQ133" s="1273"/>
      <c r="AR133" s="1273"/>
      <c r="AS133" s="1273"/>
    </row>
    <row r="134" spans="1:56" ht="28.5" customHeight="1" x14ac:dyDescent="0.2">
      <c r="A134" s="2038"/>
      <c r="B134" s="2488" t="s">
        <v>2254</v>
      </c>
      <c r="C134" s="2489"/>
      <c r="D134" s="1616"/>
      <c r="E134" s="1616"/>
      <c r="F134" s="1616"/>
      <c r="G134" s="1616"/>
      <c r="H134" s="1616"/>
      <c r="I134" s="1617"/>
      <c r="J134" s="2508"/>
      <c r="K134" s="2509"/>
      <c r="L134" s="1209"/>
      <c r="M134" s="1209"/>
      <c r="N134" s="1209"/>
      <c r="O134" s="1209"/>
      <c r="P134" s="1209"/>
      <c r="Q134" s="1209"/>
      <c r="R134" s="1209"/>
      <c r="S134" s="1209"/>
      <c r="T134" s="1209"/>
      <c r="U134" s="1209"/>
      <c r="V134" s="1209"/>
      <c r="W134" s="1209"/>
      <c r="X134" s="1209"/>
      <c r="Y134" s="1209"/>
      <c r="Z134" s="1209"/>
      <c r="AA134" s="1209"/>
      <c r="AB134" s="1209"/>
      <c r="AC134" s="1209"/>
      <c r="AD134" s="1444"/>
      <c r="AE134" s="1444"/>
      <c r="AF134" s="1444"/>
      <c r="AG134" s="1444"/>
      <c r="AH134" s="1444"/>
      <c r="AI134" s="1444"/>
      <c r="AJ134" s="1444"/>
      <c r="AK134" s="1444"/>
      <c r="AL134" s="1444"/>
      <c r="AM134" s="1444"/>
      <c r="AN134" s="1444"/>
      <c r="AO134" s="1444"/>
      <c r="AP134" s="1444"/>
      <c r="AQ134" s="1444"/>
      <c r="AR134" s="1444"/>
      <c r="AS134" s="1444"/>
    </row>
    <row r="135" spans="1:56" ht="28.5" customHeight="1" x14ac:dyDescent="0.2">
      <c r="A135" s="2038"/>
      <c r="B135" s="1899" t="s">
        <v>1406</v>
      </c>
      <c r="C135" s="1900" t="s">
        <v>2373</v>
      </c>
      <c r="D135" s="1886" t="str">
        <f>IF(SUM(COUNTBLANK(D126),COUNTBLANK(D125))=0,D126/D125,"-")</f>
        <v>-</v>
      </c>
      <c r="E135" s="1886" t="str">
        <f t="shared" ref="E135:I135" si="9">IF(SUM(COUNTBLANK(E126),COUNTBLANK(E125))=0,E126/E125,"-")</f>
        <v>-</v>
      </c>
      <c r="F135" s="1886" t="str">
        <f t="shared" si="9"/>
        <v>-</v>
      </c>
      <c r="G135" s="1886" t="str">
        <f t="shared" si="9"/>
        <v>-</v>
      </c>
      <c r="H135" s="1886" t="str">
        <f t="shared" si="9"/>
        <v>-</v>
      </c>
      <c r="I135" s="1887" t="str">
        <f t="shared" si="9"/>
        <v>-</v>
      </c>
      <c r="J135" s="2491"/>
      <c r="K135" s="2492"/>
      <c r="L135" s="1209"/>
      <c r="M135" s="1209"/>
      <c r="N135" s="1209"/>
      <c r="O135" s="1209"/>
      <c r="P135" s="1209"/>
      <c r="Q135" s="1209"/>
      <c r="R135" s="1209"/>
      <c r="S135" s="1209"/>
      <c r="T135" s="1209"/>
      <c r="U135" s="1209"/>
      <c r="V135" s="1209"/>
      <c r="W135" s="1209"/>
      <c r="X135" s="1209"/>
      <c r="Y135" s="1209"/>
      <c r="Z135" s="1209"/>
      <c r="AA135" s="1209"/>
      <c r="AB135" s="1209"/>
      <c r="AC135" s="1209"/>
      <c r="AD135" s="1273"/>
      <c r="AE135" s="1273"/>
      <c r="AF135" s="1273"/>
      <c r="AG135" s="1273"/>
      <c r="AH135" s="1273"/>
      <c r="AI135" s="1273"/>
      <c r="AJ135" s="1273"/>
      <c r="AK135" s="1273"/>
      <c r="AL135" s="1273"/>
      <c r="AM135" s="1273"/>
      <c r="AN135" s="1273"/>
      <c r="AO135" s="1273"/>
      <c r="AP135" s="1273"/>
      <c r="AQ135" s="1273"/>
      <c r="AR135" s="1273"/>
      <c r="AS135" s="1273"/>
    </row>
    <row r="136" spans="1:56" ht="28.5" customHeight="1" x14ac:dyDescent="0.2">
      <c r="A136" s="2038"/>
      <c r="B136" s="1605" t="s">
        <v>1410</v>
      </c>
      <c r="C136" s="1603" t="s">
        <v>2182</v>
      </c>
      <c r="D136" s="1626"/>
      <c r="E136" s="1626"/>
      <c r="F136" s="1626"/>
      <c r="G136" s="1626"/>
      <c r="H136" s="1626"/>
      <c r="I136" s="1627"/>
      <c r="J136" s="2491"/>
      <c r="K136" s="2492"/>
      <c r="L136" s="1209"/>
      <c r="M136" s="1209"/>
      <c r="N136" s="1209"/>
      <c r="O136" s="1209"/>
      <c r="P136" s="1209"/>
      <c r="Q136" s="1209"/>
      <c r="R136" s="1209"/>
      <c r="S136" s="1209"/>
      <c r="T136" s="1209"/>
      <c r="U136" s="1209"/>
      <c r="V136" s="1209"/>
      <c r="W136" s="1209"/>
      <c r="X136" s="1209"/>
      <c r="Y136" s="1209"/>
      <c r="Z136" s="1209"/>
      <c r="AA136" s="1209"/>
      <c r="AB136" s="1209"/>
      <c r="AC136" s="1209"/>
      <c r="AD136" s="1273"/>
      <c r="AE136" s="1273"/>
      <c r="AF136" s="1273"/>
      <c r="AG136" s="1273"/>
      <c r="AH136" s="1273"/>
      <c r="AI136" s="1273"/>
      <c r="AJ136" s="1273"/>
      <c r="AK136" s="1273"/>
      <c r="AL136" s="1273"/>
      <c r="AM136" s="1273"/>
      <c r="AN136" s="1273"/>
      <c r="AO136" s="1273"/>
      <c r="AP136" s="1273"/>
      <c r="AQ136" s="1273"/>
      <c r="AR136" s="1273"/>
      <c r="AS136" s="1273"/>
      <c r="AT136" s="36"/>
      <c r="AU136" s="36"/>
      <c r="AV136" s="36"/>
      <c r="AW136" s="36"/>
      <c r="AX136" s="36"/>
      <c r="AY136" s="36"/>
      <c r="AZ136" s="36"/>
      <c r="BA136" s="36"/>
      <c r="BB136" s="36"/>
      <c r="BC136" s="36"/>
      <c r="BD136" s="36"/>
    </row>
    <row r="137" spans="1:56" s="36" customFormat="1" ht="28.5" customHeight="1" x14ac:dyDescent="0.2">
      <c r="A137" s="2063"/>
      <c r="B137" s="1605" t="s">
        <v>1413</v>
      </c>
      <c r="C137" s="1603" t="s">
        <v>2183</v>
      </c>
      <c r="D137" s="1626"/>
      <c r="E137" s="1626"/>
      <c r="F137" s="1626"/>
      <c r="G137" s="1626"/>
      <c r="H137" s="1626"/>
      <c r="I137" s="1627"/>
      <c r="J137" s="2491"/>
      <c r="K137" s="2492"/>
      <c r="L137" s="1209"/>
      <c r="M137" s="1209"/>
      <c r="N137" s="1209"/>
      <c r="O137" s="1209"/>
      <c r="P137" s="1209"/>
      <c r="Q137" s="1209"/>
      <c r="R137" s="1209"/>
      <c r="S137" s="1209"/>
      <c r="T137" s="1209"/>
      <c r="U137" s="1209"/>
      <c r="V137" s="1209"/>
      <c r="W137" s="1209"/>
      <c r="X137" s="1209"/>
      <c r="Y137" s="1209"/>
      <c r="Z137" s="1209"/>
      <c r="AA137" s="1209"/>
      <c r="AB137" s="1209"/>
      <c r="AC137" s="1209"/>
      <c r="AD137" s="1273"/>
      <c r="AE137" s="1273"/>
      <c r="AF137" s="1273"/>
      <c r="AG137" s="1273"/>
      <c r="AH137" s="1273"/>
      <c r="AI137" s="1273"/>
      <c r="AJ137" s="1273"/>
      <c r="AK137" s="1273"/>
      <c r="AL137" s="1273"/>
      <c r="AM137" s="1273"/>
      <c r="AN137" s="1273"/>
      <c r="AO137" s="1273"/>
      <c r="AP137" s="1273"/>
      <c r="AQ137" s="1273"/>
      <c r="AR137" s="1273"/>
      <c r="AS137" s="1273"/>
      <c r="AT137"/>
      <c r="AU137"/>
      <c r="AV137"/>
      <c r="AW137"/>
      <c r="AX137"/>
      <c r="AY137"/>
      <c r="AZ137"/>
      <c r="BA137"/>
      <c r="BB137"/>
      <c r="BC137"/>
      <c r="BD137"/>
    </row>
    <row r="138" spans="1:56" ht="28.5" customHeight="1" x14ac:dyDescent="0.2">
      <c r="A138" s="2038"/>
      <c r="B138" s="1605" t="s">
        <v>1418</v>
      </c>
      <c r="C138" s="1603" t="s">
        <v>2184</v>
      </c>
      <c r="D138" s="1626"/>
      <c r="E138" s="1626"/>
      <c r="F138" s="1626"/>
      <c r="G138" s="1626"/>
      <c r="H138" s="1626"/>
      <c r="I138" s="1627"/>
      <c r="J138" s="2491"/>
      <c r="K138" s="2492"/>
      <c r="L138" s="1209"/>
      <c r="M138" s="1209"/>
      <c r="N138" s="1209"/>
      <c r="O138" s="1209"/>
      <c r="P138" s="1209"/>
      <c r="Q138" s="1209"/>
      <c r="R138" s="1209"/>
      <c r="S138" s="1209"/>
      <c r="T138" s="1209"/>
      <c r="U138" s="1209"/>
      <c r="V138" s="1209"/>
      <c r="W138" s="1209"/>
      <c r="X138" s="1209"/>
      <c r="Y138" s="1209"/>
      <c r="Z138" s="1209"/>
      <c r="AA138" s="1209"/>
      <c r="AB138" s="1209"/>
      <c r="AC138" s="1209"/>
      <c r="AD138" s="1273"/>
      <c r="AE138" s="1273"/>
      <c r="AF138" s="1273"/>
      <c r="AG138" s="1273"/>
      <c r="AH138" s="1273"/>
      <c r="AI138" s="1273"/>
      <c r="AJ138" s="1273"/>
      <c r="AK138" s="1273"/>
      <c r="AL138" s="1273"/>
      <c r="AM138" s="1273"/>
      <c r="AN138" s="1273"/>
      <c r="AO138" s="1273"/>
      <c r="AP138" s="1273"/>
      <c r="AQ138" s="1273"/>
      <c r="AR138" s="1273"/>
      <c r="AS138" s="1273"/>
    </row>
    <row r="139" spans="1:56" ht="28.5" customHeight="1" x14ac:dyDescent="0.2">
      <c r="A139" s="2038"/>
      <c r="B139" s="1605" t="s">
        <v>1422</v>
      </c>
      <c r="C139" s="1603" t="s">
        <v>2185</v>
      </c>
      <c r="D139" s="1626"/>
      <c r="E139" s="1626"/>
      <c r="F139" s="1626"/>
      <c r="G139" s="1626"/>
      <c r="H139" s="1626"/>
      <c r="I139" s="1627"/>
      <c r="J139" s="2491"/>
      <c r="K139" s="2492"/>
      <c r="L139" s="1209"/>
      <c r="M139" s="1209"/>
      <c r="N139" s="1209"/>
      <c r="O139" s="1209"/>
      <c r="P139" s="1209"/>
      <c r="Q139" s="1209"/>
      <c r="R139" s="1209"/>
      <c r="S139" s="1209"/>
      <c r="T139" s="1209"/>
      <c r="U139" s="1209"/>
      <c r="V139" s="1209"/>
      <c r="W139" s="1209"/>
      <c r="X139" s="1209"/>
      <c r="Y139" s="1209"/>
      <c r="Z139" s="1209"/>
      <c r="AA139" s="1209"/>
      <c r="AB139" s="1209"/>
      <c r="AC139" s="1209"/>
      <c r="AD139" s="1273"/>
      <c r="AE139" s="1273"/>
      <c r="AF139" s="1273"/>
      <c r="AG139" s="1273"/>
      <c r="AH139" s="1273"/>
      <c r="AI139" s="1273"/>
      <c r="AJ139" s="1273"/>
      <c r="AK139" s="1273"/>
      <c r="AL139" s="1273"/>
      <c r="AM139" s="1273"/>
      <c r="AN139" s="1273"/>
      <c r="AO139" s="1273"/>
      <c r="AP139" s="1273"/>
      <c r="AQ139" s="1273"/>
      <c r="AR139" s="1273"/>
      <c r="AS139" s="1273"/>
    </row>
    <row r="140" spans="1:56" ht="28.5" customHeight="1" thickBot="1" x14ac:dyDescent="0.25">
      <c r="A140" s="2038"/>
      <c r="B140" s="1606" t="s">
        <v>1427</v>
      </c>
      <c r="C140" s="1604" t="s">
        <v>2186</v>
      </c>
      <c r="D140" s="1631"/>
      <c r="E140" s="1631"/>
      <c r="F140" s="1631"/>
      <c r="G140" s="1631"/>
      <c r="H140" s="1631"/>
      <c r="I140" s="1632"/>
      <c r="J140" s="2501"/>
      <c r="K140" s="2502"/>
      <c r="L140" s="1209"/>
      <c r="M140" s="1209"/>
      <c r="N140" s="1209"/>
      <c r="O140" s="1209"/>
      <c r="P140" s="1209"/>
      <c r="Q140" s="1209"/>
      <c r="R140" s="1209"/>
      <c r="S140" s="1209"/>
      <c r="T140" s="1209"/>
      <c r="U140" s="1209"/>
      <c r="V140" s="1209"/>
      <c r="W140" s="1209"/>
      <c r="X140" s="1209"/>
      <c r="Y140" s="1209"/>
      <c r="Z140" s="1209"/>
      <c r="AA140" s="1209"/>
      <c r="AB140" s="1209"/>
      <c r="AC140" s="1209"/>
      <c r="AD140" s="1273"/>
      <c r="AE140" s="1273"/>
      <c r="AF140" s="1273"/>
      <c r="AG140" s="1273"/>
      <c r="AH140" s="1273"/>
      <c r="AI140" s="1273"/>
      <c r="AJ140" s="1273"/>
      <c r="AK140" s="1273"/>
      <c r="AL140" s="1273"/>
      <c r="AM140" s="1273"/>
      <c r="AN140" s="1273"/>
      <c r="AO140" s="1273"/>
      <c r="AP140" s="1273"/>
      <c r="AQ140" s="1273"/>
      <c r="AR140" s="1273"/>
      <c r="AS140" s="1273"/>
    </row>
    <row r="141" spans="1:56" ht="63.6" customHeight="1" x14ac:dyDescent="0.2">
      <c r="A141" s="2038"/>
      <c r="B141" s="2488" t="s">
        <v>2255</v>
      </c>
      <c r="C141" s="2489"/>
      <c r="D141" s="1616"/>
      <c r="E141" s="1616"/>
      <c r="F141" s="1616"/>
      <c r="G141" s="1616"/>
      <c r="H141" s="1616"/>
      <c r="I141" s="1617"/>
      <c r="J141" s="2508"/>
      <c r="K141" s="2509"/>
      <c r="L141" s="1209"/>
      <c r="M141" s="1209"/>
      <c r="N141" s="1209"/>
      <c r="O141" s="1209"/>
      <c r="P141" s="1209"/>
      <c r="Q141" s="1209"/>
      <c r="R141" s="1209"/>
      <c r="S141" s="1209"/>
      <c r="T141" s="1209"/>
      <c r="U141" s="1209"/>
      <c r="V141" s="1209"/>
      <c r="W141" s="1209"/>
      <c r="X141" s="1209"/>
      <c r="Y141" s="1209"/>
      <c r="Z141" s="1209"/>
      <c r="AA141" s="1209"/>
      <c r="AB141" s="1209"/>
      <c r="AC141" s="1209"/>
      <c r="AD141" s="1273"/>
      <c r="AE141" s="1273"/>
      <c r="AF141" s="1273"/>
      <c r="AG141" s="1273"/>
      <c r="AH141" s="1273"/>
      <c r="AI141" s="1273"/>
      <c r="AJ141" s="1273"/>
      <c r="AK141" s="1273"/>
      <c r="AL141" s="1273"/>
      <c r="AM141" s="1273"/>
      <c r="AN141" s="1273"/>
      <c r="AO141" s="1273"/>
      <c r="AP141" s="1273"/>
      <c r="AQ141" s="1273"/>
      <c r="AR141" s="1273"/>
      <c r="AS141" s="1273"/>
    </row>
    <row r="142" spans="1:56" ht="28.5" customHeight="1" x14ac:dyDescent="0.2">
      <c r="A142" s="2038"/>
      <c r="B142" s="1899" t="s">
        <v>1471</v>
      </c>
      <c r="C142" s="1900" t="s">
        <v>2373</v>
      </c>
      <c r="D142" s="1886" t="str">
        <f>IF(SUM(COUNTBLANK(D127),COUNTBLANK(D130),COUNTBLANK(D133),COUNTBLANK(D125))=0,(D127-D130-D133)/D125,"-")</f>
        <v>-</v>
      </c>
      <c r="E142" s="1886" t="str">
        <f t="shared" ref="E142:I142" si="10">IF(SUM(COUNTBLANK(E127),COUNTBLANK(E130),COUNTBLANK(E133),COUNTBLANK(E125))=0,(E127-E130-E133)/E125,"-")</f>
        <v>-</v>
      </c>
      <c r="F142" s="1886" t="str">
        <f t="shared" si="10"/>
        <v>-</v>
      </c>
      <c r="G142" s="1886" t="str">
        <f t="shared" si="10"/>
        <v>-</v>
      </c>
      <c r="H142" s="1886" t="str">
        <f t="shared" si="10"/>
        <v>-</v>
      </c>
      <c r="I142" s="1887" t="str">
        <f t="shared" si="10"/>
        <v>-</v>
      </c>
      <c r="J142" s="2491"/>
      <c r="K142" s="2492"/>
      <c r="L142" s="1209"/>
      <c r="M142" s="1209"/>
      <c r="N142" s="1209"/>
      <c r="O142" s="1209"/>
      <c r="P142" s="1209"/>
      <c r="Q142" s="1209"/>
      <c r="R142" s="1209"/>
      <c r="S142" s="1209"/>
      <c r="T142" s="1209"/>
      <c r="U142" s="1209"/>
      <c r="V142" s="1209"/>
      <c r="W142" s="1209"/>
      <c r="X142" s="1209"/>
      <c r="Y142" s="1209"/>
      <c r="Z142" s="1209"/>
      <c r="AA142" s="1209"/>
      <c r="AB142" s="1209"/>
      <c r="AC142" s="1209"/>
      <c r="AD142" s="1273"/>
      <c r="AE142" s="1273"/>
      <c r="AF142" s="1273"/>
      <c r="AG142" s="1273"/>
      <c r="AH142" s="1273"/>
      <c r="AI142" s="1273"/>
      <c r="AJ142" s="1273"/>
      <c r="AK142" s="1273"/>
      <c r="AL142" s="1273"/>
      <c r="AM142" s="1273"/>
      <c r="AN142" s="1273"/>
      <c r="AO142" s="1273"/>
      <c r="AP142" s="1273"/>
      <c r="AQ142" s="1273"/>
      <c r="AR142" s="1273"/>
      <c r="AS142" s="1273"/>
    </row>
    <row r="143" spans="1:56" ht="28.5" customHeight="1" x14ac:dyDescent="0.2">
      <c r="A143" s="2038"/>
      <c r="B143" s="1605" t="s">
        <v>1473</v>
      </c>
      <c r="C143" s="1603" t="s">
        <v>2182</v>
      </c>
      <c r="D143" s="1626"/>
      <c r="E143" s="1626"/>
      <c r="F143" s="1626"/>
      <c r="G143" s="1626"/>
      <c r="H143" s="1626"/>
      <c r="I143" s="1627"/>
      <c r="J143" s="2491"/>
      <c r="K143" s="2492"/>
      <c r="L143" s="1209"/>
      <c r="M143" s="1209"/>
      <c r="N143" s="1209"/>
      <c r="O143" s="1209"/>
      <c r="P143" s="1209"/>
      <c r="Q143" s="1209"/>
      <c r="R143" s="1209"/>
      <c r="S143" s="1209"/>
      <c r="T143" s="1209"/>
      <c r="U143" s="1209"/>
      <c r="V143" s="1209"/>
      <c r="W143" s="1209"/>
      <c r="X143" s="1209"/>
      <c r="Y143" s="1209"/>
      <c r="Z143" s="1209"/>
      <c r="AA143" s="1209"/>
      <c r="AB143" s="1209"/>
      <c r="AC143" s="1209"/>
      <c r="AD143" s="1273"/>
      <c r="AE143" s="1273"/>
      <c r="AF143" s="1273"/>
      <c r="AG143" s="1273"/>
      <c r="AH143" s="1273"/>
      <c r="AI143" s="1273"/>
      <c r="AJ143" s="1273"/>
      <c r="AK143" s="1273"/>
      <c r="AL143" s="1273"/>
      <c r="AM143" s="1273"/>
      <c r="AN143" s="1273"/>
      <c r="AO143" s="1273"/>
      <c r="AP143" s="1273"/>
      <c r="AQ143" s="1273"/>
      <c r="AR143" s="1273"/>
      <c r="AS143" s="1273"/>
    </row>
    <row r="144" spans="1:56" ht="28.5" customHeight="1" x14ac:dyDescent="0.2">
      <c r="A144" s="2038"/>
      <c r="B144" s="1605" t="s">
        <v>1474</v>
      </c>
      <c r="C144" s="1603" t="s">
        <v>2183</v>
      </c>
      <c r="D144" s="1626"/>
      <c r="E144" s="1626"/>
      <c r="F144" s="1626"/>
      <c r="G144" s="1626"/>
      <c r="H144" s="1626"/>
      <c r="I144" s="1627"/>
      <c r="J144" s="2491"/>
      <c r="K144" s="2492"/>
      <c r="L144" s="1209"/>
      <c r="M144" s="1209"/>
      <c r="N144" s="1209"/>
      <c r="O144" s="1209"/>
      <c r="P144" s="1209"/>
      <c r="Q144" s="1209"/>
      <c r="R144" s="1209"/>
      <c r="S144" s="1209"/>
      <c r="T144" s="1209"/>
      <c r="U144" s="1209"/>
      <c r="V144" s="1209"/>
      <c r="W144" s="1209"/>
      <c r="X144" s="1209"/>
      <c r="Y144" s="1209"/>
      <c r="Z144" s="1209"/>
      <c r="AA144" s="1209"/>
      <c r="AB144" s="1209"/>
      <c r="AC144" s="1209"/>
      <c r="AD144" s="1273"/>
      <c r="AE144" s="1273"/>
      <c r="AF144" s="1273"/>
      <c r="AG144" s="1273"/>
      <c r="AH144" s="1273"/>
      <c r="AI144" s="1273"/>
      <c r="AJ144" s="1273"/>
      <c r="AK144" s="1273"/>
      <c r="AL144" s="1273"/>
      <c r="AM144" s="1273"/>
      <c r="AN144" s="1273"/>
      <c r="AO144" s="1273"/>
      <c r="AP144" s="1273"/>
      <c r="AQ144" s="1273"/>
      <c r="AR144" s="1273"/>
      <c r="AS144" s="1273"/>
    </row>
    <row r="145" spans="1:45" ht="28.5" customHeight="1" x14ac:dyDescent="0.2">
      <c r="A145" s="2038"/>
      <c r="B145" s="1605" t="s">
        <v>1476</v>
      </c>
      <c r="C145" s="1603" t="s">
        <v>2184</v>
      </c>
      <c r="D145" s="1626"/>
      <c r="E145" s="1626"/>
      <c r="F145" s="1626"/>
      <c r="G145" s="1626"/>
      <c r="H145" s="1626"/>
      <c r="I145" s="1627"/>
      <c r="J145" s="2491"/>
      <c r="K145" s="2492"/>
      <c r="L145" s="1209"/>
      <c r="M145" s="1209"/>
      <c r="N145" s="1209"/>
      <c r="O145" s="1209"/>
      <c r="P145" s="1209"/>
      <c r="Q145" s="1209"/>
      <c r="R145" s="1209"/>
      <c r="S145" s="1209"/>
      <c r="T145" s="1209"/>
      <c r="U145" s="1209"/>
      <c r="V145" s="1209"/>
      <c r="W145" s="1209"/>
      <c r="X145" s="1209"/>
      <c r="Y145" s="1209"/>
      <c r="Z145" s="1209"/>
      <c r="AA145" s="1209"/>
      <c r="AB145" s="1209"/>
      <c r="AC145" s="1209"/>
      <c r="AD145" s="1273"/>
      <c r="AE145" s="1273"/>
      <c r="AF145" s="1273"/>
      <c r="AG145" s="1273"/>
      <c r="AH145" s="1273"/>
      <c r="AI145" s="1273"/>
      <c r="AJ145" s="1273"/>
      <c r="AK145" s="1273"/>
      <c r="AL145" s="1273"/>
      <c r="AM145" s="1273"/>
      <c r="AN145" s="1273"/>
      <c r="AO145" s="1273"/>
      <c r="AP145" s="1273"/>
      <c r="AQ145" s="1273"/>
      <c r="AR145" s="1273"/>
      <c r="AS145" s="1273"/>
    </row>
    <row r="146" spans="1:45" ht="28.5" customHeight="1" x14ac:dyDescent="0.2">
      <c r="A146" s="2038"/>
      <c r="B146" s="1605" t="s">
        <v>1479</v>
      </c>
      <c r="C146" s="1603" t="s">
        <v>2185</v>
      </c>
      <c r="D146" s="1626"/>
      <c r="E146" s="1626"/>
      <c r="F146" s="1626"/>
      <c r="G146" s="1626"/>
      <c r="H146" s="1626"/>
      <c r="I146" s="1627"/>
      <c r="J146" s="2491"/>
      <c r="K146" s="2492"/>
      <c r="L146" s="1209"/>
      <c r="M146" s="1209"/>
      <c r="N146" s="1209"/>
      <c r="O146" s="1209"/>
      <c r="P146" s="1209"/>
      <c r="Q146" s="1209"/>
      <c r="R146" s="1209"/>
      <c r="S146" s="1209"/>
      <c r="T146" s="1209"/>
      <c r="U146" s="1209"/>
      <c r="V146" s="1209"/>
      <c r="W146" s="1209"/>
      <c r="X146" s="1209"/>
      <c r="Y146" s="1209"/>
      <c r="Z146" s="1209"/>
      <c r="AA146" s="1209"/>
      <c r="AB146" s="1209"/>
      <c r="AC146" s="1209"/>
      <c r="AD146" s="1273"/>
      <c r="AE146" s="1273"/>
      <c r="AF146" s="1273"/>
      <c r="AG146" s="1273"/>
      <c r="AH146" s="1273"/>
      <c r="AI146" s="1273"/>
      <c r="AJ146" s="1273"/>
      <c r="AK146" s="1273"/>
      <c r="AL146" s="1273"/>
      <c r="AM146" s="1273"/>
      <c r="AN146" s="1273"/>
      <c r="AO146" s="1273"/>
      <c r="AP146" s="1273"/>
      <c r="AQ146" s="1273"/>
      <c r="AR146" s="1273"/>
      <c r="AS146" s="1273"/>
    </row>
    <row r="147" spans="1:45" ht="28.5" customHeight="1" thickBot="1" x14ac:dyDescent="0.25">
      <c r="A147" s="2038"/>
      <c r="B147" s="1606" t="s">
        <v>2191</v>
      </c>
      <c r="C147" s="1604" t="s">
        <v>2186</v>
      </c>
      <c r="D147" s="1631"/>
      <c r="E147" s="1631"/>
      <c r="F147" s="1631"/>
      <c r="G147" s="1631"/>
      <c r="H147" s="1631"/>
      <c r="I147" s="1632"/>
      <c r="J147" s="2501"/>
      <c r="K147" s="2502"/>
      <c r="L147" s="1209"/>
      <c r="M147" s="1209"/>
      <c r="N147" s="1209"/>
      <c r="O147" s="1209"/>
      <c r="P147" s="1209"/>
      <c r="Q147" s="1209"/>
      <c r="R147" s="1209"/>
      <c r="S147" s="1209"/>
      <c r="T147" s="1209"/>
      <c r="U147" s="1209"/>
      <c r="V147" s="1209"/>
      <c r="W147" s="1209"/>
      <c r="X147" s="1209"/>
      <c r="Y147" s="1209"/>
      <c r="Z147" s="1209"/>
      <c r="AA147" s="1209"/>
      <c r="AB147" s="1209"/>
      <c r="AC147" s="1209"/>
      <c r="AD147" s="1273"/>
      <c r="AE147" s="1273"/>
      <c r="AF147" s="1273"/>
      <c r="AG147" s="1273"/>
      <c r="AH147" s="1273"/>
      <c r="AI147" s="1273"/>
      <c r="AJ147" s="1273"/>
      <c r="AK147" s="1273"/>
      <c r="AL147" s="1273"/>
      <c r="AM147" s="1273"/>
      <c r="AN147" s="1273"/>
      <c r="AO147" s="1273"/>
      <c r="AP147" s="1273"/>
      <c r="AQ147" s="1273"/>
      <c r="AR147" s="1273"/>
      <c r="AS147" s="1273"/>
    </row>
    <row r="148" spans="1:45" ht="68.45" customHeight="1" x14ac:dyDescent="0.2">
      <c r="A148" s="2038"/>
      <c r="B148" s="2488" t="s">
        <v>2212</v>
      </c>
      <c r="C148" s="2489"/>
      <c r="D148" s="1616"/>
      <c r="E148" s="1616"/>
      <c r="F148" s="1616"/>
      <c r="G148" s="1616"/>
      <c r="H148" s="1616"/>
      <c r="I148" s="1617"/>
      <c r="J148" s="2508"/>
      <c r="K148" s="2509"/>
      <c r="L148" s="1209"/>
      <c r="M148" s="1209"/>
      <c r="N148" s="1209"/>
      <c r="O148" s="1209"/>
      <c r="P148" s="1209"/>
      <c r="Q148" s="1209"/>
      <c r="R148" s="1209"/>
      <c r="S148" s="1209"/>
      <c r="T148" s="1209"/>
      <c r="U148" s="1209"/>
      <c r="V148" s="1209"/>
      <c r="W148" s="1209"/>
      <c r="X148" s="1209"/>
      <c r="Y148" s="1209"/>
      <c r="Z148" s="1209"/>
      <c r="AA148" s="1209"/>
      <c r="AB148" s="1209"/>
      <c r="AC148" s="1209"/>
      <c r="AD148" s="1273"/>
      <c r="AE148" s="1273"/>
      <c r="AF148" s="1273"/>
      <c r="AG148" s="1273"/>
      <c r="AH148" s="1273"/>
      <c r="AI148" s="1273"/>
      <c r="AJ148" s="1273"/>
      <c r="AK148" s="1273"/>
      <c r="AL148" s="1273"/>
      <c r="AM148" s="1273"/>
      <c r="AN148" s="1273"/>
      <c r="AO148" s="1273"/>
      <c r="AP148" s="1273"/>
      <c r="AQ148" s="1273"/>
      <c r="AR148" s="1273"/>
      <c r="AS148" s="1273"/>
    </row>
    <row r="149" spans="1:45" ht="28.5" customHeight="1" x14ac:dyDescent="0.2">
      <c r="A149" s="2038"/>
      <c r="B149" s="1899" t="s">
        <v>2192</v>
      </c>
      <c r="C149" s="1900" t="s">
        <v>2373</v>
      </c>
      <c r="D149" s="1886" t="str">
        <f>IF(SUM(COUNTBLANK(D125),COUNTBLANK(D128),COUNTBLANK(D131))=0,(D125-D128+D131)/D125,"-")</f>
        <v>-</v>
      </c>
      <c r="E149" s="1886" t="str">
        <f t="shared" ref="E149:I149" si="11">IF(SUM(COUNTBLANK(E125),COUNTBLANK(E128),COUNTBLANK(E131))=0,(E125-E128+E131)/E125,"-")</f>
        <v>-</v>
      </c>
      <c r="F149" s="1886" t="str">
        <f t="shared" si="11"/>
        <v>-</v>
      </c>
      <c r="G149" s="1886" t="str">
        <f t="shared" si="11"/>
        <v>-</v>
      </c>
      <c r="H149" s="1886" t="str">
        <f t="shared" si="11"/>
        <v>-</v>
      </c>
      <c r="I149" s="1887" t="str">
        <f t="shared" si="11"/>
        <v>-</v>
      </c>
      <c r="J149" s="2491"/>
      <c r="K149" s="2492"/>
      <c r="L149" s="1209"/>
      <c r="M149" s="1209"/>
      <c r="N149" s="1209"/>
      <c r="O149" s="1209"/>
      <c r="P149" s="1209"/>
      <c r="Q149" s="1209"/>
      <c r="R149" s="1209"/>
      <c r="S149" s="1209"/>
      <c r="T149" s="1209"/>
      <c r="U149" s="1209"/>
      <c r="V149" s="1209"/>
      <c r="W149" s="1209"/>
      <c r="X149" s="1209"/>
      <c r="Y149" s="1209"/>
      <c r="Z149" s="1209"/>
      <c r="AA149" s="1209"/>
      <c r="AB149" s="1209"/>
      <c r="AC149" s="1209"/>
      <c r="AD149" s="1273"/>
      <c r="AE149" s="1273"/>
      <c r="AF149" s="1273"/>
      <c r="AG149" s="1273"/>
      <c r="AH149" s="1273"/>
      <c r="AI149" s="1273"/>
      <c r="AJ149" s="1273"/>
      <c r="AK149" s="1273"/>
      <c r="AL149" s="1273"/>
      <c r="AM149" s="1273"/>
      <c r="AN149" s="1273"/>
      <c r="AO149" s="1273"/>
      <c r="AP149" s="1273"/>
      <c r="AQ149" s="1273"/>
      <c r="AR149" s="1273"/>
      <c r="AS149" s="1273"/>
    </row>
    <row r="150" spans="1:45" ht="28.5" customHeight="1" x14ac:dyDescent="0.2">
      <c r="A150" s="2038"/>
      <c r="B150" s="1605" t="s">
        <v>2193</v>
      </c>
      <c r="C150" s="1603" t="s">
        <v>2182</v>
      </c>
      <c r="D150" s="1626"/>
      <c r="E150" s="1626"/>
      <c r="F150" s="1626"/>
      <c r="G150" s="1626"/>
      <c r="H150" s="1626"/>
      <c r="I150" s="1627"/>
      <c r="J150" s="2491"/>
      <c r="K150" s="2492"/>
      <c r="L150" s="1209"/>
      <c r="M150" s="1209"/>
      <c r="N150" s="1209"/>
      <c r="O150" s="1209"/>
      <c r="P150" s="1209"/>
      <c r="Q150" s="1209"/>
      <c r="R150" s="1209"/>
      <c r="S150" s="1209"/>
      <c r="T150" s="1209"/>
      <c r="U150" s="1209"/>
      <c r="V150" s="1209"/>
      <c r="W150" s="1209"/>
      <c r="X150" s="1209"/>
      <c r="Y150" s="1209"/>
      <c r="Z150" s="1209"/>
      <c r="AA150" s="1209"/>
      <c r="AB150" s="1209"/>
      <c r="AC150" s="1209"/>
      <c r="AD150" s="1273"/>
      <c r="AE150" s="1273"/>
      <c r="AF150" s="1273"/>
      <c r="AG150" s="1273"/>
      <c r="AH150" s="1273"/>
      <c r="AI150" s="1273"/>
      <c r="AJ150" s="1273"/>
      <c r="AK150" s="1273"/>
      <c r="AL150" s="1273"/>
      <c r="AM150" s="1273"/>
      <c r="AN150" s="1273"/>
      <c r="AO150" s="1273"/>
      <c r="AP150" s="1273"/>
      <c r="AQ150" s="1273"/>
      <c r="AR150" s="1273"/>
      <c r="AS150" s="1273"/>
    </row>
    <row r="151" spans="1:45" ht="28.5" customHeight="1" x14ac:dyDescent="0.2">
      <c r="A151" s="2038"/>
      <c r="B151" s="1605" t="s">
        <v>2194</v>
      </c>
      <c r="C151" s="1603" t="s">
        <v>2183</v>
      </c>
      <c r="D151" s="1626"/>
      <c r="E151" s="1626"/>
      <c r="F151" s="1626"/>
      <c r="G151" s="1626"/>
      <c r="H151" s="1626"/>
      <c r="I151" s="1627"/>
      <c r="J151" s="2491"/>
      <c r="K151" s="2492"/>
      <c r="L151" s="1209"/>
      <c r="M151" s="1209"/>
      <c r="N151" s="1209"/>
      <c r="O151" s="1209"/>
      <c r="P151" s="1209"/>
      <c r="Q151" s="1209"/>
      <c r="R151" s="1209"/>
      <c r="S151" s="1209"/>
      <c r="T151" s="1209"/>
      <c r="U151" s="1209"/>
      <c r="V151" s="1209"/>
      <c r="W151" s="1209"/>
      <c r="X151" s="1209"/>
      <c r="Y151" s="1209"/>
      <c r="Z151" s="1209"/>
      <c r="AA151" s="1209"/>
      <c r="AB151" s="1209"/>
      <c r="AC151" s="1209"/>
      <c r="AD151" s="1273"/>
      <c r="AE151" s="1273"/>
      <c r="AF151" s="1273"/>
      <c r="AG151" s="1273"/>
      <c r="AH151" s="1273"/>
      <c r="AI151" s="1273"/>
      <c r="AJ151" s="1273"/>
      <c r="AK151" s="1273"/>
      <c r="AL151" s="1273"/>
      <c r="AM151" s="1273"/>
      <c r="AN151" s="1273"/>
      <c r="AO151" s="1273"/>
      <c r="AP151" s="1273"/>
      <c r="AQ151" s="1273"/>
      <c r="AR151" s="1273"/>
      <c r="AS151" s="1273"/>
    </row>
    <row r="152" spans="1:45" ht="28.5" customHeight="1" x14ac:dyDescent="0.2">
      <c r="A152" s="2038"/>
      <c r="B152" s="1605" t="s">
        <v>2195</v>
      </c>
      <c r="C152" s="1603" t="s">
        <v>2184</v>
      </c>
      <c r="D152" s="1626"/>
      <c r="E152" s="1626"/>
      <c r="F152" s="1626"/>
      <c r="G152" s="1626"/>
      <c r="H152" s="1626"/>
      <c r="I152" s="1627"/>
      <c r="J152" s="2491"/>
      <c r="K152" s="2492"/>
      <c r="L152" s="1209"/>
      <c r="M152" s="1209"/>
      <c r="N152" s="1209"/>
      <c r="O152" s="1209"/>
      <c r="P152" s="1209"/>
      <c r="Q152" s="1209"/>
      <c r="R152" s="1209"/>
      <c r="S152" s="1209"/>
      <c r="T152" s="1209"/>
      <c r="U152" s="1209"/>
      <c r="V152" s="1209"/>
      <c r="W152" s="1209"/>
      <c r="X152" s="1209"/>
      <c r="Y152" s="1209"/>
      <c r="Z152" s="1209"/>
      <c r="AA152" s="1209"/>
      <c r="AB152" s="1209"/>
      <c r="AC152" s="1209"/>
      <c r="AD152" s="1273"/>
      <c r="AE152" s="1273"/>
      <c r="AF152" s="1273"/>
      <c r="AG152" s="1273"/>
      <c r="AH152" s="1273"/>
      <c r="AI152" s="1273"/>
      <c r="AJ152" s="1273"/>
      <c r="AK152" s="1273"/>
      <c r="AL152" s="1273"/>
      <c r="AM152" s="1273"/>
      <c r="AN152" s="1273"/>
      <c r="AO152" s="1273"/>
      <c r="AP152" s="1273"/>
      <c r="AQ152" s="1273"/>
      <c r="AR152" s="1273"/>
      <c r="AS152" s="1273"/>
    </row>
    <row r="153" spans="1:45" ht="28.5" customHeight="1" x14ac:dyDescent="0.2">
      <c r="A153" s="2038"/>
      <c r="B153" s="1605" t="s">
        <v>2196</v>
      </c>
      <c r="C153" s="1603" t="s">
        <v>2185</v>
      </c>
      <c r="D153" s="1626"/>
      <c r="E153" s="1626"/>
      <c r="F153" s="1626"/>
      <c r="G153" s="1626"/>
      <c r="H153" s="1626"/>
      <c r="I153" s="1627"/>
      <c r="J153" s="2491"/>
      <c r="K153" s="2492"/>
      <c r="L153" s="1209"/>
      <c r="M153" s="1209"/>
      <c r="N153" s="1209"/>
      <c r="O153" s="1209"/>
      <c r="P153" s="1209"/>
      <c r="Q153" s="1209"/>
      <c r="R153" s="1209"/>
      <c r="S153" s="1209"/>
      <c r="T153" s="1209"/>
      <c r="U153" s="1209"/>
      <c r="V153" s="1209"/>
      <c r="W153" s="1209"/>
      <c r="X153" s="1209"/>
      <c r="Y153" s="1209"/>
      <c r="Z153" s="1209"/>
      <c r="AA153" s="1209"/>
      <c r="AB153" s="1209"/>
      <c r="AC153" s="1209"/>
      <c r="AD153" s="1273"/>
      <c r="AE153" s="1273"/>
      <c r="AF153" s="1273"/>
      <c r="AG153" s="1273"/>
      <c r="AH153" s="1273"/>
      <c r="AI153" s="1273"/>
      <c r="AJ153" s="1273"/>
      <c r="AK153" s="1273"/>
      <c r="AL153" s="1273"/>
      <c r="AM153" s="1273"/>
      <c r="AN153" s="1273"/>
      <c r="AO153" s="1273"/>
      <c r="AP153" s="1273"/>
      <c r="AQ153" s="1273"/>
      <c r="AR153" s="1273"/>
      <c r="AS153" s="1273"/>
    </row>
    <row r="154" spans="1:45" ht="28.5" customHeight="1" thickBot="1" x14ac:dyDescent="0.25">
      <c r="A154" s="2038"/>
      <c r="B154" s="1606" t="s">
        <v>2197</v>
      </c>
      <c r="C154" s="1604" t="s">
        <v>2186</v>
      </c>
      <c r="D154" s="1631"/>
      <c r="E154" s="1631"/>
      <c r="F154" s="1631"/>
      <c r="G154" s="1631"/>
      <c r="H154" s="1631"/>
      <c r="I154" s="1632"/>
      <c r="J154" s="2501"/>
      <c r="K154" s="2502"/>
      <c r="L154" s="1209"/>
      <c r="M154" s="1209"/>
      <c r="N154" s="1209"/>
      <c r="O154" s="1209"/>
      <c r="P154" s="1209"/>
      <c r="Q154" s="1209"/>
      <c r="R154" s="1209"/>
      <c r="S154" s="1209"/>
      <c r="T154" s="1209"/>
      <c r="U154" s="1209"/>
      <c r="V154" s="1209"/>
      <c r="W154" s="1209"/>
      <c r="X154" s="1209"/>
      <c r="Y154" s="1209"/>
      <c r="Z154" s="1209"/>
      <c r="AA154" s="1209"/>
      <c r="AB154" s="1209"/>
      <c r="AC154" s="1209"/>
      <c r="AD154" s="1273"/>
      <c r="AE154" s="1273"/>
      <c r="AF154" s="1273"/>
      <c r="AG154" s="1273"/>
      <c r="AH154" s="1273"/>
      <c r="AI154" s="1273"/>
      <c r="AJ154" s="1273"/>
      <c r="AK154" s="1273"/>
      <c r="AL154" s="1273"/>
      <c r="AM154" s="1273"/>
      <c r="AN154" s="1273"/>
      <c r="AO154" s="1273"/>
      <c r="AP154" s="1273"/>
      <c r="AQ154" s="1273"/>
      <c r="AR154" s="1273"/>
      <c r="AS154" s="1273"/>
    </row>
    <row r="155" spans="1:45" ht="28.5" customHeight="1" x14ac:dyDescent="0.2">
      <c r="A155" s="2038"/>
      <c r="B155" s="2488" t="s">
        <v>2213</v>
      </c>
      <c r="C155" s="2489"/>
      <c r="D155" s="1616"/>
      <c r="E155" s="1616"/>
      <c r="F155" s="1616"/>
      <c r="G155" s="1616"/>
      <c r="H155" s="1616"/>
      <c r="I155" s="1617"/>
      <c r="J155" s="2508"/>
      <c r="K155" s="2509"/>
      <c r="L155" s="1209"/>
      <c r="M155" s="1209"/>
      <c r="N155" s="1209"/>
      <c r="O155" s="1209"/>
      <c r="P155" s="1209"/>
      <c r="Q155" s="1209"/>
      <c r="R155" s="1209"/>
      <c r="S155" s="1209"/>
      <c r="T155" s="1209"/>
      <c r="U155" s="1209"/>
      <c r="V155" s="1209"/>
      <c r="W155" s="1209"/>
      <c r="X155" s="1209"/>
      <c r="Y155" s="1209"/>
      <c r="Z155" s="1209"/>
      <c r="AA155" s="1209"/>
      <c r="AB155" s="1209"/>
      <c r="AC155" s="1209"/>
      <c r="AD155" s="1273"/>
      <c r="AE155" s="1273"/>
      <c r="AF155" s="1273"/>
      <c r="AG155" s="1273"/>
      <c r="AH155" s="1273"/>
      <c r="AI155" s="1273"/>
      <c r="AJ155" s="1273"/>
      <c r="AK155" s="1273"/>
      <c r="AL155" s="1273"/>
      <c r="AM155" s="1273"/>
      <c r="AN155" s="1273"/>
      <c r="AO155" s="1273"/>
      <c r="AP155" s="1273"/>
      <c r="AQ155" s="1273"/>
      <c r="AR155" s="1273"/>
      <c r="AS155" s="1273"/>
    </row>
    <row r="156" spans="1:45" ht="28.5" customHeight="1" x14ac:dyDescent="0.2">
      <c r="A156" s="2038"/>
      <c r="B156" s="1899" t="s">
        <v>2198</v>
      </c>
      <c r="C156" s="1900" t="s">
        <v>2373</v>
      </c>
      <c r="D156" s="1886" t="str">
        <f>IF(SUM(COUNTBLANK(D125),COUNTBLANK(D133))=0,D125/D133,"-")</f>
        <v>-</v>
      </c>
      <c r="E156" s="1886" t="str">
        <f t="shared" ref="E156:I156" si="12">IF(SUM(COUNTBLANK(E125),COUNTBLANK(E133))=0,E125/E133,"-")</f>
        <v>-</v>
      </c>
      <c r="F156" s="1886" t="str">
        <f t="shared" si="12"/>
        <v>-</v>
      </c>
      <c r="G156" s="1886" t="str">
        <f t="shared" si="12"/>
        <v>-</v>
      </c>
      <c r="H156" s="1886" t="str">
        <f t="shared" si="12"/>
        <v>-</v>
      </c>
      <c r="I156" s="1887" t="str">
        <f t="shared" si="12"/>
        <v>-</v>
      </c>
      <c r="J156" s="2491"/>
      <c r="K156" s="2492"/>
      <c r="L156" s="1209"/>
      <c r="M156" s="1209"/>
      <c r="N156" s="1209"/>
      <c r="O156" s="1209"/>
      <c r="P156" s="1209"/>
      <c r="Q156" s="1209"/>
      <c r="R156" s="1209"/>
      <c r="S156" s="1209"/>
      <c r="T156" s="1209"/>
      <c r="U156" s="1209"/>
      <c r="V156" s="1209"/>
      <c r="W156" s="1209"/>
      <c r="X156" s="1209"/>
      <c r="Y156" s="1209"/>
      <c r="Z156" s="1209"/>
      <c r="AA156" s="1209"/>
      <c r="AB156" s="1209"/>
      <c r="AC156" s="1209"/>
      <c r="AD156" s="1273"/>
      <c r="AE156" s="1273"/>
      <c r="AF156" s="1273"/>
      <c r="AG156" s="1273"/>
      <c r="AH156" s="1273"/>
      <c r="AI156" s="1273"/>
      <c r="AJ156" s="1273"/>
      <c r="AK156" s="1273"/>
      <c r="AL156" s="1273"/>
      <c r="AM156" s="1273"/>
      <c r="AN156" s="1273"/>
      <c r="AO156" s="1273"/>
      <c r="AP156" s="1273"/>
      <c r="AQ156" s="1273"/>
      <c r="AR156" s="1273"/>
      <c r="AS156" s="1273"/>
    </row>
    <row r="157" spans="1:45" ht="28.5" customHeight="1" x14ac:dyDescent="0.2">
      <c r="A157" s="2038"/>
      <c r="B157" s="1605" t="s">
        <v>2199</v>
      </c>
      <c r="C157" s="1603" t="s">
        <v>2182</v>
      </c>
      <c r="D157" s="1626"/>
      <c r="E157" s="1626"/>
      <c r="F157" s="1626"/>
      <c r="G157" s="1626"/>
      <c r="H157" s="1626"/>
      <c r="I157" s="1627"/>
      <c r="J157" s="2491"/>
      <c r="K157" s="2492"/>
      <c r="L157" s="1209"/>
      <c r="M157" s="1209"/>
      <c r="N157" s="1209"/>
      <c r="O157" s="1209"/>
      <c r="P157" s="1209"/>
      <c r="Q157" s="1209"/>
      <c r="R157" s="1209"/>
      <c r="S157" s="1209"/>
      <c r="T157" s="1209"/>
      <c r="U157" s="1209"/>
      <c r="V157" s="1209"/>
      <c r="W157" s="1209"/>
      <c r="X157" s="1209"/>
      <c r="Y157" s="1209"/>
      <c r="Z157" s="1209"/>
      <c r="AA157" s="1209"/>
      <c r="AB157" s="1209"/>
      <c r="AC157" s="1209"/>
      <c r="AD157" s="1273"/>
      <c r="AE157" s="1273"/>
      <c r="AF157" s="1273"/>
      <c r="AG157" s="1273"/>
      <c r="AH157" s="1273"/>
      <c r="AI157" s="1273"/>
      <c r="AJ157" s="1273"/>
      <c r="AK157" s="1273"/>
      <c r="AL157" s="1273"/>
      <c r="AM157" s="1273"/>
      <c r="AN157" s="1273"/>
      <c r="AO157" s="1273"/>
      <c r="AP157" s="1273"/>
      <c r="AQ157" s="1273"/>
      <c r="AR157" s="1273"/>
      <c r="AS157" s="1273"/>
    </row>
    <row r="158" spans="1:45" ht="28.5" customHeight="1" x14ac:dyDescent="0.2">
      <c r="A158" s="2038"/>
      <c r="B158" s="1605" t="s">
        <v>2200</v>
      </c>
      <c r="C158" s="1603" t="s">
        <v>2183</v>
      </c>
      <c r="D158" s="1626"/>
      <c r="E158" s="1626"/>
      <c r="F158" s="1626"/>
      <c r="G158" s="1626"/>
      <c r="H158" s="1626"/>
      <c r="I158" s="1627"/>
      <c r="J158" s="2491"/>
      <c r="K158" s="2492"/>
      <c r="L158" s="1209"/>
      <c r="M158" s="1209"/>
      <c r="N158" s="1209"/>
      <c r="O158" s="1209"/>
      <c r="P158" s="1209"/>
      <c r="Q158" s="1209"/>
      <c r="R158" s="1209"/>
      <c r="S158" s="1209"/>
      <c r="T158" s="1209"/>
      <c r="U158" s="1209"/>
      <c r="V158" s="1209"/>
      <c r="W158" s="1209"/>
      <c r="X158" s="1209"/>
      <c r="Y158" s="1209"/>
      <c r="Z158" s="1209"/>
      <c r="AA158" s="1209"/>
      <c r="AB158" s="1209"/>
      <c r="AC158" s="1209"/>
      <c r="AD158" s="1273"/>
      <c r="AE158" s="1273"/>
      <c r="AF158" s="1273"/>
      <c r="AG158" s="1273"/>
      <c r="AH158" s="1273"/>
      <c r="AI158" s="1273"/>
      <c r="AJ158" s="1273"/>
      <c r="AK158" s="1273"/>
      <c r="AL158" s="1273"/>
      <c r="AM158" s="1273"/>
      <c r="AN158" s="1273"/>
      <c r="AO158" s="1273"/>
      <c r="AP158" s="1273"/>
      <c r="AQ158" s="1273"/>
      <c r="AR158" s="1273"/>
      <c r="AS158" s="1273"/>
    </row>
    <row r="159" spans="1:45" ht="28.5" customHeight="1" x14ac:dyDescent="0.2">
      <c r="A159" s="2038"/>
      <c r="B159" s="1605" t="s">
        <v>2201</v>
      </c>
      <c r="C159" s="1603" t="s">
        <v>2184</v>
      </c>
      <c r="D159" s="1626"/>
      <c r="E159" s="1626"/>
      <c r="F159" s="1626"/>
      <c r="G159" s="1626"/>
      <c r="H159" s="1626"/>
      <c r="I159" s="1627"/>
      <c r="J159" s="2491"/>
      <c r="K159" s="2492"/>
      <c r="L159" s="1209"/>
      <c r="M159" s="1209"/>
      <c r="N159" s="1209"/>
      <c r="O159" s="1209"/>
      <c r="P159" s="1209"/>
      <c r="Q159" s="1209"/>
      <c r="R159" s="1209"/>
      <c r="S159" s="1209"/>
      <c r="T159" s="1209"/>
      <c r="U159" s="1209"/>
      <c r="V159" s="1209"/>
      <c r="W159" s="1209"/>
      <c r="X159" s="1209"/>
      <c r="Y159" s="1209"/>
      <c r="Z159" s="1209"/>
      <c r="AA159" s="1209"/>
      <c r="AB159" s="1209"/>
      <c r="AC159" s="1209"/>
      <c r="AD159" s="1273"/>
      <c r="AE159" s="1273"/>
      <c r="AF159" s="1273"/>
      <c r="AG159" s="1273"/>
      <c r="AH159" s="1273"/>
      <c r="AI159" s="1273"/>
      <c r="AJ159" s="1273"/>
      <c r="AK159" s="1273"/>
      <c r="AL159" s="1273"/>
      <c r="AM159" s="1273"/>
      <c r="AN159" s="1273"/>
      <c r="AO159" s="1273"/>
      <c r="AP159" s="1273"/>
      <c r="AQ159" s="1273"/>
      <c r="AR159" s="1273"/>
      <c r="AS159" s="1273"/>
    </row>
    <row r="160" spans="1:45" ht="28.5" customHeight="1" x14ac:dyDescent="0.2">
      <c r="A160" s="2038"/>
      <c r="B160" s="1605" t="s">
        <v>2202</v>
      </c>
      <c r="C160" s="1603" t="s">
        <v>2185</v>
      </c>
      <c r="D160" s="1626"/>
      <c r="E160" s="1626"/>
      <c r="F160" s="1626"/>
      <c r="G160" s="1626"/>
      <c r="H160" s="1626"/>
      <c r="I160" s="1627"/>
      <c r="J160" s="2491"/>
      <c r="K160" s="2492"/>
      <c r="L160" s="1209"/>
      <c r="M160" s="1209"/>
      <c r="N160" s="1209"/>
      <c r="O160" s="1209"/>
      <c r="P160" s="1209"/>
      <c r="Q160" s="1209"/>
      <c r="R160" s="1209"/>
      <c r="S160" s="1209"/>
      <c r="T160" s="1209"/>
      <c r="U160" s="1209"/>
      <c r="V160" s="1209"/>
      <c r="W160" s="1209"/>
      <c r="X160" s="1209"/>
      <c r="Y160" s="1209"/>
      <c r="Z160" s="1209"/>
      <c r="AA160" s="1209"/>
      <c r="AB160" s="1209"/>
      <c r="AC160" s="1209"/>
      <c r="AD160" s="1273"/>
      <c r="AE160" s="1273"/>
      <c r="AF160" s="1273"/>
      <c r="AG160" s="1273"/>
      <c r="AH160" s="1273"/>
      <c r="AI160" s="1273"/>
      <c r="AJ160" s="1273"/>
      <c r="AK160" s="1273"/>
      <c r="AL160" s="1273"/>
      <c r="AM160" s="1273"/>
      <c r="AN160" s="1273"/>
      <c r="AO160" s="1273"/>
      <c r="AP160" s="1273"/>
      <c r="AQ160" s="1273"/>
      <c r="AR160" s="1273"/>
      <c r="AS160" s="1273"/>
    </row>
    <row r="161" spans="1:152" ht="28.5" customHeight="1" thickBot="1" x14ac:dyDescent="0.25">
      <c r="A161" s="2038"/>
      <c r="B161" s="1606" t="s">
        <v>2203</v>
      </c>
      <c r="C161" s="1604" t="s">
        <v>2186</v>
      </c>
      <c r="D161" s="1631"/>
      <c r="E161" s="1631"/>
      <c r="F161" s="1631"/>
      <c r="G161" s="1631"/>
      <c r="H161" s="1631"/>
      <c r="I161" s="1632"/>
      <c r="J161" s="2501"/>
      <c r="K161" s="2502"/>
      <c r="L161" s="1209"/>
      <c r="M161" s="1209"/>
      <c r="N161" s="1209"/>
      <c r="O161" s="1209"/>
      <c r="P161" s="1209"/>
      <c r="Q161" s="1209"/>
      <c r="R161" s="1209"/>
      <c r="S161" s="1209"/>
      <c r="T161" s="1209"/>
      <c r="U161" s="1209"/>
      <c r="V161" s="1209"/>
      <c r="W161" s="1209"/>
      <c r="X161" s="1209"/>
      <c r="Y161" s="1209"/>
      <c r="Z161" s="1209"/>
      <c r="AA161" s="1209"/>
      <c r="AB161" s="1209"/>
      <c r="AC161" s="1209"/>
      <c r="AD161" s="1273"/>
      <c r="AE161" s="1273"/>
      <c r="AF161" s="1273"/>
      <c r="AG161" s="1273"/>
      <c r="AH161" s="1273"/>
      <c r="AI161" s="1273"/>
      <c r="AJ161" s="1273"/>
      <c r="AK161" s="1273"/>
      <c r="AL161" s="1273"/>
      <c r="AM161" s="1273"/>
      <c r="AN161" s="1273"/>
      <c r="AO161" s="1273"/>
      <c r="AP161" s="1273"/>
      <c r="AQ161" s="1273"/>
      <c r="AR161" s="1273"/>
      <c r="AS161" s="1273"/>
    </row>
    <row r="162" spans="1:152" ht="48.95" customHeight="1" thickBot="1" x14ac:dyDescent="0.25">
      <c r="A162" s="2038"/>
      <c r="B162" s="2488" t="s">
        <v>2190</v>
      </c>
      <c r="C162" s="2489"/>
      <c r="D162" s="2490"/>
      <c r="E162" s="2477"/>
      <c r="F162" s="2477"/>
      <c r="G162" s="2477"/>
      <c r="H162" s="2477"/>
      <c r="I162" s="2507"/>
      <c r="J162" s="1947"/>
      <c r="K162" s="1947"/>
      <c r="L162" s="1209"/>
      <c r="M162" s="1209"/>
      <c r="N162" s="1209"/>
      <c r="O162" s="1209"/>
      <c r="P162" s="1209"/>
      <c r="Q162" s="1209"/>
      <c r="R162" s="1209"/>
      <c r="S162" s="1209"/>
      <c r="T162" s="1209"/>
      <c r="U162" s="1209"/>
      <c r="V162" s="1209"/>
      <c r="W162" s="1209"/>
      <c r="X162" s="1209"/>
      <c r="Y162" s="1209"/>
      <c r="Z162" s="1209"/>
      <c r="AA162" s="1209"/>
      <c r="AB162" s="1209"/>
      <c r="AC162" s="1209"/>
      <c r="AD162" s="1273"/>
      <c r="AE162" s="1273"/>
      <c r="AF162" s="1273"/>
      <c r="AG162" s="1273"/>
      <c r="AH162" s="1273"/>
      <c r="AI162" s="1273"/>
      <c r="AJ162" s="1273"/>
      <c r="AK162" s="1273"/>
      <c r="AL162" s="1273"/>
      <c r="AM162" s="1273"/>
      <c r="AN162" s="1273"/>
      <c r="AO162" s="1273"/>
      <c r="AP162" s="1273"/>
      <c r="AQ162" s="1273"/>
      <c r="AR162" s="1273"/>
      <c r="AS162" s="1273"/>
    </row>
    <row r="163" spans="1:152" ht="54.95" customHeight="1" x14ac:dyDescent="0.2">
      <c r="A163" s="2038"/>
      <c r="B163" s="1454" t="s">
        <v>2204</v>
      </c>
      <c r="C163" s="1451" t="s">
        <v>1477</v>
      </c>
      <c r="D163" s="1482" t="s">
        <v>1478</v>
      </c>
      <c r="E163" s="1482" t="s">
        <v>1478</v>
      </c>
      <c r="F163" s="1482" t="s">
        <v>1478</v>
      </c>
      <c r="G163" s="1482" t="s">
        <v>1478</v>
      </c>
      <c r="H163" s="1482" t="s">
        <v>1478</v>
      </c>
      <c r="I163" s="1345" t="s">
        <v>1478</v>
      </c>
      <c r="J163" s="1209"/>
      <c r="K163" s="1209"/>
      <c r="L163" s="1209"/>
      <c r="M163" s="1209"/>
      <c r="N163" s="1209"/>
      <c r="O163" s="1209"/>
      <c r="P163" s="1209"/>
      <c r="Q163" s="1209"/>
      <c r="R163" s="1209"/>
      <c r="S163" s="1209"/>
      <c r="T163" s="1209"/>
      <c r="U163" s="1209"/>
      <c r="V163" s="1209"/>
      <c r="W163" s="1209"/>
      <c r="X163" s="1209"/>
      <c r="Y163" s="1209"/>
      <c r="Z163" s="1209"/>
      <c r="AA163" s="1209"/>
      <c r="AB163" s="1209"/>
      <c r="AC163" s="1209"/>
      <c r="AD163" s="1273"/>
      <c r="AE163" s="1273"/>
      <c r="AF163" s="1273"/>
      <c r="AG163" s="1273"/>
      <c r="AH163" s="1273"/>
      <c r="AI163" s="1273"/>
      <c r="AJ163" s="1273"/>
      <c r="AK163" s="1273"/>
      <c r="AL163" s="1273"/>
      <c r="AM163" s="1273"/>
      <c r="AN163" s="1273"/>
      <c r="AO163" s="1273"/>
      <c r="AP163" s="1273"/>
      <c r="AQ163" s="1273"/>
      <c r="AR163" s="1273"/>
      <c r="AS163" s="1273"/>
    </row>
    <row r="164" spans="1:152" ht="51.75" customHeight="1" thickBot="1" x14ac:dyDescent="0.25">
      <c r="A164" s="2038"/>
      <c r="B164" s="1448" t="s">
        <v>2205</v>
      </c>
      <c r="C164" s="1449" t="s">
        <v>1480</v>
      </c>
      <c r="D164" s="1483" t="s">
        <v>1478</v>
      </c>
      <c r="E164" s="1483" t="s">
        <v>1478</v>
      </c>
      <c r="F164" s="1483" t="s">
        <v>1478</v>
      </c>
      <c r="G164" s="1483" t="s">
        <v>1478</v>
      </c>
      <c r="H164" s="1483" t="s">
        <v>1478</v>
      </c>
      <c r="I164" s="1320" t="s">
        <v>1478</v>
      </c>
      <c r="J164" s="1209"/>
      <c r="K164" s="1209"/>
      <c r="L164" s="1209"/>
      <c r="M164" s="1209"/>
      <c r="N164" s="1209"/>
      <c r="O164" s="1209"/>
      <c r="P164" s="1209"/>
      <c r="Q164" s="1209"/>
      <c r="R164" s="1209"/>
      <c r="S164" s="1209"/>
      <c r="T164" s="1209"/>
      <c r="U164" s="1209"/>
      <c r="V164" s="1209"/>
      <c r="W164" s="1209"/>
      <c r="X164" s="1209"/>
      <c r="Y164" s="1209"/>
      <c r="Z164" s="1209"/>
      <c r="AA164" s="1209"/>
      <c r="AB164" s="1209"/>
      <c r="AC164" s="1209"/>
      <c r="AD164" s="1273"/>
      <c r="AE164" s="1273"/>
      <c r="AF164" s="1273"/>
      <c r="AG164" s="1273"/>
      <c r="AH164" s="1273"/>
      <c r="AI164" s="1273"/>
      <c r="AJ164" s="1273"/>
      <c r="AK164" s="1273"/>
      <c r="AL164" s="1273"/>
      <c r="AM164" s="1273"/>
      <c r="AN164" s="1273"/>
      <c r="AO164" s="1273"/>
      <c r="AP164" s="1273"/>
      <c r="AQ164" s="1273"/>
      <c r="AR164" s="1273"/>
      <c r="AS164" s="1273"/>
    </row>
    <row r="165" spans="1:152" ht="27.75" customHeight="1" x14ac:dyDescent="0.2">
      <c r="B165" s="2478"/>
      <c r="C165" s="2479"/>
      <c r="D165" s="1368"/>
      <c r="E165" s="1368"/>
      <c r="F165" s="1368"/>
      <c r="G165" s="1368"/>
      <c r="H165" s="1368"/>
      <c r="I165" s="1368"/>
      <c r="J165" s="1209"/>
      <c r="K165" s="1209"/>
      <c r="L165" s="1209"/>
      <c r="M165" s="1209"/>
      <c r="N165" s="1209"/>
      <c r="O165" s="1209"/>
      <c r="P165" s="1209"/>
      <c r="Q165" s="1209"/>
      <c r="R165" s="1209"/>
      <c r="S165" s="1209"/>
      <c r="T165" s="1209"/>
      <c r="U165" s="1209"/>
      <c r="V165" s="1209"/>
      <c r="W165" s="1209"/>
      <c r="X165" s="1209"/>
      <c r="Y165" s="1209"/>
      <c r="Z165" s="1209"/>
      <c r="AA165" s="1209"/>
      <c r="AB165" s="1209"/>
      <c r="AC165" s="1209"/>
      <c r="AD165" s="1272"/>
      <c r="AE165" s="1272"/>
      <c r="AF165" s="1272"/>
      <c r="AG165" s="1272"/>
      <c r="AH165" s="1272"/>
      <c r="AI165" s="1272"/>
      <c r="AJ165" s="1272"/>
      <c r="AK165" s="1272"/>
      <c r="AL165" s="1272"/>
      <c r="AM165" s="1272"/>
      <c r="AN165" s="1272"/>
      <c r="AO165" s="1272"/>
      <c r="AP165" s="1272"/>
      <c r="AQ165" s="1272"/>
      <c r="AR165" s="1272"/>
      <c r="AS165" s="1272"/>
      <c r="AT165" s="1272"/>
    </row>
    <row r="166" spans="1:152" ht="27.75" customHeight="1" x14ac:dyDescent="0.2">
      <c r="B166" s="1187"/>
      <c r="C166" s="842" t="s">
        <v>632</v>
      </c>
      <c r="D166" s="842" t="s">
        <v>1706</v>
      </c>
      <c r="E166" s="842" t="s">
        <v>2351</v>
      </c>
      <c r="F166" s="842" t="s">
        <v>2352</v>
      </c>
      <c r="G166" s="842" t="s">
        <v>2353</v>
      </c>
      <c r="H166" s="842" t="s">
        <v>2354</v>
      </c>
      <c r="I166" s="842" t="s">
        <v>1707</v>
      </c>
      <c r="J166" s="1209"/>
      <c r="K166" s="1209"/>
      <c r="L166" s="842"/>
      <c r="M166" s="842"/>
      <c r="N166" s="842"/>
      <c r="O166" s="842"/>
      <c r="P166" s="842"/>
      <c r="Q166" s="842"/>
      <c r="R166" s="842"/>
      <c r="S166" s="842"/>
      <c r="T166" s="842"/>
      <c r="U166" s="842"/>
      <c r="V166" s="842"/>
      <c r="W166" s="842"/>
      <c r="X166" s="842"/>
      <c r="Y166" s="842"/>
      <c r="Z166" s="842"/>
      <c r="AA166" s="842"/>
      <c r="AB166" s="842"/>
      <c r="AC166" s="842"/>
      <c r="AD166" s="842"/>
      <c r="AE166" s="842"/>
      <c r="AF166" s="842"/>
      <c r="AG166" s="842"/>
      <c r="AH166" s="842"/>
      <c r="AI166" s="842"/>
      <c r="AJ166" s="842"/>
      <c r="AK166" s="842"/>
      <c r="AL166" s="842"/>
      <c r="AM166" s="842"/>
      <c r="AN166" s="842"/>
      <c r="AO166" s="842"/>
      <c r="AP166" s="842"/>
      <c r="AQ166" s="842"/>
      <c r="AR166" s="842"/>
      <c r="AS166" s="842"/>
      <c r="AT166" s="1272"/>
    </row>
    <row r="167" spans="1:152" ht="20.100000000000001" customHeight="1" x14ac:dyDescent="0.2">
      <c r="B167" s="366"/>
      <c r="BF167" s="842"/>
      <c r="BH167" s="842"/>
      <c r="BI167" s="842"/>
      <c r="BJ167" s="842"/>
      <c r="BK167" s="842"/>
      <c r="BL167" s="842"/>
      <c r="BM167" s="842"/>
      <c r="BN167" s="842"/>
      <c r="BO167" s="842"/>
      <c r="BP167" s="842"/>
      <c r="BQ167" s="842"/>
      <c r="BR167" s="842"/>
      <c r="BS167" s="842"/>
      <c r="BT167" s="842"/>
      <c r="BU167" s="842"/>
      <c r="BV167" s="842"/>
      <c r="BW167" s="842"/>
      <c r="BX167" s="842"/>
      <c r="BY167" s="842"/>
      <c r="BZ167" s="842"/>
      <c r="CA167" s="842"/>
      <c r="CB167" s="842"/>
      <c r="CC167" s="842"/>
      <c r="CD167" s="842"/>
      <c r="CE167" s="842"/>
      <c r="CF167" s="842"/>
      <c r="CG167" s="842"/>
      <c r="CH167" s="842"/>
      <c r="CI167" s="842"/>
      <c r="CJ167" s="842"/>
      <c r="CK167" s="842"/>
      <c r="CL167" s="842"/>
      <c r="CM167" s="842"/>
      <c r="CN167" s="842"/>
      <c r="CO167" s="842"/>
      <c r="CP167" s="842"/>
      <c r="CQ167" s="842"/>
      <c r="CR167" s="842"/>
      <c r="CS167" s="842"/>
      <c r="CT167" s="842"/>
      <c r="CU167" s="842"/>
      <c r="CV167" s="842"/>
      <c r="CW167" s="842"/>
      <c r="CX167" s="842"/>
      <c r="CY167" s="842"/>
      <c r="CZ167" s="842"/>
      <c r="DA167" s="842"/>
      <c r="DB167" s="842"/>
      <c r="DC167" s="842"/>
      <c r="DD167" s="842"/>
      <c r="DE167" s="842"/>
      <c r="DF167" s="1933"/>
    </row>
    <row r="168" spans="1:152" ht="20.100000000000001" customHeight="1" x14ac:dyDescent="0.2">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365"/>
      <c r="AB168" s="365"/>
      <c r="AC168" s="365"/>
      <c r="AD168" s="365"/>
      <c r="AE168" s="365"/>
      <c r="AF168" s="365"/>
      <c r="AG168" s="365"/>
      <c r="AH168" s="365"/>
      <c r="AI168" s="365"/>
      <c r="AJ168" s="365"/>
      <c r="AK168" s="365"/>
      <c r="AL168" s="365"/>
      <c r="AM168" s="365"/>
      <c r="AN168" s="365"/>
      <c r="AO168" s="365"/>
      <c r="AP168" s="365"/>
      <c r="AQ168" s="365"/>
      <c r="AR168" s="365"/>
      <c r="AS168" s="365"/>
      <c r="AT168" s="365"/>
      <c r="AU168" s="365"/>
      <c r="AV168" s="365"/>
      <c r="AW168" s="365"/>
      <c r="AX168" s="410"/>
      <c r="AY168" s="410"/>
      <c r="AZ168" s="410"/>
      <c r="BA168" s="410"/>
      <c r="BB168" s="410"/>
      <c r="BC168" s="410"/>
      <c r="BD168" s="410"/>
      <c r="BE168" s="410"/>
      <c r="BF168" s="410"/>
      <c r="BG168" s="410"/>
      <c r="BH168" s="410"/>
      <c r="BI168" s="410"/>
      <c r="BJ168" s="410"/>
      <c r="BK168" s="410"/>
      <c r="BL168" s="410"/>
      <c r="BM168" s="410"/>
      <c r="BN168" s="410"/>
      <c r="BO168" s="410"/>
      <c r="BP168" s="410"/>
      <c r="BQ168" s="410"/>
      <c r="BR168" s="410"/>
      <c r="BS168" s="410"/>
      <c r="BT168" s="410"/>
      <c r="BU168" s="410"/>
      <c r="BV168" s="410"/>
      <c r="BW168" s="410"/>
      <c r="BX168" s="410"/>
      <c r="BY168" s="410"/>
      <c r="BZ168" s="410"/>
      <c r="CA168" s="410"/>
      <c r="CB168" s="410"/>
      <c r="CC168" s="410"/>
      <c r="CD168" s="410"/>
      <c r="CE168" s="410"/>
      <c r="CF168" s="410"/>
      <c r="CG168" s="410"/>
      <c r="CH168" s="410"/>
      <c r="CI168" s="410"/>
      <c r="CJ168" s="410"/>
      <c r="CK168" s="410"/>
      <c r="CL168" s="410"/>
      <c r="CM168" s="410"/>
      <c r="CN168" s="410"/>
      <c r="CO168" s="410"/>
      <c r="CQ168" s="842"/>
      <c r="EP168" s="1933"/>
    </row>
    <row r="169" spans="1:152" ht="20.100000000000001" customHeight="1" x14ac:dyDescent="0.2">
      <c r="B169" s="366"/>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410"/>
      <c r="CR169" s="410"/>
      <c r="CS169" s="410"/>
      <c r="CT169" s="410"/>
      <c r="CU169" s="410"/>
      <c r="CV169" s="410"/>
      <c r="CW169" s="410"/>
      <c r="CX169" s="410"/>
      <c r="CY169" s="410"/>
      <c r="CZ169" s="410"/>
      <c r="DA169" s="410"/>
      <c r="DB169" s="410"/>
      <c r="DC169" s="410"/>
      <c r="DD169" s="410"/>
      <c r="DE169" s="410"/>
      <c r="DF169" s="410"/>
      <c r="DG169" s="410"/>
      <c r="DH169" s="410"/>
      <c r="DI169" s="410"/>
      <c r="DJ169" s="410"/>
      <c r="DK169" s="410"/>
      <c r="DL169" s="410"/>
      <c r="DM169" s="410"/>
      <c r="DN169" s="410"/>
      <c r="DO169" s="410"/>
      <c r="DP169" s="410"/>
      <c r="DQ169" s="410"/>
      <c r="DR169" s="410"/>
      <c r="DS169" s="410"/>
      <c r="DT169" s="410"/>
      <c r="DU169" s="410"/>
      <c r="DV169" s="410"/>
      <c r="DW169" s="410"/>
      <c r="DX169" s="410"/>
      <c r="DY169" s="410"/>
      <c r="DZ169" s="410"/>
      <c r="EA169" s="410"/>
      <c r="EB169" s="410"/>
      <c r="EC169" s="410"/>
      <c r="ED169" s="410"/>
      <c r="EE169" s="410"/>
      <c r="EF169" s="410"/>
      <c r="EG169" s="410"/>
      <c r="EH169" s="410"/>
      <c r="EI169" s="410"/>
      <c r="EJ169" s="410"/>
      <c r="EK169" s="410"/>
      <c r="EL169" s="410"/>
      <c r="EM169" s="410"/>
      <c r="EN169" s="410"/>
      <c r="EO169" s="265"/>
      <c r="EP169" s="1933"/>
    </row>
    <row r="170" spans="1:152" ht="14.25" customHeight="1" x14ac:dyDescent="0.2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410"/>
    </row>
    <row r="171" spans="1:152" ht="20.100000000000001" customHeight="1" x14ac:dyDescent="0.25">
      <c r="B171" s="1463" t="s">
        <v>1231</v>
      </c>
      <c r="C171" s="5"/>
      <c r="D171" s="5"/>
      <c r="E171" s="1634" t="s">
        <v>2147</v>
      </c>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row>
    <row r="172" spans="1:152" ht="20.100000000000001" customHeight="1" x14ac:dyDescent="0.2">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1209"/>
      <c r="AY172" s="1209"/>
      <c r="AZ172" s="1209"/>
      <c r="BA172" s="1209"/>
      <c r="BB172" s="1209"/>
      <c r="BC172" s="1209"/>
      <c r="BD172" s="1209"/>
      <c r="BE172" s="1209"/>
      <c r="BF172" s="1209"/>
      <c r="BG172" s="1209"/>
      <c r="BH172" s="1209"/>
      <c r="BI172" s="1209"/>
      <c r="BJ172" s="1209"/>
      <c r="BK172" s="1209"/>
      <c r="BL172" s="1209"/>
      <c r="BM172" s="1209"/>
      <c r="BN172" s="1209"/>
      <c r="BO172" s="1209"/>
      <c r="BP172" s="1209"/>
      <c r="BQ172" s="1209"/>
      <c r="BR172" s="1209"/>
      <c r="BS172" s="1209"/>
      <c r="BT172" s="1209"/>
      <c r="BU172" s="1209"/>
      <c r="BV172" s="1209"/>
      <c r="BW172" s="1209"/>
      <c r="BX172" s="1209"/>
      <c r="BY172" s="1209"/>
      <c r="BZ172" s="1209"/>
      <c r="CA172" s="1209"/>
      <c r="CB172" s="1209"/>
      <c r="CC172" s="1209"/>
      <c r="CD172" s="1209"/>
      <c r="CE172" s="1209"/>
      <c r="CF172" s="1209"/>
      <c r="CG172" s="1209"/>
      <c r="CH172" s="1209"/>
      <c r="CI172" s="1209"/>
      <c r="CJ172" s="1209"/>
      <c r="CK172" s="1209"/>
      <c r="CL172" s="1209"/>
      <c r="CM172" s="1209"/>
      <c r="CN172" s="1209"/>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F172" s="12"/>
      <c r="EG172" s="12"/>
      <c r="EH172" s="12"/>
      <c r="EI172" s="12"/>
      <c r="EJ172" s="12"/>
      <c r="EK172" s="12"/>
      <c r="EL172" s="12"/>
      <c r="EM172" s="12"/>
      <c r="EN172" s="12"/>
      <c r="EO172" s="12"/>
      <c r="EP172" s="12"/>
      <c r="EQ172" s="12"/>
      <c r="ER172" s="12"/>
      <c r="ES172" s="12"/>
      <c r="ET172" s="12"/>
      <c r="EU172" s="12"/>
      <c r="EV172" s="12"/>
    </row>
    <row r="173" spans="1:152" s="12" customFormat="1" ht="15.95" customHeight="1" x14ac:dyDescent="0.2">
      <c r="A173" s="11"/>
      <c r="B173" s="182" t="s">
        <v>1326</v>
      </c>
      <c r="C173" s="69"/>
      <c r="D173" s="69"/>
      <c r="E173" s="69"/>
      <c r="F173" s="69"/>
      <c r="G173" s="69"/>
      <c r="H173" s="69"/>
      <c r="I173" s="69"/>
      <c r="J173" s="69"/>
      <c r="K173" s="69"/>
      <c r="L173" s="69"/>
      <c r="M173" s="69"/>
      <c r="N173" s="69"/>
      <c r="O173" s="69"/>
      <c r="P173" s="69"/>
      <c r="Q173" s="69"/>
      <c r="R173" s="69"/>
      <c r="S173" s="69"/>
      <c r="T173" s="69"/>
      <c r="U173" s="69"/>
      <c r="V173" s="69"/>
      <c r="W173" s="1209"/>
      <c r="X173" s="1209"/>
      <c r="Y173" s="1209"/>
      <c r="Z173" s="1209"/>
      <c r="AA173" s="1209"/>
      <c r="AB173" s="1209"/>
      <c r="AC173" s="1209"/>
      <c r="AD173" s="1209"/>
      <c r="AE173" s="1209"/>
      <c r="AF173" s="1209"/>
      <c r="AG173" s="1209"/>
      <c r="AH173" s="1209"/>
      <c r="AI173" s="1209"/>
      <c r="AJ173" s="1209"/>
      <c r="AK173" s="1209"/>
      <c r="AL173" s="1209"/>
      <c r="AM173" s="1209"/>
      <c r="AN173" s="1209"/>
      <c r="AO173" s="1209"/>
      <c r="AP173" s="1209"/>
      <c r="AQ173" s="1209"/>
      <c r="AR173" s="1209"/>
      <c r="AS173" s="1209"/>
      <c r="AT173" s="1209"/>
      <c r="AU173" s="1209"/>
      <c r="AV173" s="1209"/>
      <c r="AW173" s="1209"/>
      <c r="AX173" s="1209"/>
      <c r="AY173" s="1209"/>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c r="CO173"/>
      <c r="CP173"/>
      <c r="CQ173"/>
      <c r="CR173"/>
      <c r="CS173"/>
      <c r="CT173"/>
      <c r="CU173"/>
      <c r="CV173"/>
      <c r="CW173"/>
      <c r="CX173"/>
      <c r="CY173"/>
      <c r="CZ173"/>
      <c r="DA173"/>
      <c r="DB173"/>
      <c r="DC173"/>
      <c r="DD173"/>
      <c r="DE173"/>
    </row>
    <row r="174" spans="1:152" ht="15.75" hidden="1" x14ac:dyDescent="0.2">
      <c r="B174" s="182"/>
      <c r="C174" s="69"/>
      <c r="D174" s="69"/>
      <c r="E174" s="69"/>
      <c r="F174" s="69"/>
      <c r="G174" s="69"/>
      <c r="H174" s="69"/>
      <c r="I174" s="69"/>
      <c r="J174" s="69"/>
      <c r="K174" s="69"/>
      <c r="L174" s="69"/>
      <c r="M174" s="69"/>
      <c r="N174" s="69"/>
      <c r="O174" s="69"/>
      <c r="P174" s="69"/>
      <c r="Q174" s="69"/>
      <c r="R174" s="69"/>
      <c r="S174" s="69"/>
      <c r="T174" s="69"/>
      <c r="U174" s="69"/>
      <c r="V174" s="69"/>
      <c r="W174" s="1209"/>
      <c r="X174" s="1209"/>
      <c r="Y174" s="1209"/>
      <c r="Z174" s="1209"/>
      <c r="AA174" s="1209"/>
      <c r="AB174" s="1209"/>
      <c r="AC174" s="1209"/>
      <c r="AD174" s="1209"/>
      <c r="AE174" s="1209"/>
      <c r="AF174" s="1209"/>
      <c r="AG174" s="1209"/>
      <c r="AH174" s="1209"/>
      <c r="AI174" s="1209"/>
      <c r="AJ174" s="1209"/>
      <c r="AK174" s="1209"/>
      <c r="AL174" s="1209"/>
      <c r="AM174" s="1209"/>
      <c r="AN174" s="1209"/>
      <c r="AO174" s="1209"/>
      <c r="AP174" s="1209"/>
      <c r="AQ174" s="1209"/>
      <c r="AR174" s="1209"/>
      <c r="AS174" s="1209"/>
      <c r="AT174" s="1209"/>
      <c r="AU174" s="1209"/>
      <c r="AV174" s="1209"/>
      <c r="AW174" s="1209"/>
      <c r="AX174" s="1209"/>
      <c r="AY174" s="1209"/>
      <c r="AZ174" s="42"/>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row>
    <row r="175" spans="1:152" ht="15.75" hidden="1" x14ac:dyDescent="0.2">
      <c r="B175" s="182"/>
      <c r="C175" s="69"/>
      <c r="D175" s="1936" t="s">
        <v>496</v>
      </c>
      <c r="E175" s="1936" t="s">
        <v>497</v>
      </c>
      <c r="F175" s="1936" t="s">
        <v>498</v>
      </c>
      <c r="G175" s="1936" t="s">
        <v>499</v>
      </c>
      <c r="H175" s="1936" t="s">
        <v>500</v>
      </c>
      <c r="I175" s="1936" t="s">
        <v>501</v>
      </c>
      <c r="J175" s="1936" t="s">
        <v>502</v>
      </c>
      <c r="K175" s="1936" t="s">
        <v>503</v>
      </c>
      <c r="L175" s="1936" t="s">
        <v>504</v>
      </c>
      <c r="M175" s="1936" t="s">
        <v>505</v>
      </c>
      <c r="N175" s="1936" t="s">
        <v>506</v>
      </c>
      <c r="O175" s="1936" t="s">
        <v>507</v>
      </c>
      <c r="P175" s="1936" t="s">
        <v>508</v>
      </c>
      <c r="Q175" s="1936" t="s">
        <v>509</v>
      </c>
      <c r="R175" s="1936" t="s">
        <v>510</v>
      </c>
      <c r="S175" s="1936" t="s">
        <v>511</v>
      </c>
      <c r="T175" s="1936" t="s">
        <v>512</v>
      </c>
      <c r="U175" s="1936" t="s">
        <v>513</v>
      </c>
      <c r="V175" s="1936" t="s">
        <v>524</v>
      </c>
      <c r="W175" s="1209"/>
      <c r="X175" s="1209"/>
      <c r="Y175" s="1209"/>
      <c r="Z175" s="1209"/>
      <c r="AA175" s="1209"/>
      <c r="AB175" s="1209"/>
      <c r="AC175" s="1209"/>
      <c r="AD175" s="1209"/>
      <c r="AE175" s="1209"/>
      <c r="AF175" s="1209"/>
      <c r="AG175" s="1209"/>
      <c r="AH175" s="1209"/>
      <c r="AI175" s="1209"/>
      <c r="AJ175" s="1209"/>
      <c r="AK175" s="1209"/>
      <c r="AL175" s="1209"/>
      <c r="AM175" s="1209"/>
      <c r="AN175" s="1209"/>
      <c r="AO175" s="1209"/>
      <c r="AP175" s="1209"/>
      <c r="AQ175" s="1209"/>
      <c r="AR175" s="1209"/>
      <c r="AS175" s="1209"/>
      <c r="AT175" s="1209"/>
      <c r="AU175" s="1209"/>
      <c r="AV175" s="1209"/>
      <c r="AW175" s="1209"/>
      <c r="AX175" s="1209"/>
      <c r="AY175" s="1209"/>
      <c r="AZ175" s="42"/>
      <c r="BA175" s="180"/>
      <c r="BB175" s="180"/>
      <c r="BC175" s="180"/>
      <c r="BD175" s="180"/>
      <c r="BE175" s="180"/>
      <c r="BF175" s="180"/>
      <c r="BG175" s="180"/>
      <c r="BH175" s="180"/>
      <c r="BI175" s="180"/>
      <c r="BJ175" s="180"/>
      <c r="BK175" s="180"/>
      <c r="BL175" s="180"/>
      <c r="BM175" s="180"/>
      <c r="BN175" s="180"/>
      <c r="BO175" s="180"/>
      <c r="BP175" s="180"/>
      <c r="BQ175" s="180"/>
      <c r="BR175" s="180"/>
      <c r="BS175" s="180"/>
      <c r="BT175" s="180"/>
      <c r="BU175" s="180"/>
      <c r="BV175" s="180"/>
      <c r="BW175" s="180"/>
      <c r="BX175" s="180"/>
      <c r="BY175" s="180"/>
      <c r="BZ175" s="180"/>
      <c r="CA175" s="180"/>
      <c r="CB175" s="1934"/>
      <c r="CC175" s="1934"/>
      <c r="CD175" s="1934"/>
      <c r="CE175" s="1934"/>
      <c r="CF175" s="1934"/>
      <c r="CG175" s="1934"/>
      <c r="CH175" s="180"/>
      <c r="CI175" s="180"/>
      <c r="CJ175" s="180"/>
      <c r="CK175" s="180"/>
      <c r="CL175" s="180"/>
    </row>
    <row r="176" spans="1:152" ht="30.95" customHeight="1" x14ac:dyDescent="0.2">
      <c r="C176" s="181"/>
      <c r="D176" s="2465" t="s">
        <v>1141</v>
      </c>
      <c r="E176" s="2466"/>
      <c r="F176" s="2466"/>
      <c r="G176" s="2466"/>
      <c r="H176" s="2466"/>
      <c r="I176" s="2467"/>
      <c r="J176" s="2468" t="s">
        <v>1142</v>
      </c>
      <c r="K176" s="2466"/>
      <c r="L176" s="2466"/>
      <c r="M176" s="2466"/>
      <c r="N176" s="2466"/>
      <c r="O176" s="2481"/>
      <c r="P176" s="2510" t="s">
        <v>1343</v>
      </c>
      <c r="Q176" s="2511"/>
      <c r="R176" s="1209"/>
      <c r="S176" s="1209"/>
      <c r="T176" s="1209"/>
      <c r="U176" s="1209"/>
      <c r="V176" s="1209"/>
      <c r="W176" s="1209"/>
      <c r="X176" s="33"/>
      <c r="AB176" s="2514" t="s">
        <v>1141</v>
      </c>
      <c r="AC176" s="2515"/>
      <c r="AD176" s="2515"/>
      <c r="AE176" s="2515"/>
      <c r="AF176" s="2515"/>
      <c r="AG176" s="2516"/>
      <c r="AH176" s="2514" t="s">
        <v>1142</v>
      </c>
      <c r="AI176" s="2515"/>
      <c r="AJ176" s="2515"/>
      <c r="AK176" s="2515"/>
      <c r="AL176" s="2515"/>
      <c r="AM176" s="2516"/>
    </row>
    <row r="177" spans="2:39" ht="41.25" customHeight="1" thickBot="1" x14ac:dyDescent="0.25">
      <c r="C177" s="181"/>
      <c r="D177" s="1460">
        <v>2018</v>
      </c>
      <c r="E177" s="1460">
        <v>2019</v>
      </c>
      <c r="F177" s="1460">
        <v>2020</v>
      </c>
      <c r="G177" s="1460">
        <v>2021</v>
      </c>
      <c r="H177" s="1460">
        <v>2022</v>
      </c>
      <c r="I177" s="1421" t="s">
        <v>1355</v>
      </c>
      <c r="J177" s="1460">
        <v>2018</v>
      </c>
      <c r="K177" s="1460">
        <v>2019</v>
      </c>
      <c r="L177" s="1460">
        <v>2020</v>
      </c>
      <c r="M177" s="1460">
        <v>2021</v>
      </c>
      <c r="N177" s="1460">
        <v>2022</v>
      </c>
      <c r="O177" s="1421" t="s">
        <v>1355</v>
      </c>
      <c r="P177" s="2512"/>
      <c r="Q177" s="2513"/>
      <c r="R177" s="1209"/>
      <c r="S177" s="1209"/>
      <c r="T177" s="1209"/>
      <c r="U177" s="1209"/>
      <c r="V177" s="1209"/>
      <c r="W177" s="1934"/>
      <c r="X177" s="33"/>
      <c r="Z177" s="801" t="s">
        <v>1360</v>
      </c>
      <c r="AA177" s="761" t="s">
        <v>1361</v>
      </c>
      <c r="AB177" s="1135">
        <v>2018</v>
      </c>
      <c r="AC177" s="1720">
        <v>2019</v>
      </c>
      <c r="AD177" s="1720">
        <v>2020</v>
      </c>
      <c r="AE177" s="1720">
        <v>2021</v>
      </c>
      <c r="AF177" s="1720">
        <v>2022</v>
      </c>
      <c r="AG177" s="1136" t="s">
        <v>1362</v>
      </c>
      <c r="AH177" s="1135">
        <v>2018</v>
      </c>
      <c r="AI177" s="1721">
        <v>2019</v>
      </c>
      <c r="AJ177" s="1721">
        <v>2020</v>
      </c>
      <c r="AK177" s="1721">
        <v>2021</v>
      </c>
      <c r="AL177" s="1721">
        <v>2022</v>
      </c>
      <c r="AM177" s="1166" t="s">
        <v>1362</v>
      </c>
    </row>
    <row r="178" spans="2:39" ht="23.45" customHeight="1" x14ac:dyDescent="0.2">
      <c r="B178" s="1647" t="s">
        <v>1363</v>
      </c>
      <c r="C178" s="1648"/>
      <c r="D178" s="1650"/>
      <c r="E178" s="1650"/>
      <c r="F178" s="1650"/>
      <c r="G178" s="1650"/>
      <c r="H178" s="1650"/>
      <c r="I178" s="1651"/>
      <c r="J178" s="1650"/>
      <c r="K178" s="1650"/>
      <c r="L178" s="1650"/>
      <c r="M178" s="1650"/>
      <c r="N178" s="1650"/>
      <c r="O178" s="1651"/>
      <c r="P178" s="2517"/>
      <c r="Q178" s="2518"/>
      <c r="R178" s="1209"/>
      <c r="S178" s="1209"/>
      <c r="T178" s="1209"/>
      <c r="U178" s="1209"/>
      <c r="V178" s="1209"/>
      <c r="W178" s="1934"/>
      <c r="X178" s="33"/>
      <c r="Y178" s="1174" t="s">
        <v>1364</v>
      </c>
      <c r="Z178" s="185"/>
      <c r="AA178" s="1446"/>
      <c r="AB178" s="1649"/>
      <c r="AC178" s="1649"/>
      <c r="AD178" s="1649"/>
      <c r="AE178" s="1649"/>
      <c r="AF178" s="1649"/>
      <c r="AG178" s="1651"/>
      <c r="AH178" s="1722"/>
      <c r="AI178" s="1722"/>
      <c r="AJ178" s="1722"/>
      <c r="AK178" s="1722"/>
      <c r="AL178" s="1722"/>
      <c r="AM178" s="1651"/>
    </row>
    <row r="179" spans="2:39" ht="66" customHeight="1" x14ac:dyDescent="0.2">
      <c r="B179" s="1621" t="s">
        <v>1365</v>
      </c>
      <c r="C179" s="1622" t="s">
        <v>1530</v>
      </c>
      <c r="D179" s="1626"/>
      <c r="E179" s="1626"/>
      <c r="F179" s="1626"/>
      <c r="G179" s="1626"/>
      <c r="H179" s="1626"/>
      <c r="I179" s="1627"/>
      <c r="J179" s="1626"/>
      <c r="K179" s="1626"/>
      <c r="L179" s="1626"/>
      <c r="M179" s="1626"/>
      <c r="N179" s="1626"/>
      <c r="O179" s="1627"/>
      <c r="P179" s="2491"/>
      <c r="Q179" s="2492"/>
      <c r="R179" s="1209"/>
      <c r="S179" s="1209"/>
      <c r="T179" s="1209"/>
      <c r="U179" s="1209"/>
      <c r="V179" s="1209"/>
      <c r="W179" s="265"/>
      <c r="X179" s="1933"/>
      <c r="Y179" s="1638" t="s">
        <v>1367</v>
      </c>
      <c r="Z179" s="1602" t="s">
        <v>1531</v>
      </c>
      <c r="AA179" s="1639" t="s">
        <v>1532</v>
      </c>
      <c r="AB179" s="1601" t="str">
        <f t="shared" ref="AB179:AM179" si="13">IF(SUM(COUNTBLANK(D179),COUNTBLANK(D180))=0,D180/D179,"-")</f>
        <v>-</v>
      </c>
      <c r="AC179" s="1601" t="str">
        <f t="shared" si="13"/>
        <v>-</v>
      </c>
      <c r="AD179" s="1601" t="str">
        <f t="shared" si="13"/>
        <v>-</v>
      </c>
      <c r="AE179" s="1601" t="str">
        <f t="shared" si="13"/>
        <v>-</v>
      </c>
      <c r="AF179" s="1601" t="str">
        <f t="shared" si="13"/>
        <v>-</v>
      </c>
      <c r="AG179" s="1640" t="str">
        <f t="shared" si="13"/>
        <v>-</v>
      </c>
      <c r="AH179" s="1601" t="str">
        <f t="shared" si="13"/>
        <v>-</v>
      </c>
      <c r="AI179" s="1601" t="str">
        <f t="shared" si="13"/>
        <v>-</v>
      </c>
      <c r="AJ179" s="1601" t="str">
        <f t="shared" si="13"/>
        <v>-</v>
      </c>
      <c r="AK179" s="1601" t="str">
        <f t="shared" si="13"/>
        <v>-</v>
      </c>
      <c r="AL179" s="1601" t="str">
        <f t="shared" si="13"/>
        <v>-</v>
      </c>
      <c r="AM179" s="1640" t="str">
        <f t="shared" si="13"/>
        <v>-</v>
      </c>
    </row>
    <row r="180" spans="2:39" ht="28.5" customHeight="1" x14ac:dyDescent="0.2">
      <c r="B180" s="1621" t="s">
        <v>1370</v>
      </c>
      <c r="C180" s="1622" t="s">
        <v>1376</v>
      </c>
      <c r="D180" s="1626"/>
      <c r="E180" s="1626"/>
      <c r="F180" s="1626"/>
      <c r="G180" s="1626"/>
      <c r="H180" s="1626"/>
      <c r="I180" s="1627"/>
      <c r="J180" s="1626"/>
      <c r="K180" s="1626"/>
      <c r="L180" s="1626"/>
      <c r="M180" s="1626"/>
      <c r="N180" s="1626"/>
      <c r="O180" s="1627"/>
      <c r="P180" s="2491"/>
      <c r="Q180" s="2492"/>
      <c r="R180" s="49"/>
      <c r="S180" s="49"/>
      <c r="T180" s="49"/>
      <c r="U180" s="49"/>
      <c r="V180" s="49"/>
      <c r="W180" s="1273"/>
      <c r="X180" s="1933"/>
      <c r="Y180" s="1638" t="s">
        <v>1372</v>
      </c>
      <c r="Z180" s="1602" t="s">
        <v>1368</v>
      </c>
      <c r="AA180" s="1639" t="s">
        <v>1533</v>
      </c>
      <c r="AB180" s="1601" t="str">
        <f t="shared" ref="AB180:AM180" si="14">IF(SUM(COUNTBLANK(D179),COUNTBLANK(D181))=0,D181/D179,"-")</f>
        <v>-</v>
      </c>
      <c r="AC180" s="1601" t="str">
        <f t="shared" si="14"/>
        <v>-</v>
      </c>
      <c r="AD180" s="1601" t="str">
        <f t="shared" si="14"/>
        <v>-</v>
      </c>
      <c r="AE180" s="1601" t="str">
        <f t="shared" si="14"/>
        <v>-</v>
      </c>
      <c r="AF180" s="1601" t="str">
        <f t="shared" si="14"/>
        <v>-</v>
      </c>
      <c r="AG180" s="1640" t="str">
        <f t="shared" si="14"/>
        <v>-</v>
      </c>
      <c r="AH180" s="1601" t="str">
        <f t="shared" si="14"/>
        <v>-</v>
      </c>
      <c r="AI180" s="1601" t="str">
        <f t="shared" si="14"/>
        <v>-</v>
      </c>
      <c r="AJ180" s="1601" t="str">
        <f t="shared" si="14"/>
        <v>-</v>
      </c>
      <c r="AK180" s="1601" t="str">
        <f t="shared" si="14"/>
        <v>-</v>
      </c>
      <c r="AL180" s="1601" t="str">
        <f t="shared" si="14"/>
        <v>-</v>
      </c>
      <c r="AM180" s="1640" t="str">
        <f t="shared" si="14"/>
        <v>-</v>
      </c>
    </row>
    <row r="181" spans="2:39" ht="28.5" customHeight="1" x14ac:dyDescent="0.2">
      <c r="B181" s="1621" t="s">
        <v>1375</v>
      </c>
      <c r="C181" s="1652" t="s">
        <v>1381</v>
      </c>
      <c r="D181" s="1626"/>
      <c r="E181" s="1626"/>
      <c r="F181" s="1626"/>
      <c r="G181" s="1626"/>
      <c r="H181" s="1626"/>
      <c r="I181" s="1627"/>
      <c r="J181" s="1626"/>
      <c r="K181" s="1626"/>
      <c r="L181" s="1626"/>
      <c r="M181" s="1626"/>
      <c r="N181" s="1626"/>
      <c r="O181" s="1627"/>
      <c r="P181" s="2491"/>
      <c r="Q181" s="2492"/>
      <c r="R181" s="49"/>
      <c r="S181" s="49"/>
      <c r="T181" s="49"/>
      <c r="U181" s="49"/>
      <c r="V181" s="49"/>
      <c r="W181" s="1273"/>
      <c r="X181" s="1933"/>
      <c r="Y181" s="1635" t="s">
        <v>1377</v>
      </c>
      <c r="Z181" s="1599" t="s">
        <v>1736</v>
      </c>
      <c r="AA181" s="1636" t="s">
        <v>1534</v>
      </c>
      <c r="AB181" s="1600" t="str">
        <f t="shared" ref="AB181:AM181" si="15">IF(SUM(COUNTBLANK(D179),COUNTBLANK(D180),COUNTBLANK(D194),COUNTBLANK(D195))=0,(D180+D195)/(D179+D194),"-")</f>
        <v>-</v>
      </c>
      <c r="AC181" s="1600" t="str">
        <f t="shared" si="15"/>
        <v>-</v>
      </c>
      <c r="AD181" s="1600" t="str">
        <f t="shared" si="15"/>
        <v>-</v>
      </c>
      <c r="AE181" s="1600" t="str">
        <f t="shared" si="15"/>
        <v>-</v>
      </c>
      <c r="AF181" s="1600" t="str">
        <f t="shared" si="15"/>
        <v>-</v>
      </c>
      <c r="AG181" s="1637" t="str">
        <f t="shared" si="15"/>
        <v>-</v>
      </c>
      <c r="AH181" s="1600" t="str">
        <f t="shared" si="15"/>
        <v>-</v>
      </c>
      <c r="AI181" s="1600" t="str">
        <f t="shared" si="15"/>
        <v>-</v>
      </c>
      <c r="AJ181" s="1600" t="str">
        <f t="shared" si="15"/>
        <v>-</v>
      </c>
      <c r="AK181" s="1600" t="str">
        <f t="shared" si="15"/>
        <v>-</v>
      </c>
      <c r="AL181" s="1600" t="str">
        <f t="shared" si="15"/>
        <v>-</v>
      </c>
      <c r="AM181" s="1637" t="str">
        <f t="shared" si="15"/>
        <v>-</v>
      </c>
    </row>
    <row r="182" spans="2:39" ht="28.5" customHeight="1" x14ac:dyDescent="0.2">
      <c r="B182" s="1621" t="s">
        <v>1380</v>
      </c>
      <c r="C182" s="1622" t="s">
        <v>1384</v>
      </c>
      <c r="D182" s="1626"/>
      <c r="E182" s="1626"/>
      <c r="F182" s="1626"/>
      <c r="G182" s="1626"/>
      <c r="H182" s="1626"/>
      <c r="I182" s="1627"/>
      <c r="J182" s="1626"/>
      <c r="K182" s="1626"/>
      <c r="L182" s="1626"/>
      <c r="M182" s="1626"/>
      <c r="N182" s="1626"/>
      <c r="O182" s="1627"/>
      <c r="P182" s="2491"/>
      <c r="Q182" s="2492"/>
      <c r="R182" s="49"/>
      <c r="S182" s="49"/>
      <c r="T182" s="49"/>
      <c r="U182" s="49"/>
      <c r="V182" s="49"/>
      <c r="W182" s="1273"/>
      <c r="X182" s="1933"/>
      <c r="Y182" s="1662" t="s">
        <v>1382</v>
      </c>
      <c r="Z182" s="1663"/>
      <c r="AA182" s="1664"/>
      <c r="AB182" s="1666"/>
      <c r="AC182" s="1666"/>
      <c r="AD182" s="1666"/>
      <c r="AE182" s="1666"/>
      <c r="AF182" s="1666"/>
      <c r="AG182" s="1667"/>
      <c r="AH182" s="1666"/>
      <c r="AI182" s="1666"/>
      <c r="AJ182" s="1666"/>
      <c r="AK182" s="1666"/>
      <c r="AL182" s="1666"/>
      <c r="AM182" s="1667"/>
    </row>
    <row r="183" spans="2:39" ht="28.5" customHeight="1" x14ac:dyDescent="0.2">
      <c r="B183" s="1621" t="s">
        <v>1383</v>
      </c>
      <c r="C183" s="1622" t="s">
        <v>1389</v>
      </c>
      <c r="D183" s="1626"/>
      <c r="E183" s="1626"/>
      <c r="F183" s="1626"/>
      <c r="G183" s="1626"/>
      <c r="H183" s="1626"/>
      <c r="I183" s="1627"/>
      <c r="J183" s="1626"/>
      <c r="K183" s="1626"/>
      <c r="L183" s="1626"/>
      <c r="M183" s="1626"/>
      <c r="N183" s="1626"/>
      <c r="O183" s="1627"/>
      <c r="P183" s="2491"/>
      <c r="Q183" s="2492"/>
      <c r="R183" s="49"/>
      <c r="S183" s="49"/>
      <c r="T183" s="49"/>
      <c r="U183" s="49"/>
      <c r="V183" s="49"/>
      <c r="W183" s="1273"/>
      <c r="X183" s="1933"/>
      <c r="Y183" s="1638" t="s">
        <v>1385</v>
      </c>
      <c r="Z183" s="1602" t="s">
        <v>1737</v>
      </c>
      <c r="AA183" s="1639" t="s">
        <v>1535</v>
      </c>
      <c r="AB183" s="1601" t="str">
        <f t="shared" ref="AB183:AM183" si="16">IF(SUM(COUNTBLANK(D179),COUNTBLANK(D182),COUNTBLANK(D188),COUNTBLANK(D191))=0,(D182-D188-D191)/D179,"-")</f>
        <v>-</v>
      </c>
      <c r="AC183" s="1601" t="str">
        <f t="shared" si="16"/>
        <v>-</v>
      </c>
      <c r="AD183" s="1601" t="str">
        <f t="shared" si="16"/>
        <v>-</v>
      </c>
      <c r="AE183" s="1601" t="str">
        <f t="shared" si="16"/>
        <v>-</v>
      </c>
      <c r="AF183" s="1601" t="str">
        <f t="shared" si="16"/>
        <v>-</v>
      </c>
      <c r="AG183" s="1640" t="str">
        <f t="shared" si="16"/>
        <v>-</v>
      </c>
      <c r="AH183" s="1601" t="str">
        <f t="shared" si="16"/>
        <v>-</v>
      </c>
      <c r="AI183" s="1601" t="str">
        <f t="shared" si="16"/>
        <v>-</v>
      </c>
      <c r="AJ183" s="1601" t="str">
        <f t="shared" si="16"/>
        <v>-</v>
      </c>
      <c r="AK183" s="1601" t="str">
        <f t="shared" si="16"/>
        <v>-</v>
      </c>
      <c r="AL183" s="1601" t="str">
        <f t="shared" si="16"/>
        <v>-</v>
      </c>
      <c r="AM183" s="1640" t="str">
        <f t="shared" si="16"/>
        <v>-</v>
      </c>
    </row>
    <row r="184" spans="2:39" ht="28.5" customHeight="1" x14ac:dyDescent="0.2">
      <c r="B184" s="1621" t="s">
        <v>1388</v>
      </c>
      <c r="C184" s="1622" t="s">
        <v>1536</v>
      </c>
      <c r="D184" s="1626"/>
      <c r="E184" s="1626"/>
      <c r="F184" s="1626"/>
      <c r="G184" s="1626"/>
      <c r="H184" s="1626"/>
      <c r="I184" s="1627"/>
      <c r="J184" s="1626"/>
      <c r="K184" s="1626"/>
      <c r="L184" s="1626"/>
      <c r="M184" s="1626"/>
      <c r="N184" s="1626"/>
      <c r="O184" s="1627"/>
      <c r="P184" s="2491"/>
      <c r="Q184" s="2492"/>
      <c r="R184" s="49"/>
      <c r="S184" s="49"/>
      <c r="T184" s="49"/>
      <c r="U184" s="49"/>
      <c r="V184" s="49"/>
      <c r="W184" s="1273"/>
      <c r="X184" s="1933"/>
      <c r="Y184" s="1638" t="s">
        <v>1390</v>
      </c>
      <c r="Z184" s="1602" t="s">
        <v>1738</v>
      </c>
      <c r="AA184" s="1639" t="s">
        <v>1538</v>
      </c>
      <c r="AB184" s="1601" t="str">
        <f t="shared" ref="AB184:AM185" si="17">IF(SUM(COUNTBLANK(D183),COUNTBLANK(D189))=0,D189/D183,"-")</f>
        <v>-</v>
      </c>
      <c r="AC184" s="1601" t="str">
        <f t="shared" si="17"/>
        <v>-</v>
      </c>
      <c r="AD184" s="1601" t="str">
        <f t="shared" si="17"/>
        <v>-</v>
      </c>
      <c r="AE184" s="1601" t="str">
        <f t="shared" si="17"/>
        <v>-</v>
      </c>
      <c r="AF184" s="1601" t="str">
        <f t="shared" si="17"/>
        <v>-</v>
      </c>
      <c r="AG184" s="1640" t="str">
        <f t="shared" si="17"/>
        <v>-</v>
      </c>
      <c r="AH184" s="1601" t="str">
        <f t="shared" si="17"/>
        <v>-</v>
      </c>
      <c r="AI184" s="1601" t="str">
        <f t="shared" si="17"/>
        <v>-</v>
      </c>
      <c r="AJ184" s="1601" t="str">
        <f t="shared" si="17"/>
        <v>-</v>
      </c>
      <c r="AK184" s="1601" t="str">
        <f t="shared" si="17"/>
        <v>-</v>
      </c>
      <c r="AL184" s="1601" t="str">
        <f t="shared" si="17"/>
        <v>-</v>
      </c>
      <c r="AM184" s="1640" t="str">
        <f t="shared" si="17"/>
        <v>-</v>
      </c>
    </row>
    <row r="185" spans="2:39" ht="28.5" customHeight="1" x14ac:dyDescent="0.2">
      <c r="B185" s="1621" t="s">
        <v>1393</v>
      </c>
      <c r="C185" s="1622" t="s">
        <v>1394</v>
      </c>
      <c r="D185" s="1626"/>
      <c r="E185" s="1626"/>
      <c r="F185" s="1626"/>
      <c r="G185" s="1626"/>
      <c r="H185" s="1626"/>
      <c r="I185" s="1627"/>
      <c r="J185" s="1626"/>
      <c r="K185" s="1626"/>
      <c r="L185" s="1626"/>
      <c r="M185" s="1626"/>
      <c r="N185" s="1626"/>
      <c r="O185" s="1627"/>
      <c r="P185" s="2491"/>
      <c r="Q185" s="2492"/>
      <c r="R185" s="49"/>
      <c r="S185" s="49"/>
      <c r="T185" s="49"/>
      <c r="U185" s="49"/>
      <c r="V185" s="49"/>
      <c r="W185" s="1273"/>
      <c r="X185" s="1933"/>
      <c r="Y185" s="1635" t="s">
        <v>1539</v>
      </c>
      <c r="Z185" s="1599" t="s">
        <v>1739</v>
      </c>
      <c r="AA185" s="1636" t="s">
        <v>1541</v>
      </c>
      <c r="AB185" s="1600" t="str">
        <f t="shared" si="17"/>
        <v>-</v>
      </c>
      <c r="AC185" s="1600" t="str">
        <f t="shared" si="17"/>
        <v>-</v>
      </c>
      <c r="AD185" s="1600" t="str">
        <f t="shared" si="17"/>
        <v>-</v>
      </c>
      <c r="AE185" s="1600" t="str">
        <f t="shared" si="17"/>
        <v>-</v>
      </c>
      <c r="AF185" s="1600" t="str">
        <f t="shared" si="17"/>
        <v>-</v>
      </c>
      <c r="AG185" s="1637" t="str">
        <f t="shared" si="17"/>
        <v>-</v>
      </c>
      <c r="AH185" s="1600" t="str">
        <f t="shared" si="17"/>
        <v>-</v>
      </c>
      <c r="AI185" s="1600" t="str">
        <f t="shared" si="17"/>
        <v>-</v>
      </c>
      <c r="AJ185" s="1600" t="str">
        <f t="shared" si="17"/>
        <v>-</v>
      </c>
      <c r="AK185" s="1600" t="str">
        <f t="shared" si="17"/>
        <v>-</v>
      </c>
      <c r="AL185" s="1600" t="str">
        <f t="shared" si="17"/>
        <v>-</v>
      </c>
      <c r="AM185" s="1637" t="str">
        <f t="shared" si="17"/>
        <v>-</v>
      </c>
    </row>
    <row r="186" spans="2:39" ht="28.5" customHeight="1" thickBot="1" x14ac:dyDescent="0.25">
      <c r="B186" s="1633" t="s">
        <v>1396</v>
      </c>
      <c r="C186" s="1629" t="s">
        <v>1397</v>
      </c>
      <c r="D186" s="1631"/>
      <c r="E186" s="1631"/>
      <c r="F186" s="1631"/>
      <c r="G186" s="1631"/>
      <c r="H186" s="1631"/>
      <c r="I186" s="1632"/>
      <c r="J186" s="1631"/>
      <c r="K186" s="1631"/>
      <c r="L186" s="1631"/>
      <c r="M186" s="1631"/>
      <c r="N186" s="1631"/>
      <c r="O186" s="1632"/>
      <c r="P186" s="2501"/>
      <c r="Q186" s="2502"/>
      <c r="R186" s="49"/>
      <c r="S186" s="49"/>
      <c r="T186" s="49"/>
      <c r="U186" s="49"/>
      <c r="V186" s="49"/>
      <c r="W186" s="1273"/>
      <c r="X186" s="1933"/>
      <c r="Y186" s="1662" t="s">
        <v>1395</v>
      </c>
      <c r="Z186" s="1663"/>
      <c r="AA186" s="1664"/>
      <c r="AB186" s="1666"/>
      <c r="AC186" s="1666"/>
      <c r="AD186" s="1666"/>
      <c r="AE186" s="1666"/>
      <c r="AF186" s="1666"/>
      <c r="AG186" s="1667"/>
      <c r="AH186" s="1666"/>
      <c r="AI186" s="1666"/>
      <c r="AJ186" s="1666"/>
      <c r="AK186" s="1666"/>
      <c r="AL186" s="1666"/>
      <c r="AM186" s="1667"/>
    </row>
    <row r="187" spans="2:39" ht="28.5" customHeight="1" x14ac:dyDescent="0.2">
      <c r="B187" s="1653" t="s">
        <v>1404</v>
      </c>
      <c r="C187" s="1648"/>
      <c r="D187" s="1654"/>
      <c r="E187" s="1654"/>
      <c r="F187" s="1654"/>
      <c r="G187" s="1654"/>
      <c r="H187" s="1654"/>
      <c r="I187" s="1655"/>
      <c r="J187" s="1654"/>
      <c r="K187" s="1654"/>
      <c r="L187" s="1654"/>
      <c r="M187" s="1654"/>
      <c r="N187" s="1654"/>
      <c r="O187" s="1655"/>
      <c r="P187" s="1596"/>
      <c r="Q187" s="1597"/>
      <c r="R187" s="49"/>
      <c r="S187" s="49"/>
      <c r="T187" s="49"/>
      <c r="U187" s="49"/>
      <c r="V187" s="49"/>
      <c r="W187" s="1273"/>
      <c r="X187" s="1933"/>
      <c r="Y187" s="1638" t="s">
        <v>1398</v>
      </c>
      <c r="Z187" s="1602" t="s">
        <v>1740</v>
      </c>
      <c r="AA187" s="1636" t="s">
        <v>1544</v>
      </c>
      <c r="AB187" s="1601" t="str">
        <f t="shared" ref="AB187:AM187" si="18">IF(SUM(COUNTBLANK(D179),COUNTBLANK(D186),COUNTBLANK(D190))=0,(D179-D186+D190)/D179,"-")</f>
        <v>-</v>
      </c>
      <c r="AC187" s="1601" t="str">
        <f t="shared" si="18"/>
        <v>-</v>
      </c>
      <c r="AD187" s="1601" t="str">
        <f t="shared" si="18"/>
        <v>-</v>
      </c>
      <c r="AE187" s="1601" t="str">
        <f t="shared" si="18"/>
        <v>-</v>
      </c>
      <c r="AF187" s="1601" t="str">
        <f t="shared" si="18"/>
        <v>-</v>
      </c>
      <c r="AG187" s="1640" t="str">
        <f t="shared" si="18"/>
        <v>-</v>
      </c>
      <c r="AH187" s="1601" t="str">
        <f t="shared" si="18"/>
        <v>-</v>
      </c>
      <c r="AI187" s="1601" t="str">
        <f t="shared" si="18"/>
        <v>-</v>
      </c>
      <c r="AJ187" s="1601" t="str">
        <f t="shared" si="18"/>
        <v>-</v>
      </c>
      <c r="AK187" s="1601" t="str">
        <f t="shared" si="18"/>
        <v>-</v>
      </c>
      <c r="AL187" s="1601" t="str">
        <f t="shared" si="18"/>
        <v>-</v>
      </c>
      <c r="AM187" s="1640" t="str">
        <f t="shared" si="18"/>
        <v>-</v>
      </c>
    </row>
    <row r="188" spans="2:39" ht="28.5" customHeight="1" x14ac:dyDescent="0.2">
      <c r="B188" s="1621" t="s">
        <v>1401</v>
      </c>
      <c r="C188" s="1622" t="s">
        <v>1407</v>
      </c>
      <c r="D188" s="1626"/>
      <c r="E188" s="1626"/>
      <c r="F188" s="1626"/>
      <c r="G188" s="1626"/>
      <c r="H188" s="1626"/>
      <c r="I188" s="1627"/>
      <c r="J188" s="1626"/>
      <c r="K188" s="1626"/>
      <c r="L188" s="1626"/>
      <c r="M188" s="1626"/>
      <c r="N188" s="1626"/>
      <c r="O188" s="1627"/>
      <c r="P188" s="2491"/>
      <c r="Q188" s="2492"/>
      <c r="R188" s="49"/>
      <c r="S188" s="49"/>
      <c r="T188" s="49"/>
      <c r="U188" s="49"/>
      <c r="V188" s="49"/>
      <c r="W188" s="1444"/>
      <c r="X188" s="43"/>
      <c r="Y188" s="1638" t="s">
        <v>1402</v>
      </c>
      <c r="Z188" s="1602" t="s">
        <v>1741</v>
      </c>
      <c r="AA188" s="1636" t="s">
        <v>1546</v>
      </c>
      <c r="AB188" s="1601" t="str">
        <f t="shared" ref="AB188:AM188" si="19">IF(SUM(COUNTBLANK(D179),COUNTBLANK(D185),COUNTBLANK(D190))=0,(D179-D185+D190)/D179,"-")</f>
        <v>-</v>
      </c>
      <c r="AC188" s="1601" t="str">
        <f t="shared" si="19"/>
        <v>-</v>
      </c>
      <c r="AD188" s="1601" t="str">
        <f t="shared" si="19"/>
        <v>-</v>
      </c>
      <c r="AE188" s="1601" t="str">
        <f t="shared" si="19"/>
        <v>-</v>
      </c>
      <c r="AF188" s="1601" t="str">
        <f t="shared" si="19"/>
        <v>-</v>
      </c>
      <c r="AG188" s="1640" t="str">
        <f t="shared" si="19"/>
        <v>-</v>
      </c>
      <c r="AH188" s="1601" t="str">
        <f t="shared" si="19"/>
        <v>-</v>
      </c>
      <c r="AI188" s="1601" t="str">
        <f t="shared" si="19"/>
        <v>-</v>
      </c>
      <c r="AJ188" s="1601" t="str">
        <f t="shared" si="19"/>
        <v>-</v>
      </c>
      <c r="AK188" s="1601" t="str">
        <f t="shared" si="19"/>
        <v>-</v>
      </c>
      <c r="AL188" s="1601" t="str">
        <f t="shared" si="19"/>
        <v>-</v>
      </c>
      <c r="AM188" s="1640" t="str">
        <f t="shared" si="19"/>
        <v>-</v>
      </c>
    </row>
    <row r="189" spans="2:39" ht="28.5" customHeight="1" x14ac:dyDescent="0.2">
      <c r="B189" s="1621" t="s">
        <v>1406</v>
      </c>
      <c r="C189" s="1622" t="s">
        <v>1411</v>
      </c>
      <c r="D189" s="1626"/>
      <c r="E189" s="1626"/>
      <c r="F189" s="1626"/>
      <c r="G189" s="1626"/>
      <c r="H189" s="1626"/>
      <c r="I189" s="1627"/>
      <c r="J189" s="1626"/>
      <c r="K189" s="1626"/>
      <c r="L189" s="1626"/>
      <c r="M189" s="1626"/>
      <c r="N189" s="1626"/>
      <c r="O189" s="1627"/>
      <c r="P189" s="2491"/>
      <c r="Q189" s="2492"/>
      <c r="R189" s="49"/>
      <c r="S189" s="49"/>
      <c r="T189" s="49"/>
      <c r="U189" s="49"/>
      <c r="V189" s="49"/>
      <c r="W189" s="1273"/>
      <c r="X189" s="1933"/>
      <c r="Y189" s="1638" t="s">
        <v>1547</v>
      </c>
      <c r="Z189" s="1602" t="s">
        <v>1742</v>
      </c>
      <c r="AA189" s="1636" t="s">
        <v>1549</v>
      </c>
      <c r="AB189" s="1600" t="str">
        <f t="shared" ref="AB189:AM189" si="20">IF(SUM(COUNTBLANK(D185),COUNTBLANK(D190))=0,D190/D185,"-")</f>
        <v>-</v>
      </c>
      <c r="AC189" s="1600" t="str">
        <f t="shared" si="20"/>
        <v>-</v>
      </c>
      <c r="AD189" s="1600" t="str">
        <f t="shared" si="20"/>
        <v>-</v>
      </c>
      <c r="AE189" s="1600" t="str">
        <f t="shared" si="20"/>
        <v>-</v>
      </c>
      <c r="AF189" s="1600" t="str">
        <f t="shared" si="20"/>
        <v>-</v>
      </c>
      <c r="AG189" s="1637" t="str">
        <f t="shared" si="20"/>
        <v>-</v>
      </c>
      <c r="AH189" s="1600" t="str">
        <f t="shared" si="20"/>
        <v>-</v>
      </c>
      <c r="AI189" s="1600" t="str">
        <f t="shared" si="20"/>
        <v>-</v>
      </c>
      <c r="AJ189" s="1600" t="str">
        <f t="shared" si="20"/>
        <v>-</v>
      </c>
      <c r="AK189" s="1600" t="str">
        <f t="shared" si="20"/>
        <v>-</v>
      </c>
      <c r="AL189" s="1600" t="str">
        <f t="shared" si="20"/>
        <v>-</v>
      </c>
      <c r="AM189" s="1637" t="str">
        <f t="shared" si="20"/>
        <v>-</v>
      </c>
    </row>
    <row r="190" spans="2:39" ht="28.5" customHeight="1" x14ac:dyDescent="0.2">
      <c r="B190" s="1621" t="s">
        <v>1410</v>
      </c>
      <c r="C190" s="1622" t="s">
        <v>1414</v>
      </c>
      <c r="D190" s="1626"/>
      <c r="E190" s="1626"/>
      <c r="F190" s="1626"/>
      <c r="G190" s="1626"/>
      <c r="H190" s="1626"/>
      <c r="I190" s="1627"/>
      <c r="J190" s="1626"/>
      <c r="K190" s="1626"/>
      <c r="L190" s="1626"/>
      <c r="M190" s="1626"/>
      <c r="N190" s="1626"/>
      <c r="O190" s="1627"/>
      <c r="P190" s="2491"/>
      <c r="Q190" s="2492"/>
      <c r="R190" s="49"/>
      <c r="S190" s="49"/>
      <c r="T190" s="49"/>
      <c r="U190" s="49"/>
      <c r="V190" s="49"/>
      <c r="W190" s="1273"/>
      <c r="X190" s="1933"/>
      <c r="Y190" s="1662" t="s">
        <v>1405</v>
      </c>
      <c r="Z190" s="1663"/>
      <c r="AA190" s="1664"/>
      <c r="AB190" s="1666"/>
      <c r="AC190" s="1666"/>
      <c r="AD190" s="1666"/>
      <c r="AE190" s="1666"/>
      <c r="AF190" s="1666"/>
      <c r="AG190" s="1667"/>
      <c r="AH190" s="1666"/>
      <c r="AI190" s="1666"/>
      <c r="AJ190" s="1666"/>
      <c r="AK190" s="1666"/>
      <c r="AL190" s="1666"/>
      <c r="AM190" s="1667"/>
    </row>
    <row r="191" spans="2:39" ht="28.5" customHeight="1" x14ac:dyDescent="0.2">
      <c r="B191" s="1621" t="s">
        <v>1413</v>
      </c>
      <c r="C191" s="1622" t="s">
        <v>1552</v>
      </c>
      <c r="D191" s="1626"/>
      <c r="E191" s="1626"/>
      <c r="F191" s="1626"/>
      <c r="G191" s="1626"/>
      <c r="H191" s="1626"/>
      <c r="I191" s="1627"/>
      <c r="J191" s="1626"/>
      <c r="K191" s="1626"/>
      <c r="L191" s="1626"/>
      <c r="M191" s="1626"/>
      <c r="N191" s="1626"/>
      <c r="O191" s="1627"/>
      <c r="P191" s="2491"/>
      <c r="Q191" s="2492"/>
      <c r="R191" s="49"/>
      <c r="S191" s="49"/>
      <c r="T191" s="49"/>
      <c r="U191" s="49"/>
      <c r="V191" s="49"/>
      <c r="W191" s="1273"/>
      <c r="X191" s="1933"/>
      <c r="Y191" s="1638" t="s">
        <v>1550</v>
      </c>
      <c r="Z191" s="1602" t="s">
        <v>1743</v>
      </c>
      <c r="AA191" s="1636" t="s">
        <v>1551</v>
      </c>
      <c r="AB191" s="1600" t="str">
        <f t="shared" ref="AB191:AM191" si="21">IF(SUM(COUNTBLANK(D179),COUNTBLANK(D194),COUNTBLANK(D195))=0,D195/(D179+D194),"-")</f>
        <v>-</v>
      </c>
      <c r="AC191" s="1600" t="str">
        <f t="shared" si="21"/>
        <v>-</v>
      </c>
      <c r="AD191" s="1600" t="str">
        <f t="shared" si="21"/>
        <v>-</v>
      </c>
      <c r="AE191" s="1600" t="str">
        <f t="shared" si="21"/>
        <v>-</v>
      </c>
      <c r="AF191" s="1600" t="str">
        <f t="shared" si="21"/>
        <v>-</v>
      </c>
      <c r="AG191" s="1637" t="str">
        <f t="shared" si="21"/>
        <v>-</v>
      </c>
      <c r="AH191" s="1600" t="str">
        <f t="shared" si="21"/>
        <v>-</v>
      </c>
      <c r="AI191" s="1600" t="str">
        <f t="shared" si="21"/>
        <v>-</v>
      </c>
      <c r="AJ191" s="1600" t="str">
        <f t="shared" si="21"/>
        <v>-</v>
      </c>
      <c r="AK191" s="1600" t="str">
        <f t="shared" si="21"/>
        <v>-</v>
      </c>
      <c r="AL191" s="1600" t="str">
        <f t="shared" si="21"/>
        <v>-</v>
      </c>
      <c r="AM191" s="1637" t="str">
        <f t="shared" si="21"/>
        <v>-</v>
      </c>
    </row>
    <row r="192" spans="2:39" ht="28.5" customHeight="1" thickBot="1" x14ac:dyDescent="0.25">
      <c r="B192" s="1645" t="s">
        <v>1418</v>
      </c>
      <c r="C192" s="1646" t="s">
        <v>1553</v>
      </c>
      <c r="D192" s="1631"/>
      <c r="E192" s="1631"/>
      <c r="F192" s="1631"/>
      <c r="G192" s="1631"/>
      <c r="H192" s="1631"/>
      <c r="I192" s="1632"/>
      <c r="J192" s="1631"/>
      <c r="K192" s="1631"/>
      <c r="L192" s="1631"/>
      <c r="M192" s="1631"/>
      <c r="N192" s="1631"/>
      <c r="O192" s="1632"/>
      <c r="P192" s="2491"/>
      <c r="Q192" s="2492"/>
      <c r="R192" s="49"/>
      <c r="S192" s="49"/>
      <c r="T192" s="49"/>
      <c r="U192" s="49"/>
      <c r="V192" s="49"/>
      <c r="W192" s="1273"/>
      <c r="X192" s="1933"/>
      <c r="Y192" s="1662" t="s">
        <v>1412</v>
      </c>
      <c r="Z192" s="1663"/>
      <c r="AA192" s="1664"/>
      <c r="AB192" s="1666"/>
      <c r="AC192" s="1666"/>
      <c r="AD192" s="1666"/>
      <c r="AE192" s="1666"/>
      <c r="AF192" s="1666"/>
      <c r="AG192" s="1667"/>
      <c r="AH192" s="1666"/>
      <c r="AI192" s="1666"/>
      <c r="AJ192" s="1666"/>
      <c r="AK192" s="1666"/>
      <c r="AL192" s="1666"/>
      <c r="AM192" s="1667"/>
    </row>
    <row r="193" spans="2:152" ht="28.5" customHeight="1" x14ac:dyDescent="0.2">
      <c r="B193" s="1653" t="s">
        <v>1555</v>
      </c>
      <c r="C193" s="1648"/>
      <c r="D193" s="1654"/>
      <c r="E193" s="1654"/>
      <c r="F193" s="1654"/>
      <c r="G193" s="1654"/>
      <c r="H193" s="1654"/>
      <c r="I193" s="1655"/>
      <c r="J193" s="1654"/>
      <c r="K193" s="1654"/>
      <c r="L193" s="1654"/>
      <c r="M193" s="1654"/>
      <c r="N193" s="1654"/>
      <c r="O193" s="1655"/>
      <c r="P193" s="1596"/>
      <c r="Q193" s="1597"/>
      <c r="R193" s="49"/>
      <c r="S193" s="49"/>
      <c r="T193" s="49"/>
      <c r="U193" s="49"/>
      <c r="V193" s="49"/>
      <c r="W193" s="1273"/>
      <c r="X193" s="1933"/>
      <c r="Y193" s="1638" t="s">
        <v>1415</v>
      </c>
      <c r="Z193" s="1602" t="s">
        <v>1744</v>
      </c>
      <c r="AA193" s="1639" t="s">
        <v>1554</v>
      </c>
      <c r="AB193" s="1601" t="str">
        <f t="shared" ref="AB193:AM193" si="22">IF(SUM(COUNTBLANK(D179),COUNTBLANK(D191))=0,D179/D191,"-")</f>
        <v>-</v>
      </c>
      <c r="AC193" s="1601" t="str">
        <f t="shared" si="22"/>
        <v>-</v>
      </c>
      <c r="AD193" s="1601" t="str">
        <f t="shared" si="22"/>
        <v>-</v>
      </c>
      <c r="AE193" s="1601" t="str">
        <f t="shared" si="22"/>
        <v>-</v>
      </c>
      <c r="AF193" s="1601" t="str">
        <f t="shared" si="22"/>
        <v>-</v>
      </c>
      <c r="AG193" s="1640" t="str">
        <f t="shared" si="22"/>
        <v>-</v>
      </c>
      <c r="AH193" s="1601" t="str">
        <f t="shared" si="22"/>
        <v>-</v>
      </c>
      <c r="AI193" s="1601" t="str">
        <f t="shared" si="22"/>
        <v>-</v>
      </c>
      <c r="AJ193" s="1601" t="str">
        <f t="shared" si="22"/>
        <v>-</v>
      </c>
      <c r="AK193" s="1601" t="str">
        <f t="shared" si="22"/>
        <v>-</v>
      </c>
      <c r="AL193" s="1601" t="str">
        <f t="shared" si="22"/>
        <v>-</v>
      </c>
      <c r="AM193" s="1640" t="str">
        <f t="shared" si="22"/>
        <v>-</v>
      </c>
    </row>
    <row r="194" spans="2:152" ht="28.5" customHeight="1" thickBot="1" x14ac:dyDescent="0.25">
      <c r="B194" s="1621" t="s">
        <v>1422</v>
      </c>
      <c r="C194" s="1622" t="s">
        <v>1153</v>
      </c>
      <c r="D194" s="1626"/>
      <c r="E194" s="1626"/>
      <c r="F194" s="1626"/>
      <c r="G194" s="1626"/>
      <c r="H194" s="1626"/>
      <c r="I194" s="1626"/>
      <c r="J194" s="1626"/>
      <c r="K194" s="1626"/>
      <c r="L194" s="1626"/>
      <c r="M194" s="1626"/>
      <c r="N194" s="1626"/>
      <c r="O194" s="1626"/>
      <c r="P194" s="2491"/>
      <c r="Q194" s="2492"/>
      <c r="R194" s="49"/>
      <c r="S194" s="49"/>
      <c r="T194" s="49"/>
      <c r="U194" s="49"/>
      <c r="V194" s="49"/>
      <c r="W194" s="1444"/>
      <c r="X194" s="43"/>
      <c r="Y194" s="1665" t="s">
        <v>1745</v>
      </c>
      <c r="Z194" s="1623" t="s">
        <v>1556</v>
      </c>
      <c r="AA194" s="1624" t="s">
        <v>1746</v>
      </c>
      <c r="AB194" s="1625" t="str">
        <f t="shared" ref="AB194:AM194" si="23">IF(SUM(COUNTBLANK(D179),COUNTBLANK(D191),COUNTBLANK(D194))=0,(D179+D194)/D191,"-")</f>
        <v>-</v>
      </c>
      <c r="AC194" s="1625" t="str">
        <f t="shared" si="23"/>
        <v>-</v>
      </c>
      <c r="AD194" s="1625" t="str">
        <f t="shared" si="23"/>
        <v>-</v>
      </c>
      <c r="AE194" s="1625" t="str">
        <f t="shared" si="23"/>
        <v>-</v>
      </c>
      <c r="AF194" s="1625" t="str">
        <f t="shared" si="23"/>
        <v>-</v>
      </c>
      <c r="AG194" s="1723" t="str">
        <f t="shared" si="23"/>
        <v>-</v>
      </c>
      <c r="AH194" s="1625" t="str">
        <f t="shared" si="23"/>
        <v>-</v>
      </c>
      <c r="AI194" s="1625" t="str">
        <f t="shared" si="23"/>
        <v>-</v>
      </c>
      <c r="AJ194" s="1625" t="str">
        <f t="shared" si="23"/>
        <v>-</v>
      </c>
      <c r="AK194" s="1625" t="str">
        <f t="shared" si="23"/>
        <v>-</v>
      </c>
      <c r="AL194" s="1625" t="str">
        <f t="shared" si="23"/>
        <v>-</v>
      </c>
      <c r="AM194" s="1723" t="str">
        <f t="shared" si="23"/>
        <v>-</v>
      </c>
    </row>
    <row r="195" spans="2:152" ht="28.5" customHeight="1" thickBot="1" x14ac:dyDescent="0.25">
      <c r="B195" s="1633" t="s">
        <v>1427</v>
      </c>
      <c r="C195" s="1629" t="s">
        <v>1475</v>
      </c>
      <c r="D195" s="1631"/>
      <c r="E195" s="1631"/>
      <c r="F195" s="1631"/>
      <c r="G195" s="1631"/>
      <c r="H195" s="1631"/>
      <c r="I195" s="1631"/>
      <c r="J195" s="1631"/>
      <c r="K195" s="1631"/>
      <c r="L195" s="1631"/>
      <c r="M195" s="1631"/>
      <c r="N195" s="1631"/>
      <c r="O195" s="1631"/>
      <c r="P195" s="2491"/>
      <c r="Q195" s="2492"/>
      <c r="R195" s="49"/>
      <c r="S195" s="49"/>
      <c r="T195" s="49"/>
      <c r="U195" s="49"/>
      <c r="V195" s="49"/>
      <c r="W195" s="1273"/>
      <c r="X195" s="1933"/>
      <c r="Y195" s="36"/>
      <c r="AB195" s="842" t="s">
        <v>1747</v>
      </c>
      <c r="AC195" s="842" t="s">
        <v>1748</v>
      </c>
      <c r="AD195" s="842" t="s">
        <v>1749</v>
      </c>
      <c r="AE195" s="842" t="s">
        <v>1750</v>
      </c>
      <c r="AF195" s="842" t="s">
        <v>1751</v>
      </c>
      <c r="AG195" s="842" t="s">
        <v>1760</v>
      </c>
      <c r="AH195" s="842" t="s">
        <v>1761</v>
      </c>
      <c r="AI195" s="842" t="s">
        <v>1762</v>
      </c>
      <c r="AJ195" s="842" t="s">
        <v>1763</v>
      </c>
      <c r="AK195" s="842" t="s">
        <v>1764</v>
      </c>
      <c r="AL195" s="842" t="s">
        <v>1765</v>
      </c>
      <c r="AM195" s="842" t="s">
        <v>1774</v>
      </c>
    </row>
    <row r="196" spans="2:152" ht="51" hidden="1" x14ac:dyDescent="0.2">
      <c r="B196" s="1656" t="s">
        <v>1471</v>
      </c>
      <c r="C196" s="1657" t="s">
        <v>1477</v>
      </c>
      <c r="D196" s="1658" t="s">
        <v>1478</v>
      </c>
      <c r="E196" s="1658" t="s">
        <v>1478</v>
      </c>
      <c r="F196" s="1658" t="s">
        <v>1478</v>
      </c>
      <c r="G196" s="1658" t="s">
        <v>1478</v>
      </c>
      <c r="H196" s="1658" t="s">
        <v>1478</v>
      </c>
      <c r="I196" s="1659" t="s">
        <v>1478</v>
      </c>
      <c r="J196" s="1658" t="s">
        <v>1478</v>
      </c>
      <c r="K196" s="1658" t="s">
        <v>1478</v>
      </c>
      <c r="L196" s="1658" t="s">
        <v>1478</v>
      </c>
      <c r="M196" s="1658" t="s">
        <v>1478</v>
      </c>
      <c r="N196" s="1658" t="s">
        <v>1478</v>
      </c>
      <c r="O196" s="1660" t="s">
        <v>1478</v>
      </c>
      <c r="P196" s="49"/>
      <c r="Q196" s="49"/>
      <c r="R196" s="49"/>
      <c r="S196" s="49"/>
      <c r="T196" s="49"/>
      <c r="U196" s="49"/>
      <c r="V196" s="49"/>
      <c r="W196" s="1273"/>
      <c r="X196" s="1933"/>
    </row>
    <row r="197" spans="2:152" ht="45" customHeight="1" thickBot="1" x14ac:dyDescent="0.25">
      <c r="B197" s="1633" t="s">
        <v>1473</v>
      </c>
      <c r="C197" s="1629" t="s">
        <v>1480</v>
      </c>
      <c r="D197" s="1661" t="s">
        <v>1478</v>
      </c>
      <c r="E197" s="1661" t="s">
        <v>1478</v>
      </c>
      <c r="F197" s="1661" t="s">
        <v>1478</v>
      </c>
      <c r="G197" s="1661" t="s">
        <v>1478</v>
      </c>
      <c r="H197" s="1661" t="s">
        <v>1478</v>
      </c>
      <c r="I197" s="1630" t="s">
        <v>1478</v>
      </c>
      <c r="J197" s="1661" t="s">
        <v>1478</v>
      </c>
      <c r="K197" s="1661" t="s">
        <v>1478</v>
      </c>
      <c r="L197" s="1661" t="s">
        <v>1478</v>
      </c>
      <c r="M197" s="1661" t="s">
        <v>1478</v>
      </c>
      <c r="N197" s="1661" t="s">
        <v>1478</v>
      </c>
      <c r="O197" s="1631" t="s">
        <v>1478</v>
      </c>
      <c r="P197" s="49"/>
      <c r="Q197" s="49"/>
      <c r="R197" s="49"/>
      <c r="S197" s="49"/>
      <c r="T197" s="49"/>
      <c r="U197" s="49"/>
      <c r="V197" s="49"/>
      <c r="W197" s="1273"/>
      <c r="X197" s="1933"/>
    </row>
    <row r="198" spans="2:152" ht="48" customHeight="1" x14ac:dyDescent="0.2">
      <c r="B198" s="2519" t="s">
        <v>1481</v>
      </c>
      <c r="C198" s="2520"/>
      <c r="D198" s="1129" t="str">
        <f t="shared" ref="D198:O198" si="24">IF(NOT(D179=D182+D183),"Please check ","")</f>
        <v/>
      </c>
      <c r="E198" s="1129" t="str">
        <f t="shared" si="24"/>
        <v/>
      </c>
      <c r="F198" s="1129" t="str">
        <f t="shared" si="24"/>
        <v/>
      </c>
      <c r="G198" s="1129" t="str">
        <f t="shared" si="24"/>
        <v/>
      </c>
      <c r="H198" s="1129" t="str">
        <f t="shared" si="24"/>
        <v/>
      </c>
      <c r="I198" s="1129" t="str">
        <f t="shared" si="24"/>
        <v/>
      </c>
      <c r="J198" s="1129" t="str">
        <f t="shared" si="24"/>
        <v/>
      </c>
      <c r="K198" s="1129" t="str">
        <f t="shared" si="24"/>
        <v/>
      </c>
      <c r="L198" s="1129" t="str">
        <f t="shared" si="24"/>
        <v/>
      </c>
      <c r="M198" s="1129" t="str">
        <f t="shared" si="24"/>
        <v/>
      </c>
      <c r="N198" s="1129" t="str">
        <f t="shared" si="24"/>
        <v/>
      </c>
      <c r="O198" s="1129" t="str">
        <f t="shared" si="24"/>
        <v/>
      </c>
      <c r="P198" s="49"/>
      <c r="Q198" s="49"/>
      <c r="R198" s="49"/>
      <c r="S198" s="49"/>
      <c r="T198" s="49"/>
      <c r="U198" s="49"/>
      <c r="V198" s="49"/>
      <c r="W198" s="49"/>
      <c r="X198" s="49"/>
      <c r="Y198" s="49"/>
      <c r="Z198" s="49"/>
      <c r="AA198" s="1272"/>
      <c r="AB198" s="1272"/>
      <c r="AC198" s="1272"/>
      <c r="AD198" s="1272"/>
      <c r="AE198" s="1272"/>
      <c r="AF198" s="1272"/>
      <c r="AG198" s="1272"/>
      <c r="AH198" s="1272"/>
      <c r="AI198" s="1272"/>
      <c r="AJ198" s="1272"/>
      <c r="AK198" s="1272"/>
      <c r="AL198" s="1272"/>
      <c r="AM198" s="1272"/>
      <c r="AN198" s="1272"/>
      <c r="AO198" s="1272"/>
      <c r="AP198" s="1273"/>
    </row>
    <row r="199" spans="2:152" ht="39.75" customHeight="1" x14ac:dyDescent="0.2">
      <c r="B199" s="2521" t="s">
        <v>1599</v>
      </c>
      <c r="C199" s="2522"/>
      <c r="D199" s="1128" t="str">
        <f t="shared" ref="D199:O199" si="25">IF(D182&lt;D183,"Please check","")</f>
        <v/>
      </c>
      <c r="E199" s="1128" t="str">
        <f t="shared" si="25"/>
        <v/>
      </c>
      <c r="F199" s="1128" t="str">
        <f t="shared" si="25"/>
        <v/>
      </c>
      <c r="G199" s="1128" t="str">
        <f t="shared" si="25"/>
        <v/>
      </c>
      <c r="H199" s="1128" t="str">
        <f t="shared" si="25"/>
        <v/>
      </c>
      <c r="I199" s="1128" t="str">
        <f t="shared" si="25"/>
        <v/>
      </c>
      <c r="J199" s="1128" t="str">
        <f t="shared" si="25"/>
        <v/>
      </c>
      <c r="K199" s="1128" t="str">
        <f t="shared" si="25"/>
        <v/>
      </c>
      <c r="L199" s="1128" t="str">
        <f t="shared" si="25"/>
        <v/>
      </c>
      <c r="M199" s="1128" t="str">
        <f t="shared" si="25"/>
        <v/>
      </c>
      <c r="N199" s="1128" t="str">
        <f t="shared" si="25"/>
        <v/>
      </c>
      <c r="O199" s="1128" t="str">
        <f t="shared" si="25"/>
        <v/>
      </c>
      <c r="P199" s="49"/>
      <c r="Q199" s="49"/>
      <c r="R199" s="49"/>
      <c r="S199" s="49"/>
      <c r="T199" s="49"/>
      <c r="U199" s="49"/>
      <c r="V199" s="49"/>
      <c r="W199" s="49"/>
      <c r="X199" s="49"/>
      <c r="Y199" s="49"/>
      <c r="Z199" s="49"/>
      <c r="AA199" s="1272"/>
      <c r="AB199" s="1272"/>
      <c r="AC199" s="1272"/>
      <c r="AD199" s="1272"/>
      <c r="AE199" s="1272"/>
      <c r="AF199" s="1272"/>
      <c r="AG199" s="1272"/>
      <c r="AH199" s="1272"/>
      <c r="AI199" s="1272"/>
      <c r="AJ199" s="1272"/>
      <c r="AK199" s="1272"/>
      <c r="AL199" s="1272"/>
      <c r="AM199" s="1272"/>
      <c r="AN199" s="1272"/>
      <c r="AO199" s="1272"/>
      <c r="AP199" s="1272"/>
    </row>
    <row r="200" spans="2:152" ht="42" customHeight="1" x14ac:dyDescent="0.2">
      <c r="B200" s="2521" t="s">
        <v>1482</v>
      </c>
      <c r="C200" s="2522"/>
      <c r="D200" s="1128" t="str">
        <f t="shared" ref="D200:O200" si="26">IF(NOT(D179=D188+D189+D191),"Please check","")</f>
        <v/>
      </c>
      <c r="E200" s="1128" t="str">
        <f t="shared" si="26"/>
        <v/>
      </c>
      <c r="F200" s="1128" t="str">
        <f t="shared" si="26"/>
        <v/>
      </c>
      <c r="G200" s="1128" t="str">
        <f t="shared" si="26"/>
        <v/>
      </c>
      <c r="H200" s="1128" t="str">
        <f t="shared" si="26"/>
        <v/>
      </c>
      <c r="I200" s="1128" t="str">
        <f t="shared" si="26"/>
        <v/>
      </c>
      <c r="J200" s="1128" t="str">
        <f t="shared" si="26"/>
        <v/>
      </c>
      <c r="K200" s="1128" t="str">
        <f t="shared" si="26"/>
        <v/>
      </c>
      <c r="L200" s="1128" t="str">
        <f t="shared" si="26"/>
        <v/>
      </c>
      <c r="M200" s="1128" t="str">
        <f t="shared" si="26"/>
        <v/>
      </c>
      <c r="N200" s="1128" t="str">
        <f t="shared" si="26"/>
        <v/>
      </c>
      <c r="O200" s="1128" t="str">
        <f t="shared" si="26"/>
        <v/>
      </c>
      <c r="P200" s="49"/>
      <c r="Q200" s="49"/>
      <c r="R200" s="49"/>
      <c r="S200" s="49"/>
      <c r="T200" s="49"/>
      <c r="U200" s="49"/>
      <c r="V200" s="49"/>
      <c r="W200" s="49"/>
      <c r="X200" s="49"/>
      <c r="Y200" s="49"/>
      <c r="Z200" s="49"/>
      <c r="AA200" s="1272"/>
      <c r="AB200" s="1272"/>
      <c r="AC200" s="1272"/>
      <c r="AD200" s="1272"/>
      <c r="AE200" s="1272"/>
      <c r="AF200" s="1272"/>
      <c r="AG200" s="1272"/>
      <c r="AH200" s="1272"/>
      <c r="AI200" s="1272"/>
      <c r="AJ200" s="1272"/>
      <c r="AK200" s="1272"/>
      <c r="AL200" s="1272"/>
      <c r="AM200" s="1272"/>
      <c r="AN200" s="1272"/>
      <c r="AO200" s="1272"/>
      <c r="AP200" s="1272"/>
    </row>
    <row r="201" spans="2:152" ht="43.5" customHeight="1" x14ac:dyDescent="0.2">
      <c r="B201" s="2521" t="s">
        <v>1483</v>
      </c>
      <c r="C201" s="2522"/>
      <c r="D201" s="1112" t="str">
        <f t="shared" ref="D201:O201" si="27">IF(D189&lt;D190,"Please check ","")</f>
        <v/>
      </c>
      <c r="E201" s="1112" t="str">
        <f t="shared" si="27"/>
        <v/>
      </c>
      <c r="F201" s="1112" t="str">
        <f t="shared" si="27"/>
        <v/>
      </c>
      <c r="G201" s="1112" t="str">
        <f t="shared" si="27"/>
        <v/>
      </c>
      <c r="H201" s="1112" t="str">
        <f t="shared" si="27"/>
        <v/>
      </c>
      <c r="I201" s="1112" t="str">
        <f t="shared" si="27"/>
        <v/>
      </c>
      <c r="J201" s="1112" t="str">
        <f t="shared" si="27"/>
        <v/>
      </c>
      <c r="K201" s="1112" t="str">
        <f t="shared" si="27"/>
        <v/>
      </c>
      <c r="L201" s="1112" t="str">
        <f t="shared" si="27"/>
        <v/>
      </c>
      <c r="M201" s="1112" t="str">
        <f t="shared" si="27"/>
        <v/>
      </c>
      <c r="N201" s="1112" t="str">
        <f t="shared" si="27"/>
        <v/>
      </c>
      <c r="O201" s="1112" t="str">
        <f t="shared" si="27"/>
        <v/>
      </c>
      <c r="P201" s="49"/>
      <c r="Q201" s="49"/>
      <c r="R201" s="49"/>
      <c r="S201" s="49"/>
      <c r="T201" s="49"/>
      <c r="U201" s="49"/>
      <c r="V201" s="49"/>
      <c r="W201" s="49"/>
      <c r="X201" s="49"/>
      <c r="Y201" s="49"/>
      <c r="Z201" s="49"/>
      <c r="AA201" s="1272"/>
      <c r="AB201" s="1272"/>
      <c r="AC201" s="1272"/>
      <c r="AD201" s="1272"/>
      <c r="AE201" s="1272"/>
      <c r="AF201" s="1272"/>
      <c r="AG201" s="1272"/>
      <c r="AH201" s="1272"/>
      <c r="AI201" s="1272"/>
      <c r="AJ201" s="1272"/>
      <c r="AK201" s="1272"/>
      <c r="AL201" s="1272"/>
      <c r="AM201" s="1272"/>
      <c r="AN201" s="1272"/>
      <c r="AO201" s="1272"/>
      <c r="AP201" s="1272"/>
    </row>
    <row r="202" spans="2:152" ht="42.75" customHeight="1" x14ac:dyDescent="0.2">
      <c r="B202" s="2521" t="s">
        <v>1484</v>
      </c>
      <c r="C202" s="2522"/>
      <c r="D202" s="1113" t="str">
        <f t="shared" ref="D202:O202" si="28">IF(D185&lt;D186,"Please check","")</f>
        <v/>
      </c>
      <c r="E202" s="1113" t="str">
        <f t="shared" si="28"/>
        <v/>
      </c>
      <c r="F202" s="1113" t="str">
        <f t="shared" si="28"/>
        <v/>
      </c>
      <c r="G202" s="1113" t="str">
        <f t="shared" si="28"/>
        <v/>
      </c>
      <c r="H202" s="1113" t="str">
        <f t="shared" si="28"/>
        <v/>
      </c>
      <c r="I202" s="1113" t="str">
        <f t="shared" si="28"/>
        <v/>
      </c>
      <c r="J202" s="1113" t="str">
        <f t="shared" si="28"/>
        <v/>
      </c>
      <c r="K202" s="1113" t="str">
        <f t="shared" si="28"/>
        <v/>
      </c>
      <c r="L202" s="1113" t="str">
        <f t="shared" si="28"/>
        <v/>
      </c>
      <c r="M202" s="1113" t="str">
        <f t="shared" si="28"/>
        <v/>
      </c>
      <c r="N202" s="1113" t="str">
        <f t="shared" si="28"/>
        <v/>
      </c>
      <c r="O202" s="1113" t="str">
        <f t="shared" si="28"/>
        <v/>
      </c>
      <c r="P202" s="49"/>
      <c r="Q202" s="49"/>
      <c r="R202" s="49"/>
      <c r="S202" s="49"/>
      <c r="T202" s="49"/>
      <c r="U202" s="49"/>
      <c r="V202" s="49"/>
      <c r="W202" s="49"/>
      <c r="X202" s="49"/>
      <c r="Y202" s="49"/>
      <c r="Z202" s="49"/>
      <c r="AA202" s="49"/>
      <c r="AB202" s="49"/>
      <c r="AC202" s="49"/>
      <c r="AD202" s="49"/>
      <c r="AE202" s="49"/>
      <c r="AF202" s="49"/>
      <c r="AG202" s="49"/>
      <c r="AH202" s="49"/>
      <c r="AI202" s="49"/>
      <c r="AJ202" s="49"/>
      <c r="AK202" s="1272"/>
      <c r="AL202" s="1272"/>
      <c r="AM202" s="1272"/>
      <c r="AN202" s="1272"/>
      <c r="AO202" s="1272"/>
      <c r="AP202" s="1272"/>
      <c r="AQ202" s="1272"/>
      <c r="AR202" s="1272"/>
      <c r="AS202" s="1272"/>
      <c r="AT202" s="1272"/>
      <c r="AU202" s="1272"/>
      <c r="AV202" s="1272"/>
      <c r="AW202" s="1272"/>
      <c r="AX202" s="1272"/>
      <c r="AY202" s="1272"/>
      <c r="AZ202" s="1272"/>
    </row>
    <row r="203" spans="2:152" ht="28.5" customHeight="1" x14ac:dyDescent="0.2">
      <c r="B203" s="366"/>
      <c r="C203" s="842" t="s">
        <v>632</v>
      </c>
      <c r="D203" s="842" t="s">
        <v>1801</v>
      </c>
      <c r="E203" s="842" t="s">
        <v>2355</v>
      </c>
      <c r="F203" s="842" t="s">
        <v>2356</v>
      </c>
      <c r="G203" s="842" t="s">
        <v>2357</v>
      </c>
      <c r="H203" s="842" t="s">
        <v>2358</v>
      </c>
      <c r="I203" s="842" t="s">
        <v>1802</v>
      </c>
      <c r="J203" s="842" t="s">
        <v>1815</v>
      </c>
      <c r="K203" s="842" t="s">
        <v>2359</v>
      </c>
      <c r="L203" s="842" t="s">
        <v>2360</v>
      </c>
      <c r="M203" s="842" t="s">
        <v>2361</v>
      </c>
      <c r="N203" s="842" t="s">
        <v>2362</v>
      </c>
      <c r="O203" s="842" t="s">
        <v>1816</v>
      </c>
      <c r="P203" s="49"/>
      <c r="Q203" s="49"/>
      <c r="R203" s="842"/>
      <c r="S203" s="842"/>
      <c r="T203" s="842"/>
      <c r="U203" s="842"/>
      <c r="V203" s="842"/>
      <c r="W203" s="842"/>
      <c r="X203" s="842"/>
      <c r="Y203" s="842"/>
      <c r="Z203" s="842"/>
      <c r="AA203" s="842"/>
      <c r="AB203" s="842"/>
      <c r="AC203" s="842"/>
      <c r="AD203" s="842"/>
      <c r="AE203" s="842"/>
      <c r="AF203" s="842"/>
      <c r="AG203" s="842"/>
      <c r="AH203" s="842"/>
      <c r="AI203" s="842"/>
      <c r="AJ203" s="842"/>
      <c r="AK203" s="842"/>
      <c r="AL203" s="842"/>
      <c r="AM203" s="842"/>
      <c r="AN203" s="842"/>
      <c r="AO203" s="842"/>
      <c r="AP203" s="842"/>
      <c r="AQ203" s="842"/>
      <c r="AR203" s="842"/>
      <c r="AS203" s="842"/>
      <c r="AT203" s="842"/>
      <c r="AU203" s="842"/>
      <c r="AV203" s="842"/>
      <c r="AW203" s="842"/>
      <c r="AX203" s="842"/>
      <c r="AY203" s="842"/>
      <c r="AZ203" s="1272"/>
    </row>
    <row r="204" spans="2:152" ht="15.75" x14ac:dyDescent="0.2">
      <c r="B204" s="182"/>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1209"/>
      <c r="AY204" s="1209"/>
      <c r="AZ204" s="1209"/>
      <c r="BA204" s="1209"/>
      <c r="BB204" s="1209"/>
      <c r="BC204" s="1209"/>
      <c r="BD204" s="1209"/>
      <c r="BE204" s="1209"/>
      <c r="BF204" s="49"/>
      <c r="BG204" s="49"/>
      <c r="BH204" s="1209"/>
      <c r="BI204" s="1209"/>
      <c r="BJ204" s="1209"/>
      <c r="BK204" s="1209"/>
      <c r="BL204" s="1209"/>
      <c r="BM204" s="1209"/>
      <c r="BN204" s="1209"/>
      <c r="BO204" s="1209"/>
      <c r="BP204" s="1209"/>
      <c r="BQ204" s="1209"/>
      <c r="BR204" s="1209"/>
      <c r="BS204" s="1209"/>
      <c r="BT204" s="1209"/>
      <c r="BU204" s="1209"/>
      <c r="BV204" s="1209"/>
      <c r="BW204" s="1209"/>
      <c r="BX204" s="1209"/>
      <c r="BY204" s="1209"/>
      <c r="BZ204" s="1209"/>
      <c r="CA204" s="1209"/>
      <c r="CB204" s="1209"/>
      <c r="CC204" s="1209"/>
      <c r="CD204" s="1209"/>
      <c r="CE204" s="1209"/>
      <c r="CF204" s="1209"/>
      <c r="CG204" s="1209"/>
      <c r="CH204" s="1209"/>
      <c r="CI204" s="1209"/>
      <c r="CJ204" s="1209"/>
      <c r="CK204" s="1209"/>
      <c r="CL204" s="1209"/>
      <c r="CM204" s="1209"/>
      <c r="CN204" s="1209"/>
      <c r="CO204" s="1209"/>
      <c r="CP204" s="842"/>
      <c r="CQ204" s="842"/>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row>
    <row r="205" spans="2:152" ht="15.75" x14ac:dyDescent="0.2">
      <c r="B205" s="182"/>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1209"/>
      <c r="AY205" s="1209"/>
      <c r="AZ205" s="1209"/>
      <c r="BA205" s="1209"/>
      <c r="BB205" s="1209"/>
      <c r="BC205" s="1209"/>
      <c r="BD205" s="1209"/>
      <c r="BE205" s="1209"/>
      <c r="BF205" s="49"/>
      <c r="BG205" s="49"/>
      <c r="BH205" s="1209"/>
      <c r="BI205" s="1209"/>
      <c r="BJ205" s="1209"/>
      <c r="BK205" s="1209"/>
      <c r="BL205" s="1209"/>
      <c r="BM205" s="1209"/>
      <c r="BN205" s="1209"/>
      <c r="BO205" s="1209"/>
      <c r="BP205" s="1209"/>
      <c r="BQ205" s="1209"/>
      <c r="BR205" s="1209"/>
      <c r="BS205" s="1209"/>
      <c r="BT205" s="1209"/>
      <c r="BU205" s="1209"/>
      <c r="BV205" s="1209"/>
      <c r="BW205" s="1209"/>
      <c r="BX205" s="1209"/>
      <c r="BY205" s="1209"/>
      <c r="BZ205" s="1209"/>
      <c r="CA205" s="1209"/>
      <c r="CB205" s="1209"/>
      <c r="CC205" s="1209"/>
      <c r="CD205" s="1209"/>
      <c r="CE205" s="1209"/>
      <c r="CF205" s="1209"/>
      <c r="CG205" s="1209"/>
      <c r="CH205" s="1209"/>
      <c r="CI205" s="1209"/>
      <c r="CJ205" s="1209"/>
      <c r="CK205" s="1209"/>
      <c r="CL205" s="1209"/>
      <c r="CM205" s="1209"/>
      <c r="CN205" s="1209"/>
      <c r="CO205" s="1209"/>
      <c r="CP205" s="1209"/>
      <c r="CQ205" s="42"/>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row>
    <row r="206" spans="2:152" ht="15.75" x14ac:dyDescent="0.25">
      <c r="B206" s="73" t="s">
        <v>1831</v>
      </c>
      <c r="C206" s="65"/>
      <c r="D206" s="69"/>
      <c r="E206" s="69"/>
      <c r="F206" s="69"/>
      <c r="G206" s="69"/>
      <c r="H206" s="69"/>
      <c r="I206" s="69"/>
      <c r="J206" s="69"/>
      <c r="K206" s="69"/>
      <c r="L206" s="69"/>
      <c r="M206" s="69"/>
      <c r="N206" s="1634" t="s">
        <v>2372</v>
      </c>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1209"/>
      <c r="AY206" s="1209"/>
      <c r="AZ206" s="1209"/>
      <c r="BA206" s="1209"/>
      <c r="BB206" s="1209"/>
      <c r="BC206" s="1209"/>
      <c r="BD206" s="1209"/>
      <c r="BE206" s="1209"/>
      <c r="BF206" s="1209"/>
      <c r="BG206" s="1209"/>
      <c r="BH206" s="1209"/>
      <c r="BI206" s="1209"/>
      <c r="BJ206" s="1209"/>
      <c r="BK206" s="1209"/>
      <c r="BL206" s="1209"/>
      <c r="BM206" s="1209"/>
      <c r="BN206" s="1209"/>
      <c r="BO206" s="1209"/>
      <c r="BP206" s="1209"/>
      <c r="BQ206" s="1209"/>
      <c r="BR206" s="1209"/>
      <c r="BS206" s="1209"/>
      <c r="BT206" s="1209"/>
      <c r="BU206" s="1209"/>
      <c r="BV206" s="1209"/>
      <c r="BW206" s="1209"/>
      <c r="BX206" s="1209"/>
      <c r="BY206" s="1209"/>
      <c r="BZ206" s="1209"/>
      <c r="CA206" s="1209"/>
      <c r="CB206" s="1209"/>
      <c r="CC206" s="1209"/>
      <c r="CD206" s="1209"/>
      <c r="CE206" s="1209"/>
      <c r="CF206" s="1209"/>
      <c r="CG206" s="1209"/>
      <c r="CH206" s="1209"/>
      <c r="CI206" s="1209"/>
      <c r="CJ206" s="1209"/>
      <c r="CK206" s="1209"/>
      <c r="CL206" s="1209"/>
      <c r="CM206" s="1209"/>
      <c r="CN206" s="1209"/>
      <c r="CO206" s="1209"/>
      <c r="CP206" s="1209"/>
      <c r="CQ206" s="42"/>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row>
    <row r="207" spans="2:152" ht="14.25" x14ac:dyDescent="0.2">
      <c r="C207" s="5"/>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1209"/>
      <c r="AY207" s="1209"/>
      <c r="AZ207" s="1209"/>
      <c r="BA207" s="1209"/>
      <c r="BB207" s="1209"/>
      <c r="BC207" s="1209"/>
      <c r="BD207" s="1209"/>
      <c r="BE207" s="1209"/>
      <c r="BF207" s="1209"/>
      <c r="BG207" s="1209"/>
      <c r="BH207" s="1209"/>
      <c r="BI207" s="1209"/>
      <c r="BJ207" s="1209"/>
      <c r="BK207" s="1209"/>
      <c r="BL207" s="1209"/>
      <c r="BM207" s="1209"/>
      <c r="BN207" s="1209"/>
      <c r="BO207" s="1209"/>
      <c r="BP207" s="1209"/>
      <c r="BQ207" s="1209"/>
      <c r="BR207" s="1209"/>
      <c r="BS207" s="1209"/>
      <c r="BT207" s="1209"/>
      <c r="BU207" s="1209"/>
      <c r="BV207" s="1209"/>
      <c r="BW207" s="1209"/>
      <c r="BX207" s="1209"/>
      <c r="BY207" s="1209"/>
      <c r="BZ207" s="1209"/>
      <c r="CA207" s="1209"/>
      <c r="CB207" s="1209"/>
      <c r="CC207" s="1209"/>
      <c r="CD207" s="1209"/>
      <c r="CE207" s="1209"/>
      <c r="CF207" s="1209"/>
      <c r="CG207" s="1209"/>
      <c r="CH207" s="1209"/>
      <c r="CI207" s="1209"/>
      <c r="CJ207" s="1209"/>
      <c r="CK207" s="1209"/>
      <c r="CL207" s="1209"/>
      <c r="CM207" s="1209"/>
      <c r="CN207" s="1209"/>
      <c r="CO207" s="1209"/>
      <c r="CP207" s="1209"/>
      <c r="CQ207" s="42"/>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row>
    <row r="208" spans="2:152" ht="15.75" hidden="1" x14ac:dyDescent="0.2">
      <c r="B208" s="182"/>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row>
    <row r="209" spans="1:83" ht="15.75" hidden="1" x14ac:dyDescent="0.2">
      <c r="B209" s="182"/>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row>
    <row r="210" spans="1:83" ht="15.75" hidden="1" x14ac:dyDescent="0.2">
      <c r="B210" s="182"/>
      <c r="C210" s="69"/>
      <c r="D210" s="1936" t="s">
        <v>496</v>
      </c>
      <c r="E210" s="1936" t="s">
        <v>497</v>
      </c>
      <c r="F210" s="1936" t="s">
        <v>498</v>
      </c>
      <c r="G210" s="1936" t="s">
        <v>499</v>
      </c>
      <c r="H210" s="1936" t="s">
        <v>500</v>
      </c>
      <c r="I210" s="1936" t="s">
        <v>501</v>
      </c>
      <c r="J210" s="1936" t="s">
        <v>502</v>
      </c>
      <c r="K210" s="1936" t="s">
        <v>503</v>
      </c>
      <c r="L210" s="1936" t="s">
        <v>504</v>
      </c>
      <c r="M210" s="1936" t="s">
        <v>505</v>
      </c>
      <c r="N210" s="1936" t="s">
        <v>506</v>
      </c>
      <c r="O210" s="1936" t="s">
        <v>507</v>
      </c>
      <c r="P210" s="1936" t="s">
        <v>508</v>
      </c>
      <c r="Q210" s="1936" t="s">
        <v>509</v>
      </c>
      <c r="R210" s="1936" t="s">
        <v>510</v>
      </c>
      <c r="S210" s="1936" t="s">
        <v>511</v>
      </c>
      <c r="T210" s="1936" t="s">
        <v>512</v>
      </c>
      <c r="U210" s="1936" t="s">
        <v>513</v>
      </c>
      <c r="V210" s="2523" t="s">
        <v>923</v>
      </c>
      <c r="W210" s="2523"/>
      <c r="X210" s="1209"/>
      <c r="Y210" s="1209"/>
      <c r="Z210" s="1209"/>
      <c r="AA210" s="1209"/>
      <c r="AB210" s="1209"/>
      <c r="AC210" s="1209"/>
      <c r="AD210" s="1209"/>
      <c r="AE210" s="1209"/>
      <c r="AF210" s="1209"/>
      <c r="AG210" s="1209"/>
      <c r="AH210" s="1209"/>
      <c r="AI210" s="1209"/>
      <c r="AJ210" s="1209"/>
      <c r="AK210" s="1209"/>
      <c r="AL210" s="1209"/>
      <c r="AM210" s="1209"/>
      <c r="AN210" s="1209"/>
      <c r="AO210" s="1209"/>
      <c r="AP210" s="1209"/>
      <c r="AQ210" s="1209"/>
      <c r="AR210" s="180"/>
      <c r="AS210" s="180"/>
      <c r="AT210" s="180"/>
    </row>
    <row r="211" spans="1:83" ht="47.1" customHeight="1" x14ac:dyDescent="0.2">
      <c r="C211" s="181"/>
      <c r="D211" s="2465" t="s">
        <v>1832</v>
      </c>
      <c r="E211" s="2466"/>
      <c r="F211" s="2466"/>
      <c r="G211" s="2466"/>
      <c r="H211" s="2466"/>
      <c r="I211" s="2481"/>
      <c r="J211" s="2510" t="s">
        <v>1343</v>
      </c>
      <c r="K211" s="2511"/>
      <c r="L211" s="1209"/>
      <c r="M211" s="1209"/>
      <c r="N211" s="1209"/>
      <c r="O211" s="1209"/>
      <c r="P211" s="1209"/>
      <c r="Q211" s="1209"/>
      <c r="R211" s="1209"/>
      <c r="S211" s="1209"/>
      <c r="T211" s="1209"/>
      <c r="U211" s="1209"/>
      <c r="V211" s="1209"/>
      <c r="W211" s="1209"/>
      <c r="X211" s="1209"/>
      <c r="Y211" s="1209"/>
      <c r="Z211" s="1209"/>
      <c r="AA211" s="1209"/>
      <c r="AB211" s="1209"/>
      <c r="AC211" s="1209"/>
      <c r="AD211" s="1934"/>
      <c r="AE211" s="1934"/>
      <c r="AF211" s="1934"/>
      <c r="AG211" s="1934"/>
      <c r="AH211" s="1934"/>
      <c r="AI211" s="1934"/>
      <c r="AJ211" s="1934"/>
      <c r="AK211" s="1934"/>
      <c r="AL211" s="1934"/>
      <c r="AM211" s="1934"/>
      <c r="AN211" s="1934"/>
      <c r="AO211" s="1934"/>
      <c r="AP211" s="1934"/>
      <c r="AQ211" s="1934"/>
    </row>
    <row r="212" spans="1:83" ht="35.25" customHeight="1" thickBot="1" x14ac:dyDescent="0.25">
      <c r="C212" s="181"/>
      <c r="D212" s="1420">
        <v>2018</v>
      </c>
      <c r="E212" s="1420">
        <v>2019</v>
      </c>
      <c r="F212" s="1420">
        <v>2020</v>
      </c>
      <c r="G212" s="1420">
        <v>2021</v>
      </c>
      <c r="H212" s="1420">
        <v>2022</v>
      </c>
      <c r="I212" s="1421" t="s">
        <v>1355</v>
      </c>
      <c r="J212" s="2524"/>
      <c r="K212" s="2525"/>
      <c r="L212" s="1209"/>
      <c r="M212" s="1209"/>
      <c r="N212" s="1209"/>
      <c r="O212" s="1209"/>
      <c r="P212" s="1209"/>
      <c r="Q212" s="1209"/>
      <c r="R212" s="1209"/>
      <c r="S212" s="1209"/>
      <c r="T212" s="1209"/>
      <c r="U212" s="1209"/>
      <c r="V212" s="1209"/>
      <c r="W212" s="1209"/>
      <c r="X212" s="1209"/>
      <c r="Y212" s="1209"/>
      <c r="Z212" s="1209"/>
      <c r="AA212" s="1209"/>
      <c r="AB212" s="1209"/>
      <c r="AC212" s="1209"/>
      <c r="AD212" s="1934"/>
      <c r="AE212" s="1934"/>
      <c r="AF212" s="1934"/>
      <c r="AG212" s="1934"/>
      <c r="AH212" s="1934"/>
      <c r="AI212" s="1934"/>
      <c r="AJ212" s="1934"/>
      <c r="AK212" s="1934"/>
      <c r="AL212" s="1934"/>
      <c r="AM212" s="1934"/>
      <c r="AN212" s="1934"/>
      <c r="AO212" s="1934"/>
      <c r="AP212" s="1934"/>
      <c r="AQ212" s="1934"/>
    </row>
    <row r="213" spans="1:83" ht="27.95" customHeight="1" x14ac:dyDescent="0.2">
      <c r="B213" s="1607" t="s">
        <v>2170</v>
      </c>
      <c r="C213" s="1608"/>
      <c r="D213" s="1610"/>
      <c r="E213" s="1610"/>
      <c r="F213" s="1610"/>
      <c r="G213" s="1610"/>
      <c r="H213" s="1610"/>
      <c r="I213" s="1611"/>
      <c r="J213" s="2526"/>
      <c r="K213" s="2527"/>
      <c r="L213" s="1209"/>
      <c r="M213" s="1209"/>
      <c r="N213" s="1209"/>
      <c r="O213" s="1209"/>
      <c r="P213" s="1209"/>
      <c r="Q213" s="1209"/>
      <c r="R213" s="1209"/>
      <c r="S213" s="1209"/>
      <c r="T213" s="1209"/>
      <c r="U213" s="1209"/>
      <c r="V213" s="1209"/>
      <c r="W213" s="1209"/>
      <c r="X213" s="1209"/>
      <c r="Y213" s="1209"/>
      <c r="Z213" s="1209"/>
      <c r="AA213" s="1209"/>
      <c r="AB213" s="1209"/>
      <c r="AC213" s="1209"/>
      <c r="AD213" s="265"/>
      <c r="AE213" s="265"/>
      <c r="AF213" s="265"/>
      <c r="AG213" s="265"/>
      <c r="AH213" s="265"/>
      <c r="AI213" s="265"/>
      <c r="AJ213" s="265"/>
      <c r="AK213" s="265"/>
      <c r="AL213" s="265"/>
      <c r="AM213" s="265"/>
      <c r="AN213" s="265"/>
      <c r="AO213" s="265"/>
      <c r="AP213" s="265"/>
      <c r="AQ213" s="265"/>
    </row>
    <row r="214" spans="1:83" ht="54.6" customHeight="1" x14ac:dyDescent="0.2">
      <c r="B214" s="1605" t="s">
        <v>1365</v>
      </c>
      <c r="C214" s="1603" t="s">
        <v>1530</v>
      </c>
      <c r="D214" s="1297"/>
      <c r="E214" s="1297"/>
      <c r="F214" s="1598"/>
      <c r="G214" s="1598"/>
      <c r="H214" s="1598"/>
      <c r="I214" s="922"/>
      <c r="J214" s="2491"/>
      <c r="K214" s="2492"/>
      <c r="L214" s="1209"/>
      <c r="M214" s="1209"/>
      <c r="N214" s="1209"/>
      <c r="O214" s="1209"/>
      <c r="P214" s="1209"/>
      <c r="Q214" s="1209"/>
      <c r="R214" s="1209"/>
      <c r="S214" s="1209"/>
      <c r="T214" s="1209"/>
      <c r="U214" s="1209"/>
      <c r="V214" s="1209"/>
      <c r="W214" s="1209"/>
      <c r="X214" s="1209"/>
      <c r="Y214" s="1209"/>
      <c r="Z214" s="1209"/>
      <c r="AA214" s="1209"/>
      <c r="AB214" s="1209"/>
      <c r="AC214" s="1209"/>
      <c r="AD214" s="1273"/>
      <c r="AE214" s="1273"/>
      <c r="AF214" s="1273"/>
      <c r="AG214" s="1273"/>
      <c r="AH214" s="1273"/>
      <c r="AI214" s="1273"/>
      <c r="AJ214" s="1273"/>
      <c r="AK214" s="1273"/>
      <c r="AL214" s="1273"/>
      <c r="AM214" s="1273"/>
      <c r="AN214" s="1273"/>
      <c r="AO214" s="1273"/>
      <c r="AP214" s="1273"/>
      <c r="AQ214" s="1273"/>
    </row>
    <row r="215" spans="1:83" ht="27.75" customHeight="1" x14ac:dyDescent="0.2">
      <c r="B215" s="1605" t="s">
        <v>1370</v>
      </c>
      <c r="C215" s="1603" t="s">
        <v>2206</v>
      </c>
      <c r="D215" s="1297"/>
      <c r="E215" s="1297"/>
      <c r="F215" s="1598"/>
      <c r="G215" s="1598"/>
      <c r="H215" s="1598"/>
      <c r="I215" s="1627"/>
      <c r="J215" s="2491"/>
      <c r="K215" s="2492"/>
      <c r="L215" s="1209"/>
      <c r="M215" s="1209"/>
      <c r="N215" s="1209"/>
      <c r="O215" s="1209"/>
      <c r="P215" s="1209"/>
      <c r="Q215" s="1209"/>
      <c r="R215" s="1209"/>
      <c r="S215" s="1209"/>
      <c r="T215" s="1209"/>
      <c r="U215" s="1209"/>
      <c r="V215" s="1209"/>
      <c r="W215" s="1209"/>
      <c r="X215" s="1209"/>
      <c r="Y215" s="1209"/>
      <c r="Z215" s="1209"/>
      <c r="AA215" s="1209"/>
      <c r="AB215" s="1209"/>
      <c r="AC215" s="1209"/>
      <c r="AD215" s="1273"/>
      <c r="AE215" s="1273"/>
      <c r="AF215" s="1273"/>
      <c r="AG215" s="1273"/>
      <c r="AH215" s="1273"/>
      <c r="AI215" s="1273"/>
      <c r="AJ215" s="1273"/>
      <c r="AK215" s="1273"/>
      <c r="AL215" s="1273"/>
      <c r="AM215" s="1273"/>
      <c r="AN215" s="1273"/>
      <c r="AO215" s="1273"/>
      <c r="AP215" s="1273"/>
      <c r="AQ215" s="1273"/>
    </row>
    <row r="216" spans="1:83" ht="27.75" customHeight="1" x14ac:dyDescent="0.2">
      <c r="B216" s="1605" t="s">
        <v>1375</v>
      </c>
      <c r="C216" s="1641" t="s">
        <v>2207</v>
      </c>
      <c r="D216" s="1297"/>
      <c r="E216" s="1297"/>
      <c r="F216" s="1598"/>
      <c r="G216" s="1598"/>
      <c r="H216" s="1598"/>
      <c r="I216" s="922"/>
      <c r="J216" s="2491"/>
      <c r="K216" s="2492"/>
      <c r="L216" s="1209"/>
      <c r="M216" s="1209"/>
      <c r="N216" s="1209"/>
      <c r="O216" s="1209"/>
      <c r="P216" s="1209"/>
      <c r="Q216" s="1209"/>
      <c r="R216" s="1209"/>
      <c r="S216" s="1209"/>
      <c r="T216" s="1209"/>
      <c r="U216" s="1209"/>
      <c r="V216" s="1209"/>
      <c r="W216" s="1209"/>
      <c r="X216" s="1209"/>
      <c r="Y216" s="1209"/>
      <c r="Z216" s="1209"/>
      <c r="AA216" s="1209"/>
      <c r="AB216" s="1209"/>
      <c r="AC216" s="1209"/>
      <c r="AD216" s="1273"/>
      <c r="AE216" s="1273"/>
      <c r="AF216" s="1273"/>
      <c r="AG216" s="1273"/>
      <c r="AH216" s="1273"/>
      <c r="AI216" s="1273"/>
      <c r="AJ216" s="1273"/>
      <c r="AK216" s="1273"/>
      <c r="AL216" s="1273"/>
      <c r="AM216" s="1273"/>
      <c r="AN216" s="1273"/>
      <c r="AO216" s="1273"/>
      <c r="AP216" s="1273"/>
      <c r="AQ216" s="1273"/>
    </row>
    <row r="217" spans="1:83" ht="27.75" customHeight="1" x14ac:dyDescent="0.2">
      <c r="B217" s="1605" t="s">
        <v>1380</v>
      </c>
      <c r="C217" s="1603" t="s">
        <v>2208</v>
      </c>
      <c r="D217" s="1297"/>
      <c r="E217" s="1297"/>
      <c r="F217" s="1598"/>
      <c r="G217" s="1598"/>
      <c r="H217" s="1598"/>
      <c r="I217" s="1627"/>
      <c r="J217" s="2491"/>
      <c r="K217" s="2492"/>
      <c r="L217" s="1209"/>
      <c r="M217" s="1209"/>
      <c r="N217" s="1209"/>
      <c r="O217" s="1209"/>
      <c r="P217" s="1209"/>
      <c r="Q217" s="1209"/>
      <c r="R217" s="1209"/>
      <c r="S217" s="1209"/>
      <c r="T217" s="1209"/>
      <c r="U217" s="1209"/>
      <c r="V217" s="1209"/>
      <c r="W217" s="1209"/>
      <c r="X217" s="1209"/>
      <c r="Y217" s="1209"/>
      <c r="Z217" s="1209"/>
      <c r="AA217" s="1209"/>
      <c r="AB217" s="1209"/>
      <c r="AC217" s="1209"/>
      <c r="AD217" s="1273"/>
      <c r="AE217" s="1273"/>
      <c r="AF217" s="1273"/>
      <c r="AG217" s="1273"/>
      <c r="AH217" s="1273"/>
      <c r="AI217" s="1273"/>
      <c r="AJ217" s="1273"/>
      <c r="AK217" s="1273"/>
      <c r="AL217" s="1273"/>
      <c r="AM217" s="1273"/>
      <c r="AN217" s="1273"/>
      <c r="AO217" s="1273"/>
      <c r="AP217" s="1273"/>
      <c r="AQ217" s="1273"/>
    </row>
    <row r="218" spans="1:83" ht="27.75" customHeight="1" thickBot="1" x14ac:dyDescent="0.25">
      <c r="B218" s="1606" t="s">
        <v>1383</v>
      </c>
      <c r="C218" s="1604" t="s">
        <v>2209</v>
      </c>
      <c r="D218" s="1337"/>
      <c r="E218" s="1337"/>
      <c r="F218" s="1628"/>
      <c r="G218" s="1628"/>
      <c r="H218" s="1628"/>
      <c r="I218" s="1323"/>
      <c r="J218" s="2501"/>
      <c r="K218" s="2502"/>
      <c r="L218" s="1209"/>
      <c r="M218" s="1209"/>
      <c r="N218" s="1209"/>
      <c r="O218" s="1209"/>
      <c r="P218" s="1209"/>
      <c r="Q218" s="1209"/>
      <c r="R218" s="1209"/>
      <c r="S218" s="1209"/>
      <c r="T218" s="1209"/>
      <c r="U218" s="1209"/>
      <c r="V218" s="1209"/>
      <c r="W218" s="1209"/>
      <c r="X218" s="1209"/>
      <c r="Y218" s="1209"/>
      <c r="Z218" s="1209"/>
      <c r="AA218" s="1209"/>
      <c r="AB218" s="1209"/>
      <c r="AC218" s="1209"/>
      <c r="AD218" s="1273"/>
      <c r="AE218" s="1273"/>
      <c r="AF218" s="1273"/>
      <c r="AG218" s="1273"/>
      <c r="AH218" s="1273"/>
      <c r="AI218" s="1273"/>
      <c r="AJ218" s="1273"/>
      <c r="AK218" s="1273"/>
      <c r="AL218" s="1273"/>
      <c r="AM218" s="1273"/>
      <c r="AN218" s="1273"/>
      <c r="AO218" s="1273"/>
      <c r="AP218" s="1273"/>
      <c r="AQ218" s="1273"/>
    </row>
    <row r="219" spans="1:83" ht="27.75" customHeight="1" x14ac:dyDescent="0.2">
      <c r="A219" s="2038"/>
      <c r="B219" s="2503" t="s">
        <v>2210</v>
      </c>
      <c r="C219" s="2504"/>
      <c r="D219" s="1894"/>
      <c r="E219" s="1894"/>
      <c r="F219" s="1894"/>
      <c r="G219" s="1894"/>
      <c r="H219" s="1894"/>
      <c r="I219" s="1895"/>
      <c r="J219" s="2499"/>
      <c r="K219" s="2500"/>
      <c r="L219" s="1209"/>
      <c r="M219" s="1209"/>
      <c r="N219" s="1209"/>
      <c r="O219" s="1209"/>
      <c r="P219" s="1209"/>
      <c r="Q219" s="1209"/>
      <c r="R219" s="1209"/>
      <c r="S219" s="1209"/>
      <c r="T219" s="1209"/>
      <c r="U219" s="1209"/>
      <c r="V219" s="1209"/>
      <c r="W219" s="1209"/>
      <c r="X219" s="1209"/>
      <c r="Y219" s="1209"/>
      <c r="Z219" s="1209"/>
      <c r="AA219" s="1209"/>
      <c r="AB219" s="1209"/>
      <c r="AC219" s="1209"/>
      <c r="AD219" s="1273"/>
      <c r="AE219" s="1273"/>
      <c r="AF219" s="1273"/>
      <c r="AG219" s="1273"/>
      <c r="AH219" s="1273"/>
      <c r="AI219" s="1273"/>
      <c r="AJ219" s="1273"/>
      <c r="AK219" s="1273"/>
      <c r="AL219" s="1273"/>
      <c r="AM219" s="1273"/>
      <c r="AN219" s="1273"/>
      <c r="AO219" s="1273"/>
      <c r="AP219" s="1273"/>
      <c r="AQ219" s="1273"/>
    </row>
    <row r="220" spans="1:83" ht="27.75" customHeight="1" x14ac:dyDescent="0.2">
      <c r="A220" s="2038"/>
      <c r="B220" s="1899" t="s">
        <v>1388</v>
      </c>
      <c r="C220" s="1900" t="s">
        <v>2373</v>
      </c>
      <c r="D220" s="1886" t="str">
        <f>IF(SUM(COUNTBLANK(D215),COUNTBLANK(D214))=0,D215/D214,"-")</f>
        <v>-</v>
      </c>
      <c r="E220" s="1886" t="str">
        <f t="shared" ref="E220:I220" si="29">IF(SUM(COUNTBLANK(E215),COUNTBLANK(E214))=0,E215/E214,"-")</f>
        <v>-</v>
      </c>
      <c r="F220" s="1886" t="str">
        <f t="shared" si="29"/>
        <v>-</v>
      </c>
      <c r="G220" s="1886" t="str">
        <f t="shared" si="29"/>
        <v>-</v>
      </c>
      <c r="H220" s="1886" t="str">
        <f t="shared" si="29"/>
        <v>-</v>
      </c>
      <c r="I220" s="1887" t="str">
        <f t="shared" si="29"/>
        <v>-</v>
      </c>
      <c r="J220" s="2491"/>
      <c r="K220" s="2492"/>
      <c r="L220" s="1209"/>
      <c r="M220" s="1209"/>
      <c r="N220" s="1209"/>
      <c r="O220" s="1209"/>
      <c r="P220" s="1209"/>
      <c r="Q220" s="1209"/>
      <c r="R220" s="1209"/>
      <c r="S220" s="1209"/>
      <c r="T220" s="1209"/>
      <c r="U220" s="1209"/>
      <c r="V220" s="1209"/>
      <c r="W220" s="1209"/>
      <c r="X220" s="1209"/>
      <c r="Y220" s="1209"/>
      <c r="Z220" s="1209"/>
      <c r="AA220" s="1209"/>
      <c r="AB220" s="1209"/>
      <c r="AC220" s="1209"/>
      <c r="AD220" s="1273"/>
      <c r="AE220" s="1273"/>
      <c r="AF220" s="1273"/>
      <c r="AG220" s="1273"/>
      <c r="AH220" s="1273"/>
      <c r="AI220" s="1273"/>
      <c r="AJ220" s="1273"/>
      <c r="AK220" s="1273"/>
      <c r="AL220" s="1273"/>
      <c r="AM220" s="1273"/>
      <c r="AN220" s="1273"/>
      <c r="AO220" s="1273"/>
      <c r="AP220" s="1273"/>
      <c r="AQ220" s="1273"/>
    </row>
    <row r="221" spans="1:83" ht="27.75" customHeight="1" x14ac:dyDescent="0.2">
      <c r="A221" s="2038"/>
      <c r="B221" s="1605" t="s">
        <v>1393</v>
      </c>
      <c r="C221" s="1603" t="s">
        <v>2182</v>
      </c>
      <c r="D221" s="1626"/>
      <c r="E221" s="1626"/>
      <c r="F221" s="1626"/>
      <c r="G221" s="1626"/>
      <c r="H221" s="1626"/>
      <c r="I221" s="1627"/>
      <c r="J221" s="2491"/>
      <c r="K221" s="2492"/>
      <c r="L221" s="1209"/>
      <c r="M221" s="1209"/>
      <c r="N221" s="1209"/>
      <c r="O221" s="1209"/>
      <c r="P221" s="1209"/>
      <c r="Q221" s="1209"/>
      <c r="R221" s="1209"/>
      <c r="S221" s="1209"/>
      <c r="T221" s="1209"/>
      <c r="U221" s="1209"/>
      <c r="V221" s="1209"/>
      <c r="W221" s="1209"/>
      <c r="X221" s="1209"/>
      <c r="Y221" s="1209"/>
      <c r="Z221" s="1209"/>
      <c r="AA221" s="1209"/>
      <c r="AB221" s="1209"/>
      <c r="AC221" s="1209"/>
      <c r="AD221" s="1273"/>
      <c r="AE221" s="1273"/>
      <c r="AF221" s="1273"/>
      <c r="AG221" s="1273"/>
      <c r="AH221" s="1273"/>
      <c r="AI221" s="1273"/>
      <c r="AJ221" s="1273"/>
      <c r="AK221" s="1273"/>
      <c r="AL221" s="1273"/>
      <c r="AM221" s="1273"/>
      <c r="AN221" s="1273"/>
      <c r="AO221" s="1273"/>
      <c r="AP221" s="1273"/>
      <c r="AQ221" s="1273"/>
    </row>
    <row r="222" spans="1:83" ht="27.75" customHeight="1" x14ac:dyDescent="0.2">
      <c r="A222" s="2038"/>
      <c r="B222" s="1605" t="s">
        <v>1396</v>
      </c>
      <c r="C222" s="1603" t="s">
        <v>2183</v>
      </c>
      <c r="D222" s="1626"/>
      <c r="E222" s="1626"/>
      <c r="F222" s="1626"/>
      <c r="G222" s="1626"/>
      <c r="H222" s="1626"/>
      <c r="I222" s="1627"/>
      <c r="J222" s="2491"/>
      <c r="K222" s="2492"/>
      <c r="L222" s="1209"/>
      <c r="M222" s="1209"/>
      <c r="N222" s="1209"/>
      <c r="O222" s="1209"/>
      <c r="P222" s="1209"/>
      <c r="Q222" s="1209"/>
      <c r="R222" s="1209"/>
      <c r="S222" s="1209"/>
      <c r="T222" s="1209"/>
      <c r="U222" s="1209"/>
      <c r="V222" s="1209"/>
      <c r="W222" s="1209"/>
      <c r="X222" s="1209"/>
      <c r="Y222" s="1209"/>
      <c r="Z222" s="1209"/>
      <c r="AA222" s="1209"/>
      <c r="AB222" s="1209"/>
      <c r="AC222" s="1209"/>
      <c r="AD222" s="1273"/>
      <c r="AE222" s="1273"/>
      <c r="AF222" s="1273"/>
      <c r="AG222" s="1273"/>
      <c r="AH222" s="1273"/>
      <c r="AI222" s="1273"/>
      <c r="AJ222" s="1273"/>
      <c r="AK222" s="1273"/>
      <c r="AL222" s="1273"/>
      <c r="AM222" s="1273"/>
      <c r="AN222" s="1273"/>
      <c r="AO222" s="1273"/>
      <c r="AP222" s="1273"/>
      <c r="AQ222" s="1273"/>
    </row>
    <row r="223" spans="1:83" ht="27.75" customHeight="1" x14ac:dyDescent="0.2">
      <c r="A223" s="2038"/>
      <c r="B223" s="1605" t="s">
        <v>1401</v>
      </c>
      <c r="C223" s="1603" t="s">
        <v>2184</v>
      </c>
      <c r="D223" s="1626"/>
      <c r="E223" s="1626"/>
      <c r="F223" s="1626"/>
      <c r="G223" s="1626"/>
      <c r="H223" s="1626"/>
      <c r="I223" s="1627"/>
      <c r="J223" s="2505"/>
      <c r="K223" s="2506"/>
      <c r="L223" s="1209"/>
      <c r="M223" s="1209"/>
      <c r="N223" s="1209"/>
      <c r="O223" s="1209"/>
      <c r="P223" s="1209"/>
      <c r="Q223" s="1209"/>
      <c r="R223" s="1209"/>
      <c r="S223" s="1209"/>
      <c r="T223" s="1209"/>
      <c r="U223" s="1209"/>
      <c r="V223" s="1209"/>
      <c r="W223" s="1209"/>
      <c r="X223" s="1209"/>
      <c r="Y223" s="1209"/>
      <c r="Z223" s="1209"/>
      <c r="AA223" s="1209"/>
      <c r="AB223" s="1209"/>
      <c r="AC223" s="1209"/>
      <c r="AD223" s="1273"/>
      <c r="AE223" s="1273"/>
      <c r="AF223" s="1273"/>
      <c r="AG223" s="1273"/>
      <c r="AH223" s="1273"/>
      <c r="AI223" s="1273"/>
      <c r="AJ223" s="1273"/>
      <c r="AK223" s="1273"/>
      <c r="AL223" s="1273"/>
      <c r="AM223" s="1273"/>
      <c r="AN223" s="1273"/>
      <c r="AO223" s="1273"/>
      <c r="AP223" s="1273"/>
      <c r="AQ223" s="1273"/>
    </row>
    <row r="224" spans="1:83" ht="27.75" customHeight="1" x14ac:dyDescent="0.2">
      <c r="A224" s="2038"/>
      <c r="B224" s="1605" t="s">
        <v>1406</v>
      </c>
      <c r="C224" s="1603" t="s">
        <v>2185</v>
      </c>
      <c r="D224" s="1626"/>
      <c r="E224" s="1626"/>
      <c r="F224" s="1626"/>
      <c r="G224" s="1626"/>
      <c r="H224" s="1626"/>
      <c r="I224" s="1627"/>
      <c r="J224" s="2491"/>
      <c r="K224" s="2492"/>
      <c r="L224" s="1209"/>
      <c r="M224" s="1209"/>
      <c r="N224" s="1209"/>
      <c r="O224" s="1209"/>
      <c r="P224" s="1209"/>
      <c r="Q224" s="1209"/>
      <c r="R224" s="1209"/>
      <c r="S224" s="1209"/>
      <c r="T224" s="1209"/>
      <c r="U224" s="1209"/>
      <c r="V224" s="1209"/>
      <c r="W224" s="1209"/>
      <c r="X224" s="1209"/>
      <c r="Y224" s="1209"/>
      <c r="Z224" s="1209"/>
      <c r="AA224" s="1209"/>
      <c r="AB224" s="1209"/>
      <c r="AC224" s="1209"/>
      <c r="AD224" s="1444"/>
      <c r="AE224" s="1444"/>
      <c r="AF224" s="1444"/>
      <c r="AG224" s="1444"/>
      <c r="AH224" s="1444"/>
      <c r="AI224" s="1444"/>
      <c r="AJ224" s="1444"/>
      <c r="AK224" s="1444"/>
      <c r="AL224" s="1444"/>
      <c r="AM224" s="1444"/>
      <c r="AN224" s="1444"/>
      <c r="AO224" s="1444"/>
      <c r="AP224" s="1444"/>
      <c r="AQ224" s="1444"/>
    </row>
    <row r="225" spans="1:43" ht="27.75" customHeight="1" thickBot="1" x14ac:dyDescent="0.25">
      <c r="A225" s="2038"/>
      <c r="B225" s="1889" t="s">
        <v>1410</v>
      </c>
      <c r="C225" s="1604" t="s">
        <v>2186</v>
      </c>
      <c r="D225" s="1631"/>
      <c r="E225" s="1631"/>
      <c r="F225" s="1631"/>
      <c r="G225" s="1631"/>
      <c r="H225" s="1631"/>
      <c r="I225" s="1632"/>
      <c r="J225" s="2501"/>
      <c r="K225" s="2502"/>
      <c r="L225" s="1209"/>
      <c r="M225" s="1209"/>
      <c r="N225" s="1209"/>
      <c r="O225" s="1209"/>
      <c r="P225" s="1209"/>
      <c r="Q225" s="1209"/>
      <c r="R225" s="1209"/>
      <c r="S225" s="1209"/>
      <c r="T225" s="1209"/>
      <c r="U225" s="1209"/>
      <c r="V225" s="1209"/>
      <c r="W225" s="1209"/>
      <c r="X225" s="1209"/>
      <c r="Y225" s="1209"/>
      <c r="Z225" s="1209"/>
      <c r="AA225" s="1209"/>
      <c r="AB225" s="1209"/>
      <c r="AC225" s="1209"/>
      <c r="AD225" s="1273"/>
      <c r="AE225" s="1273"/>
      <c r="AF225" s="1273"/>
      <c r="AG225" s="1273"/>
      <c r="AH225" s="1273"/>
      <c r="AI225" s="1273"/>
      <c r="AJ225" s="1273"/>
      <c r="AK225" s="1273"/>
      <c r="AL225" s="1273"/>
      <c r="AM225" s="1273"/>
      <c r="AN225" s="1273"/>
      <c r="AO225" s="1273"/>
      <c r="AP225" s="1273"/>
      <c r="AQ225" s="1273"/>
    </row>
    <row r="226" spans="1:43" ht="54.6" customHeight="1" x14ac:dyDescent="0.2">
      <c r="A226" s="2038"/>
      <c r="B226" s="2488" t="s">
        <v>2211</v>
      </c>
      <c r="C226" s="2489"/>
      <c r="D226" s="1616"/>
      <c r="E226" s="1616"/>
      <c r="F226" s="1616"/>
      <c r="G226" s="1616"/>
      <c r="H226" s="1616"/>
      <c r="I226" s="1617"/>
      <c r="J226" s="2499"/>
      <c r="K226" s="2500"/>
      <c r="L226" s="1209"/>
      <c r="M226" s="1209"/>
      <c r="N226" s="1209"/>
      <c r="O226" s="1209"/>
      <c r="P226" s="1209"/>
      <c r="Q226" s="1209"/>
      <c r="R226" s="1209"/>
      <c r="S226" s="1209"/>
      <c r="T226" s="1209"/>
      <c r="U226" s="1209"/>
      <c r="V226" s="1209"/>
      <c r="W226" s="1209"/>
      <c r="X226" s="1209"/>
      <c r="Y226" s="1209"/>
      <c r="Z226" s="1209"/>
      <c r="AA226" s="1209"/>
      <c r="AB226" s="1209"/>
      <c r="AC226" s="1209"/>
      <c r="AD226" s="1273"/>
      <c r="AE226" s="1273"/>
      <c r="AF226" s="1273"/>
      <c r="AG226" s="1273"/>
      <c r="AH226" s="1273"/>
      <c r="AI226" s="1273"/>
      <c r="AJ226" s="1273"/>
      <c r="AK226" s="1273"/>
      <c r="AL226" s="1273"/>
      <c r="AM226" s="1273"/>
      <c r="AN226" s="1273"/>
      <c r="AO226" s="1273"/>
      <c r="AP226" s="1273"/>
      <c r="AQ226" s="1273"/>
    </row>
    <row r="227" spans="1:43" ht="27.75" customHeight="1" x14ac:dyDescent="0.2">
      <c r="A227" s="2038"/>
      <c r="B227" s="1899" t="s">
        <v>1413</v>
      </c>
      <c r="C227" s="1900" t="s">
        <v>2373</v>
      </c>
      <c r="D227" s="1886" t="str">
        <f>IF(SUM(COUNTBLANK(D217),COUNTBLANK(D216))=0,D217/D216,"-")</f>
        <v>-</v>
      </c>
      <c r="E227" s="1886" t="str">
        <f t="shared" ref="E227:I227" si="30">IF(SUM(COUNTBLANK(E217),COUNTBLANK(E216))=0,E217/E216,"-")</f>
        <v>-</v>
      </c>
      <c r="F227" s="1886" t="str">
        <f t="shared" si="30"/>
        <v>-</v>
      </c>
      <c r="G227" s="1886" t="str">
        <f t="shared" si="30"/>
        <v>-</v>
      </c>
      <c r="H227" s="1886" t="str">
        <f t="shared" si="30"/>
        <v>-</v>
      </c>
      <c r="I227" s="1887" t="str">
        <f t="shared" si="30"/>
        <v>-</v>
      </c>
      <c r="J227" s="2491"/>
      <c r="K227" s="2492"/>
      <c r="L227" s="1209"/>
      <c r="M227" s="1209"/>
      <c r="N227" s="1209"/>
      <c r="O227" s="1209"/>
      <c r="P227" s="1209"/>
      <c r="Q227" s="1209"/>
      <c r="R227" s="1209"/>
      <c r="S227" s="1209"/>
      <c r="T227" s="1209"/>
      <c r="U227" s="1209"/>
      <c r="V227" s="1209"/>
      <c r="W227" s="1209"/>
      <c r="X227" s="1209"/>
      <c r="Y227" s="1209"/>
      <c r="Z227" s="1209"/>
      <c r="AA227" s="1209"/>
      <c r="AB227" s="1209"/>
      <c r="AC227" s="1209"/>
      <c r="AD227" s="1273"/>
      <c r="AE227" s="1273"/>
      <c r="AF227" s="1273"/>
      <c r="AG227" s="1273"/>
      <c r="AH227" s="1273"/>
      <c r="AI227" s="1273"/>
      <c r="AJ227" s="1273"/>
      <c r="AK227" s="1273"/>
      <c r="AL227" s="1273"/>
      <c r="AM227" s="1273"/>
      <c r="AN227" s="1273"/>
      <c r="AO227" s="1273"/>
      <c r="AP227" s="1273"/>
      <c r="AQ227" s="1273"/>
    </row>
    <row r="228" spans="1:43" ht="27.75" customHeight="1" x14ac:dyDescent="0.2">
      <c r="A228" s="2038"/>
      <c r="B228" s="1605" t="s">
        <v>1418</v>
      </c>
      <c r="C228" s="1603" t="s">
        <v>2182</v>
      </c>
      <c r="D228" s="1626"/>
      <c r="E228" s="1626"/>
      <c r="F228" s="1626"/>
      <c r="G228" s="1626"/>
      <c r="H228" s="1626"/>
      <c r="I228" s="1627"/>
      <c r="J228" s="2491"/>
      <c r="K228" s="2492"/>
      <c r="L228" s="1209"/>
      <c r="M228" s="1209"/>
      <c r="N228" s="1209"/>
      <c r="O228" s="1209"/>
      <c r="P228" s="1209"/>
      <c r="Q228" s="1209"/>
      <c r="R228" s="1209"/>
      <c r="S228" s="1209"/>
      <c r="T228" s="1209"/>
      <c r="U228" s="1209"/>
      <c r="V228" s="1209"/>
      <c r="W228" s="1209"/>
      <c r="X228" s="1209"/>
      <c r="Y228" s="1209"/>
      <c r="Z228" s="1209"/>
      <c r="AA228" s="1209"/>
      <c r="AB228" s="1209"/>
      <c r="AC228" s="1209"/>
      <c r="AD228" s="1273"/>
      <c r="AE228" s="1273"/>
      <c r="AF228" s="1273"/>
      <c r="AG228" s="1273"/>
      <c r="AH228" s="1273"/>
      <c r="AI228" s="1273"/>
      <c r="AJ228" s="1273"/>
      <c r="AK228" s="1273"/>
      <c r="AL228" s="1273"/>
      <c r="AM228" s="1273"/>
      <c r="AN228" s="1273"/>
      <c r="AO228" s="1273"/>
      <c r="AP228" s="1273"/>
      <c r="AQ228" s="1273"/>
    </row>
    <row r="229" spans="1:43" ht="27.75" customHeight="1" x14ac:dyDescent="0.2">
      <c r="A229" s="2038"/>
      <c r="B229" s="1605" t="s">
        <v>1422</v>
      </c>
      <c r="C229" s="1603" t="s">
        <v>2183</v>
      </c>
      <c r="D229" s="1626"/>
      <c r="E229" s="1626"/>
      <c r="F229" s="1626"/>
      <c r="G229" s="1626"/>
      <c r="H229" s="1626"/>
      <c r="I229" s="1627"/>
      <c r="J229" s="2491"/>
      <c r="K229" s="2492"/>
      <c r="L229" s="1209"/>
      <c r="M229" s="1209"/>
      <c r="N229" s="1209"/>
      <c r="O229" s="1209"/>
      <c r="P229" s="1209"/>
      <c r="Q229" s="1209"/>
      <c r="R229" s="1209"/>
      <c r="S229" s="1209"/>
      <c r="T229" s="1209"/>
      <c r="U229" s="1209"/>
      <c r="V229" s="1209"/>
      <c r="W229" s="1209"/>
      <c r="X229" s="1209"/>
      <c r="Y229" s="1209"/>
      <c r="Z229" s="1209"/>
      <c r="AA229" s="1209"/>
      <c r="AB229" s="1209"/>
      <c r="AC229" s="1209"/>
      <c r="AD229" s="1273"/>
      <c r="AE229" s="1273"/>
      <c r="AF229" s="1273"/>
      <c r="AG229" s="1273"/>
      <c r="AH229" s="1273"/>
      <c r="AI229" s="1273"/>
      <c r="AJ229" s="1273"/>
      <c r="AK229" s="1273"/>
      <c r="AL229" s="1273"/>
      <c r="AM229" s="1273"/>
      <c r="AN229" s="1273"/>
      <c r="AO229" s="1273"/>
      <c r="AP229" s="1273"/>
      <c r="AQ229" s="1273"/>
    </row>
    <row r="230" spans="1:43" ht="27.75" customHeight="1" x14ac:dyDescent="0.2">
      <c r="A230" s="2038"/>
      <c r="B230" s="1605" t="s">
        <v>1427</v>
      </c>
      <c r="C230" s="1603" t="s">
        <v>2184</v>
      </c>
      <c r="D230" s="1626"/>
      <c r="E230" s="1626"/>
      <c r="F230" s="1626"/>
      <c r="G230" s="1626"/>
      <c r="H230" s="1626"/>
      <c r="I230" s="1627"/>
      <c r="J230" s="2505"/>
      <c r="K230" s="2506"/>
      <c r="L230" s="1209"/>
      <c r="M230" s="1209"/>
      <c r="N230" s="1209"/>
      <c r="O230" s="1209"/>
      <c r="P230" s="1209"/>
      <c r="Q230" s="1209"/>
      <c r="R230" s="1209"/>
      <c r="S230" s="1209"/>
      <c r="T230" s="1209"/>
      <c r="U230" s="1209"/>
      <c r="V230" s="1209"/>
      <c r="W230" s="1209"/>
      <c r="X230" s="1209"/>
      <c r="Y230" s="1209"/>
      <c r="Z230" s="1209"/>
      <c r="AA230" s="1209"/>
      <c r="AB230" s="1209"/>
      <c r="AC230" s="1209"/>
      <c r="AD230" s="1273"/>
      <c r="AE230" s="1273"/>
      <c r="AF230" s="1273"/>
      <c r="AG230" s="1273"/>
      <c r="AH230" s="1273"/>
      <c r="AI230" s="1273"/>
      <c r="AJ230" s="1273"/>
      <c r="AK230" s="1273"/>
      <c r="AL230" s="1273"/>
      <c r="AM230" s="1273"/>
      <c r="AN230" s="1273"/>
      <c r="AO230" s="1273"/>
      <c r="AP230" s="1273"/>
      <c r="AQ230" s="1273"/>
    </row>
    <row r="231" spans="1:43" ht="27.75" customHeight="1" x14ac:dyDescent="0.2">
      <c r="A231" s="2038"/>
      <c r="B231" s="1605" t="s">
        <v>1471</v>
      </c>
      <c r="C231" s="1603" t="s">
        <v>2185</v>
      </c>
      <c r="D231" s="1626"/>
      <c r="E231" s="1626"/>
      <c r="F231" s="1626"/>
      <c r="G231" s="1626"/>
      <c r="H231" s="1626"/>
      <c r="I231" s="1627"/>
      <c r="J231" s="2491"/>
      <c r="K231" s="2492"/>
      <c r="L231" s="1209"/>
      <c r="M231" s="1209"/>
      <c r="N231" s="1209"/>
      <c r="O231" s="1209"/>
      <c r="P231" s="1209"/>
      <c r="Q231" s="1209"/>
      <c r="R231" s="1209"/>
      <c r="S231" s="1209"/>
      <c r="T231" s="1209"/>
      <c r="U231" s="1209"/>
      <c r="V231" s="1209"/>
      <c r="W231" s="1209"/>
      <c r="X231" s="1209"/>
      <c r="Y231" s="1209"/>
      <c r="Z231" s="1209"/>
      <c r="AA231" s="1209"/>
      <c r="AB231" s="1209"/>
      <c r="AC231" s="1209"/>
      <c r="AD231" s="1273"/>
      <c r="AE231" s="1273"/>
      <c r="AF231" s="1273"/>
      <c r="AG231" s="1273"/>
      <c r="AH231" s="1273"/>
      <c r="AI231" s="1273"/>
      <c r="AJ231" s="1273"/>
      <c r="AK231" s="1273"/>
      <c r="AL231" s="1273"/>
      <c r="AM231" s="1273"/>
      <c r="AN231" s="1273"/>
      <c r="AO231" s="1273"/>
      <c r="AP231" s="1273"/>
      <c r="AQ231" s="1273"/>
    </row>
    <row r="232" spans="1:43" ht="27.75" customHeight="1" thickBot="1" x14ac:dyDescent="0.25">
      <c r="A232" s="2038"/>
      <c r="B232" s="1889" t="s">
        <v>1473</v>
      </c>
      <c r="C232" s="1604" t="s">
        <v>2186</v>
      </c>
      <c r="D232" s="1631"/>
      <c r="E232" s="1631"/>
      <c r="F232" s="1631"/>
      <c r="G232" s="1631"/>
      <c r="H232" s="1631"/>
      <c r="I232" s="1632"/>
      <c r="J232" s="2501"/>
      <c r="K232" s="2502"/>
      <c r="L232" s="1209"/>
      <c r="M232" s="1209"/>
      <c r="N232" s="1209"/>
      <c r="O232" s="1209"/>
      <c r="P232" s="1209"/>
      <c r="Q232" s="1209"/>
      <c r="R232" s="1209"/>
      <c r="S232" s="1209"/>
      <c r="T232" s="1209"/>
      <c r="U232" s="1209"/>
      <c r="V232" s="1209"/>
      <c r="W232" s="1209"/>
      <c r="X232" s="1209"/>
      <c r="Y232" s="1209"/>
      <c r="Z232" s="1209"/>
      <c r="AA232" s="1209"/>
      <c r="AB232" s="1209"/>
      <c r="AC232" s="1209"/>
      <c r="AD232" s="1273"/>
      <c r="AE232" s="1273"/>
      <c r="AF232" s="1273"/>
      <c r="AG232" s="1273"/>
      <c r="AH232" s="1273"/>
      <c r="AI232" s="1273"/>
      <c r="AJ232" s="1273"/>
      <c r="AK232" s="1273"/>
      <c r="AL232" s="1273"/>
      <c r="AM232" s="1273"/>
      <c r="AN232" s="1273"/>
      <c r="AO232" s="1273"/>
      <c r="AP232" s="1273"/>
      <c r="AQ232" s="1273"/>
    </row>
    <row r="233" spans="1:43" ht="57" customHeight="1" x14ac:dyDescent="0.2">
      <c r="A233" s="2038"/>
      <c r="B233" s="2488" t="s">
        <v>2256</v>
      </c>
      <c r="C233" s="2489"/>
      <c r="D233" s="1616"/>
      <c r="E233" s="1616"/>
      <c r="F233" s="1616"/>
      <c r="G233" s="1616"/>
      <c r="H233" s="1616"/>
      <c r="I233" s="1617"/>
      <c r="J233" s="2508"/>
      <c r="K233" s="2509"/>
      <c r="L233" s="1209"/>
      <c r="M233" s="1209"/>
      <c r="N233" s="1209"/>
      <c r="O233" s="1209"/>
      <c r="P233" s="1209"/>
      <c r="Q233" s="1209"/>
      <c r="R233" s="1209"/>
      <c r="S233" s="1209"/>
      <c r="T233" s="1209"/>
      <c r="U233" s="1209"/>
      <c r="V233" s="1209"/>
      <c r="W233" s="1209"/>
      <c r="X233" s="1209"/>
      <c r="Y233" s="1209"/>
      <c r="Z233" s="1209"/>
      <c r="AA233" s="1209"/>
      <c r="AB233" s="1209"/>
      <c r="AC233" s="1209"/>
      <c r="AD233" s="1273"/>
      <c r="AE233" s="1273"/>
      <c r="AF233" s="1273"/>
      <c r="AG233" s="1273"/>
      <c r="AH233" s="1273"/>
      <c r="AI233" s="1273"/>
      <c r="AJ233" s="1273"/>
      <c r="AK233" s="1273"/>
      <c r="AL233" s="1273"/>
      <c r="AM233" s="1273"/>
      <c r="AN233" s="1273"/>
      <c r="AO233" s="1273"/>
      <c r="AP233" s="1273"/>
      <c r="AQ233" s="1273"/>
    </row>
    <row r="234" spans="1:43" ht="27.75" customHeight="1" x14ac:dyDescent="0.2">
      <c r="A234" s="2038"/>
      <c r="B234" s="1899" t="s">
        <v>1474</v>
      </c>
      <c r="C234" s="1900" t="s">
        <v>2373</v>
      </c>
      <c r="D234" s="1886" t="str">
        <f>IF(SUM(COUNTBLANK(D214),COUNTBLANK(D218))=0,(D214-D218)/D214,"-")</f>
        <v>-</v>
      </c>
      <c r="E234" s="1886" t="str">
        <f t="shared" ref="E234:I234" si="31">IF(SUM(COUNTBLANK(E214),COUNTBLANK(E218))=0,(E214-E218)/E214,"-")</f>
        <v>-</v>
      </c>
      <c r="F234" s="1886" t="str">
        <f t="shared" si="31"/>
        <v>-</v>
      </c>
      <c r="G234" s="1886" t="str">
        <f t="shared" si="31"/>
        <v>-</v>
      </c>
      <c r="H234" s="1886" t="str">
        <f t="shared" si="31"/>
        <v>-</v>
      </c>
      <c r="I234" s="1887" t="str">
        <f t="shared" si="31"/>
        <v>-</v>
      </c>
      <c r="J234" s="2491"/>
      <c r="K234" s="2492"/>
      <c r="L234" s="1209"/>
      <c r="M234" s="1209"/>
      <c r="N234" s="1209"/>
      <c r="O234" s="1209"/>
      <c r="P234" s="1209"/>
      <c r="Q234" s="1209"/>
      <c r="R234" s="1209"/>
      <c r="S234" s="1209"/>
      <c r="T234" s="1209"/>
      <c r="U234" s="1209"/>
      <c r="V234" s="1209"/>
      <c r="W234" s="1209"/>
      <c r="X234" s="1209"/>
      <c r="Y234" s="1209"/>
      <c r="Z234" s="1209"/>
      <c r="AA234" s="1209"/>
      <c r="AB234" s="1209"/>
      <c r="AC234" s="1209"/>
      <c r="AD234" s="1273"/>
      <c r="AE234" s="1273"/>
      <c r="AF234" s="1273"/>
      <c r="AG234" s="1273"/>
      <c r="AH234" s="1273"/>
      <c r="AI234" s="1273"/>
      <c r="AJ234" s="1273"/>
      <c r="AK234" s="1273"/>
      <c r="AL234" s="1273"/>
      <c r="AM234" s="1273"/>
      <c r="AN234" s="1273"/>
      <c r="AO234" s="1273"/>
      <c r="AP234" s="1273"/>
      <c r="AQ234" s="1273"/>
    </row>
    <row r="235" spans="1:43" ht="27.6" customHeight="1" x14ac:dyDescent="0.2">
      <c r="A235" s="2038"/>
      <c r="B235" s="1605" t="s">
        <v>1476</v>
      </c>
      <c r="C235" s="1603" t="s">
        <v>2182</v>
      </c>
      <c r="D235" s="1626"/>
      <c r="E235" s="1626"/>
      <c r="F235" s="1626"/>
      <c r="G235" s="1626"/>
      <c r="H235" s="1626"/>
      <c r="I235" s="1627"/>
      <c r="J235" s="2491"/>
      <c r="K235" s="2492"/>
      <c r="L235" s="1209"/>
      <c r="M235" s="1209"/>
      <c r="N235" s="1209"/>
      <c r="O235" s="1209"/>
      <c r="P235" s="1209"/>
      <c r="Q235" s="1209"/>
      <c r="R235" s="1209"/>
      <c r="S235" s="1209"/>
      <c r="T235" s="1209"/>
      <c r="U235" s="1209"/>
      <c r="V235" s="1209"/>
      <c r="W235" s="1209"/>
      <c r="X235" s="1209"/>
      <c r="Y235" s="1209"/>
      <c r="Z235" s="1209"/>
      <c r="AA235" s="1209"/>
      <c r="AB235" s="1209"/>
      <c r="AC235" s="1209"/>
      <c r="AD235" s="1273"/>
      <c r="AE235" s="1273"/>
      <c r="AF235" s="1273"/>
      <c r="AG235" s="1273"/>
      <c r="AH235" s="1273"/>
      <c r="AI235" s="1273"/>
      <c r="AJ235" s="1273"/>
      <c r="AK235" s="1273"/>
      <c r="AL235" s="1273"/>
      <c r="AM235" s="1273"/>
      <c r="AN235" s="1273"/>
      <c r="AO235" s="1273"/>
      <c r="AP235" s="1273"/>
      <c r="AQ235" s="1273"/>
    </row>
    <row r="236" spans="1:43" ht="27.75" customHeight="1" x14ac:dyDescent="0.2">
      <c r="A236" s="2038"/>
      <c r="B236" s="1605" t="s">
        <v>1479</v>
      </c>
      <c r="C236" s="1603" t="s">
        <v>2183</v>
      </c>
      <c r="D236" s="1626"/>
      <c r="E236" s="1626"/>
      <c r="F236" s="1626"/>
      <c r="G236" s="1626"/>
      <c r="H236" s="1626"/>
      <c r="I236" s="1627"/>
      <c r="J236" s="2491"/>
      <c r="K236" s="2492"/>
      <c r="L236" s="1209"/>
      <c r="M236" s="1209"/>
      <c r="N236" s="1209"/>
      <c r="O236" s="1209"/>
      <c r="P236" s="1209"/>
      <c r="Q236" s="1209"/>
      <c r="R236" s="1209"/>
      <c r="S236" s="1209"/>
      <c r="T236" s="1209"/>
      <c r="U236" s="1209"/>
      <c r="V236" s="1209"/>
      <c r="W236" s="1209"/>
      <c r="X236" s="1209"/>
      <c r="Y236" s="1209"/>
      <c r="Z236" s="1209"/>
      <c r="AA236" s="1209"/>
      <c r="AB236" s="1209"/>
      <c r="AC236" s="1209"/>
      <c r="AD236" s="1273"/>
      <c r="AE236" s="1273"/>
      <c r="AF236" s="1273"/>
      <c r="AG236" s="1273"/>
      <c r="AH236" s="1273"/>
      <c r="AI236" s="1273"/>
      <c r="AJ236" s="1273"/>
      <c r="AK236" s="1273"/>
      <c r="AL236" s="1273"/>
      <c r="AM236" s="1273"/>
      <c r="AN236" s="1273"/>
      <c r="AO236" s="1273"/>
      <c r="AP236" s="1273"/>
      <c r="AQ236" s="1273"/>
    </row>
    <row r="237" spans="1:43" ht="27.75" customHeight="1" x14ac:dyDescent="0.2">
      <c r="A237" s="2038"/>
      <c r="B237" s="1605" t="s">
        <v>2191</v>
      </c>
      <c r="C237" s="1603" t="s">
        <v>2184</v>
      </c>
      <c r="D237" s="1626"/>
      <c r="E237" s="1626"/>
      <c r="F237" s="1626"/>
      <c r="G237" s="1626"/>
      <c r="H237" s="1626"/>
      <c r="I237" s="1627"/>
      <c r="J237" s="2491"/>
      <c r="K237" s="2492"/>
      <c r="L237" s="1209"/>
      <c r="M237" s="1209"/>
      <c r="N237" s="1209"/>
      <c r="O237" s="1209"/>
      <c r="P237" s="1209"/>
      <c r="Q237" s="1209"/>
      <c r="R237" s="1209"/>
      <c r="S237" s="1209"/>
      <c r="T237" s="1209"/>
      <c r="U237" s="1209"/>
      <c r="V237" s="1209"/>
      <c r="W237" s="1209"/>
      <c r="X237" s="1209"/>
      <c r="Y237" s="1209"/>
      <c r="Z237" s="1209"/>
      <c r="AA237" s="1209"/>
      <c r="AB237" s="1209"/>
      <c r="AC237" s="1209"/>
      <c r="AD237" s="1273"/>
      <c r="AE237" s="1273"/>
      <c r="AF237" s="1273"/>
      <c r="AG237" s="1273"/>
      <c r="AH237" s="1273"/>
      <c r="AI237" s="1273"/>
      <c r="AJ237" s="1273"/>
      <c r="AK237" s="1273"/>
      <c r="AL237" s="1273"/>
      <c r="AM237" s="1273"/>
      <c r="AN237" s="1273"/>
      <c r="AO237" s="1273"/>
      <c r="AP237" s="1273"/>
      <c r="AQ237" s="1273"/>
    </row>
    <row r="238" spans="1:43" ht="27.75" customHeight="1" x14ac:dyDescent="0.2">
      <c r="A238" s="2038"/>
      <c r="B238" s="1605" t="s">
        <v>2192</v>
      </c>
      <c r="C238" s="1603" t="s">
        <v>2185</v>
      </c>
      <c r="D238" s="1626"/>
      <c r="E238" s="1626"/>
      <c r="F238" s="1626"/>
      <c r="G238" s="1626"/>
      <c r="H238" s="1626"/>
      <c r="I238" s="1627"/>
      <c r="J238" s="2491"/>
      <c r="K238" s="2492"/>
      <c r="L238" s="1209"/>
      <c r="M238" s="1209"/>
      <c r="N238" s="1209"/>
      <c r="O238" s="1209"/>
      <c r="P238" s="1209"/>
      <c r="Q238" s="1209"/>
      <c r="R238" s="1209"/>
      <c r="S238" s="1209"/>
      <c r="T238" s="1209"/>
      <c r="U238" s="1209"/>
      <c r="V238" s="1209"/>
      <c r="W238" s="1209"/>
      <c r="X238" s="1209"/>
      <c r="Y238" s="1209"/>
      <c r="Z238" s="1209"/>
      <c r="AA238" s="1209"/>
      <c r="AB238" s="1209"/>
      <c r="AC238" s="1209"/>
      <c r="AD238" s="1273"/>
      <c r="AE238" s="1273"/>
      <c r="AF238" s="1273"/>
      <c r="AG238" s="1273"/>
      <c r="AH238" s="1273"/>
      <c r="AI238" s="1273"/>
      <c r="AJ238" s="1273"/>
      <c r="AK238" s="1273"/>
      <c r="AL238" s="1273"/>
      <c r="AM238" s="1273"/>
      <c r="AN238" s="1273"/>
      <c r="AO238" s="1273"/>
      <c r="AP238" s="1273"/>
      <c r="AQ238" s="1273"/>
    </row>
    <row r="239" spans="1:43" ht="27.75" customHeight="1" thickBot="1" x14ac:dyDescent="0.25">
      <c r="A239" s="2038"/>
      <c r="B239" s="1606" t="s">
        <v>2193</v>
      </c>
      <c r="C239" s="1604" t="s">
        <v>2186</v>
      </c>
      <c r="D239" s="1631"/>
      <c r="E239" s="1631"/>
      <c r="F239" s="1631"/>
      <c r="G239" s="1631"/>
      <c r="H239" s="1631"/>
      <c r="I239" s="1632"/>
      <c r="J239" s="2501"/>
      <c r="K239" s="2502"/>
      <c r="L239" s="1209"/>
      <c r="M239" s="1209"/>
      <c r="N239" s="1209"/>
      <c r="O239" s="1209"/>
      <c r="P239" s="1209"/>
      <c r="Q239" s="1209"/>
      <c r="R239" s="1209"/>
      <c r="S239" s="1209"/>
      <c r="T239" s="1209"/>
      <c r="U239" s="1209"/>
      <c r="V239" s="1209"/>
      <c r="W239" s="1209"/>
      <c r="X239" s="1209"/>
      <c r="Y239" s="1209"/>
      <c r="Z239" s="1209"/>
      <c r="AA239" s="1209"/>
      <c r="AB239" s="1209"/>
      <c r="AC239" s="1209"/>
      <c r="AD239" s="1273"/>
      <c r="AE239" s="1273"/>
      <c r="AF239" s="1273"/>
      <c r="AG239" s="1273"/>
      <c r="AH239" s="1273"/>
      <c r="AI239" s="1273"/>
      <c r="AJ239" s="1273"/>
      <c r="AK239" s="1273"/>
      <c r="AL239" s="1273"/>
      <c r="AM239" s="1273"/>
      <c r="AN239" s="1273"/>
      <c r="AO239" s="1273"/>
      <c r="AP239" s="1273"/>
      <c r="AQ239" s="1273"/>
    </row>
    <row r="240" spans="1:43" ht="48" customHeight="1" thickBot="1" x14ac:dyDescent="0.25">
      <c r="A240" s="2038"/>
      <c r="B240" s="2488" t="s">
        <v>2190</v>
      </c>
      <c r="C240" s="2489"/>
      <c r="D240" s="2490"/>
      <c r="E240" s="2477"/>
      <c r="F240" s="2477"/>
      <c r="G240" s="2477"/>
      <c r="H240" s="2477"/>
      <c r="I240" s="2507"/>
      <c r="J240" s="1947"/>
      <c r="K240" s="1947"/>
      <c r="L240" s="1209"/>
      <c r="M240" s="1209"/>
      <c r="N240" s="1209"/>
      <c r="O240" s="1209"/>
      <c r="P240" s="1209"/>
      <c r="Q240" s="1209"/>
      <c r="R240" s="1209"/>
      <c r="S240" s="1209"/>
      <c r="T240" s="1209"/>
      <c r="U240" s="1209"/>
      <c r="V240" s="1209"/>
      <c r="W240" s="1209"/>
      <c r="X240" s="1209"/>
      <c r="Y240" s="1209"/>
      <c r="Z240" s="1209"/>
      <c r="AA240" s="1209"/>
      <c r="AB240" s="1209"/>
      <c r="AC240" s="1209"/>
      <c r="AD240" s="1273"/>
      <c r="AE240" s="1273"/>
      <c r="AF240" s="1273"/>
      <c r="AG240" s="1273"/>
      <c r="AH240" s="1273"/>
      <c r="AI240" s="1273"/>
      <c r="AJ240" s="1273"/>
      <c r="AK240" s="1273"/>
      <c r="AL240" s="1273"/>
      <c r="AM240" s="1273"/>
      <c r="AN240" s="1273"/>
      <c r="AO240" s="1273"/>
      <c r="AP240" s="1273"/>
      <c r="AQ240" s="1273"/>
    </row>
    <row r="241" spans="2:144" ht="60.6" customHeight="1" x14ac:dyDescent="0.2">
      <c r="B241" s="1450" t="s">
        <v>2194</v>
      </c>
      <c r="C241" s="1451" t="s">
        <v>1477</v>
      </c>
      <c r="D241" s="1482" t="s">
        <v>1478</v>
      </c>
      <c r="E241" s="1482" t="s">
        <v>1478</v>
      </c>
      <c r="F241" s="1482" t="s">
        <v>1478</v>
      </c>
      <c r="G241" s="1482" t="s">
        <v>1478</v>
      </c>
      <c r="H241" s="1482" t="s">
        <v>1478</v>
      </c>
      <c r="I241" s="1345" t="s">
        <v>1478</v>
      </c>
      <c r="J241" s="1209"/>
      <c r="K241" s="1209"/>
      <c r="L241" s="1209"/>
      <c r="M241" s="1209"/>
      <c r="N241" s="1209"/>
      <c r="O241" s="1209"/>
      <c r="P241" s="1209"/>
      <c r="Q241" s="1209"/>
      <c r="R241" s="1209"/>
      <c r="S241" s="1209"/>
      <c r="T241" s="1209"/>
      <c r="U241" s="1209"/>
      <c r="V241" s="1209"/>
      <c r="W241" s="1209"/>
      <c r="X241" s="1209"/>
      <c r="Y241" s="1209"/>
      <c r="Z241" s="1209"/>
      <c r="AA241" s="1209"/>
      <c r="AB241" s="1209"/>
      <c r="AC241" s="1209"/>
      <c r="AD241" s="1273"/>
      <c r="AE241" s="1273"/>
      <c r="AF241" s="1273"/>
      <c r="AG241" s="1273"/>
      <c r="AH241" s="1273"/>
      <c r="AI241" s="1273"/>
      <c r="AJ241" s="1273"/>
      <c r="AK241" s="1273"/>
      <c r="AL241" s="1273"/>
      <c r="AM241" s="1273"/>
      <c r="AN241" s="1273"/>
      <c r="AO241" s="1273"/>
      <c r="AP241" s="1273"/>
      <c r="AQ241" s="1273"/>
    </row>
    <row r="242" spans="2:144" ht="39.6" customHeight="1" thickBot="1" x14ac:dyDescent="0.25">
      <c r="B242" s="1448" t="s">
        <v>2195</v>
      </c>
      <c r="C242" s="1449" t="s">
        <v>1480</v>
      </c>
      <c r="D242" s="1483" t="s">
        <v>1478</v>
      </c>
      <c r="E242" s="1483" t="s">
        <v>1478</v>
      </c>
      <c r="F242" s="1483" t="s">
        <v>1478</v>
      </c>
      <c r="G242" s="1483" t="s">
        <v>1478</v>
      </c>
      <c r="H242" s="1483" t="s">
        <v>1478</v>
      </c>
      <c r="I242" s="1320" t="s">
        <v>1478</v>
      </c>
      <c r="J242" s="1209"/>
      <c r="K242" s="1209"/>
      <c r="L242" s="1209"/>
      <c r="M242" s="1209"/>
      <c r="N242" s="1209"/>
      <c r="O242" s="1209"/>
      <c r="P242" s="1209"/>
      <c r="Q242" s="1209"/>
      <c r="R242" s="1209"/>
      <c r="S242" s="1209"/>
      <c r="T242" s="1209"/>
      <c r="U242" s="1209"/>
      <c r="V242" s="1209"/>
      <c r="W242" s="1209"/>
      <c r="X242" s="1209"/>
      <c r="Y242" s="1209"/>
      <c r="Z242" s="1209"/>
      <c r="AA242" s="1209"/>
      <c r="AB242" s="1209"/>
      <c r="AC242" s="1209"/>
      <c r="AD242" s="1273"/>
      <c r="AE242" s="1273"/>
      <c r="AF242" s="1273"/>
      <c r="AG242" s="1273"/>
      <c r="AH242" s="1273"/>
      <c r="AI242" s="1273"/>
      <c r="AJ242" s="1273"/>
      <c r="AK242" s="1273"/>
      <c r="AL242" s="1273"/>
      <c r="AM242" s="1273"/>
      <c r="AN242" s="1273"/>
      <c r="AO242" s="1273"/>
      <c r="AP242" s="1273"/>
      <c r="AQ242" s="1273"/>
    </row>
    <row r="243" spans="2:144" ht="51.75" customHeight="1" x14ac:dyDescent="0.2">
      <c r="B243" s="2478"/>
      <c r="C243" s="2479"/>
      <c r="D243" s="1368"/>
      <c r="E243" s="1368"/>
      <c r="F243" s="1368"/>
      <c r="G243" s="1368"/>
      <c r="H243" s="1368"/>
      <c r="I243" s="1368"/>
      <c r="J243" s="1209"/>
      <c r="K243" s="1209"/>
      <c r="L243" s="1209"/>
      <c r="M243" s="1209"/>
      <c r="N243" s="1209"/>
      <c r="O243" s="1209"/>
      <c r="P243" s="1209"/>
      <c r="Q243" s="1209"/>
      <c r="R243" s="1209"/>
      <c r="S243" s="1209"/>
      <c r="T243" s="1209"/>
      <c r="U243" s="1209"/>
      <c r="V243" s="1209"/>
      <c r="W243" s="1209"/>
      <c r="X243" s="1209"/>
      <c r="Y243" s="1209"/>
      <c r="Z243" s="1209"/>
      <c r="AA243" s="1209"/>
      <c r="AB243" s="1209"/>
      <c r="AC243" s="1209"/>
      <c r="AD243" s="1272"/>
      <c r="AE243" s="1272"/>
      <c r="AF243" s="1272"/>
      <c r="AG243" s="1272"/>
      <c r="AH243" s="1272"/>
      <c r="AI243" s="1272"/>
      <c r="AJ243" s="1272"/>
      <c r="AK243" s="1272"/>
      <c r="AL243" s="1272"/>
      <c r="AM243" s="1272"/>
      <c r="AN243" s="1272"/>
      <c r="AO243" s="1272"/>
      <c r="AP243" s="1272"/>
      <c r="AQ243" s="1272"/>
    </row>
    <row r="244" spans="2:144" ht="27.75" customHeight="1" x14ac:dyDescent="0.2">
      <c r="B244" s="366"/>
      <c r="C244" s="842" t="s">
        <v>632</v>
      </c>
      <c r="D244" s="842" t="s">
        <v>1904</v>
      </c>
      <c r="E244" s="842" t="s">
        <v>2363</v>
      </c>
      <c r="F244" s="842" t="s">
        <v>2364</v>
      </c>
      <c r="G244" s="842" t="s">
        <v>2365</v>
      </c>
      <c r="H244" s="842" t="s">
        <v>2366</v>
      </c>
      <c r="I244" s="842" t="s">
        <v>1891</v>
      </c>
      <c r="J244" s="1209"/>
      <c r="K244" s="1209"/>
      <c r="L244" s="1209"/>
      <c r="M244" s="1209"/>
      <c r="N244" s="1209"/>
      <c r="O244" s="1209"/>
      <c r="P244" s="1209"/>
      <c r="Q244" s="1209"/>
      <c r="R244" s="1209"/>
      <c r="S244" s="1209"/>
      <c r="T244" s="1209"/>
      <c r="U244" s="1209"/>
      <c r="V244" s="1209"/>
      <c r="W244" s="1209"/>
      <c r="X244" s="1209"/>
      <c r="Y244" s="1209"/>
      <c r="Z244" s="1209"/>
      <c r="AA244" s="1209"/>
      <c r="AB244" s="1209"/>
      <c r="AC244" s="1209"/>
      <c r="AD244" s="1272"/>
      <c r="AE244" s="1272"/>
      <c r="AF244" s="1272"/>
      <c r="AG244" s="1272"/>
      <c r="AH244" s="1272"/>
      <c r="AI244" s="1272"/>
      <c r="AJ244" s="1272"/>
      <c r="AK244" s="1272"/>
      <c r="AL244" s="1272"/>
      <c r="AM244" s="1272"/>
      <c r="AN244" s="1272"/>
      <c r="AO244" s="1272"/>
      <c r="AP244" s="1272"/>
      <c r="AQ244" s="1272"/>
      <c r="AR244" s="1272"/>
      <c r="AS244" s="1272"/>
      <c r="AT244" s="1272"/>
    </row>
    <row r="245" spans="2:144" ht="27.75" customHeight="1" x14ac:dyDescent="0.2">
      <c r="B245" s="13" t="s">
        <v>680</v>
      </c>
      <c r="C245" s="13"/>
      <c r="D245" s="69"/>
      <c r="E245" s="69"/>
      <c r="F245" s="69"/>
      <c r="G245" s="69"/>
      <c r="H245" s="69"/>
      <c r="I245" s="69"/>
      <c r="J245" s="69"/>
      <c r="K245" s="69"/>
      <c r="L245" s="69"/>
      <c r="M245" s="69"/>
      <c r="N245" s="69"/>
      <c r="O245" s="69"/>
      <c r="P245" s="69"/>
      <c r="Q245" s="69"/>
      <c r="R245" s="69"/>
      <c r="S245" s="69"/>
      <c r="T245" s="69"/>
      <c r="U245" s="69"/>
      <c r="V245" s="1209"/>
      <c r="W245" s="1209"/>
      <c r="X245" s="1209"/>
      <c r="Y245" s="1209"/>
      <c r="Z245" s="1209"/>
      <c r="AA245" s="1209"/>
      <c r="AB245" s="1209"/>
      <c r="AC245" s="1209"/>
      <c r="AD245" s="1272"/>
      <c r="AE245" s="1272"/>
      <c r="AF245" s="1272"/>
      <c r="AG245" s="1272"/>
      <c r="AH245" s="1272"/>
      <c r="AI245" s="1272"/>
      <c r="AJ245" s="1272"/>
      <c r="AK245" s="1272"/>
      <c r="AL245" s="1272"/>
      <c r="AM245" s="1272"/>
      <c r="AN245" s="1272"/>
      <c r="AO245" s="1272"/>
      <c r="AP245" s="1272"/>
      <c r="AQ245" s="1272"/>
      <c r="AR245" s="1272"/>
      <c r="AS245" s="1272"/>
      <c r="AT245" s="1272"/>
    </row>
    <row r="246" spans="2:144" ht="18.95" customHeight="1" x14ac:dyDescent="0.2">
      <c r="B246" s="1362" t="s">
        <v>1920</v>
      </c>
      <c r="C246" s="1363"/>
      <c r="D246" s="69"/>
      <c r="E246" s="69"/>
      <c r="F246" s="69"/>
      <c r="G246" s="69"/>
      <c r="H246" s="69"/>
      <c r="I246" s="69"/>
      <c r="J246" s="69"/>
      <c r="K246" s="69"/>
      <c r="L246" s="69"/>
      <c r="M246" s="69"/>
      <c r="N246" s="69"/>
      <c r="O246" s="69"/>
      <c r="P246" s="69"/>
      <c r="Q246" s="69"/>
      <c r="R246" s="69"/>
      <c r="S246" s="69"/>
      <c r="T246" s="69"/>
      <c r="U246" s="69"/>
      <c r="V246" s="1209"/>
      <c r="W246" s="1209"/>
      <c r="X246" s="1209"/>
      <c r="Y246" s="1209"/>
      <c r="Z246" s="1209"/>
      <c r="AA246" s="1209"/>
      <c r="AB246" s="1209"/>
      <c r="AC246" s="1209"/>
      <c r="AD246" s="1272"/>
      <c r="AE246" s="1272"/>
      <c r="AF246" s="1272"/>
      <c r="AG246" s="1272"/>
      <c r="AH246" s="1272"/>
      <c r="AI246" s="1272"/>
      <c r="AJ246" s="1272"/>
      <c r="AK246" s="1272"/>
      <c r="AL246" s="1272"/>
      <c r="AM246" s="1272"/>
      <c r="AN246" s="1272"/>
      <c r="AO246" s="1272"/>
      <c r="AP246" s="1272"/>
      <c r="AQ246" s="1272"/>
      <c r="AR246" s="1272"/>
      <c r="AS246" s="1272"/>
      <c r="AT246" s="1272"/>
    </row>
    <row r="247" spans="2:144" ht="22.5" customHeight="1" x14ac:dyDescent="0.2">
      <c r="B247" s="1362" t="s">
        <v>1921</v>
      </c>
      <c r="C247" s="1363"/>
      <c r="D247" s="69"/>
      <c r="E247" s="69"/>
      <c r="F247" s="69"/>
      <c r="G247" s="69"/>
      <c r="H247" s="69"/>
      <c r="I247" s="69"/>
      <c r="J247" s="69"/>
      <c r="K247" s="69"/>
      <c r="L247" s="69"/>
      <c r="M247" s="69"/>
      <c r="N247" s="69"/>
      <c r="O247" s="69"/>
      <c r="P247" s="69"/>
      <c r="Q247" s="69"/>
      <c r="R247" s="69"/>
      <c r="S247" s="69"/>
      <c r="T247" s="69"/>
      <c r="U247" s="69"/>
      <c r="V247" s="1209"/>
      <c r="W247" s="1209"/>
      <c r="X247" s="1209"/>
      <c r="Y247" s="1209"/>
      <c r="Z247" s="1209"/>
      <c r="AA247" s="1209"/>
      <c r="AB247" s="1209"/>
      <c r="AC247" s="1209"/>
      <c r="AD247" s="842"/>
      <c r="AE247" s="842"/>
      <c r="AF247" s="842"/>
      <c r="AG247" s="842"/>
      <c r="AH247" s="842"/>
      <c r="AI247" s="842"/>
      <c r="AJ247" s="842"/>
      <c r="AK247" s="842"/>
      <c r="AL247" s="842"/>
      <c r="AM247" s="842"/>
      <c r="AT247" s="1272"/>
    </row>
    <row r="248" spans="2:144" ht="18.95" customHeight="1" x14ac:dyDescent="0.2">
      <c r="B248" s="18" t="s">
        <v>1922</v>
      </c>
      <c r="C248" s="1363"/>
      <c r="D248" s="69"/>
      <c r="E248" s="69"/>
      <c r="F248" s="69"/>
      <c r="G248" s="69"/>
      <c r="H248" s="69"/>
      <c r="I248" s="69"/>
      <c r="J248" s="69"/>
      <c r="K248" s="69"/>
      <c r="L248" s="69"/>
      <c r="M248" s="69"/>
      <c r="N248" s="69"/>
      <c r="O248" s="69"/>
      <c r="P248" s="69"/>
      <c r="Q248" s="69"/>
      <c r="R248" s="69"/>
      <c r="S248" s="69"/>
      <c r="T248" s="69"/>
      <c r="U248" s="69"/>
      <c r="V248" s="1209"/>
      <c r="W248" s="1209"/>
      <c r="X248" s="1209"/>
      <c r="Y248" s="1209"/>
      <c r="Z248" s="1209"/>
      <c r="AA248" s="1209"/>
      <c r="AB248" s="1209"/>
      <c r="AC248" s="1209"/>
      <c r="AD248" s="1209"/>
      <c r="AE248" s="1209"/>
      <c r="AF248" s="1209"/>
      <c r="AG248" s="1209"/>
      <c r="AH248" s="1209"/>
      <c r="AI248" s="1209"/>
      <c r="AJ248" s="1209"/>
      <c r="AK248" s="1209"/>
      <c r="AL248" s="1209"/>
      <c r="AM248" s="1209"/>
      <c r="AN248" s="1209"/>
      <c r="AO248" s="1209"/>
      <c r="AP248" s="1209"/>
      <c r="AQ248" s="1209"/>
      <c r="AR248" s="1209"/>
      <c r="AS248" s="1209"/>
      <c r="AT248" s="1209"/>
      <c r="AU248" s="1209"/>
      <c r="AV248" s="1209"/>
      <c r="AW248" s="1209"/>
      <c r="AX248" s="1209"/>
      <c r="AY248" s="42"/>
      <c r="AZ248" s="5"/>
      <c r="BA248" s="5"/>
      <c r="BB248" s="5"/>
      <c r="BC248" s="5"/>
      <c r="BD248" s="5"/>
      <c r="BE248" s="5"/>
    </row>
    <row r="249" spans="2:144" ht="23.45" customHeight="1" x14ac:dyDescent="0.2">
      <c r="B249" s="18" t="s">
        <v>1923</v>
      </c>
      <c r="C249" s="1363"/>
      <c r="D249" s="69"/>
      <c r="E249" s="69"/>
      <c r="F249" s="69"/>
      <c r="G249" s="69"/>
      <c r="H249" s="69"/>
      <c r="I249" s="69"/>
      <c r="J249" s="69"/>
      <c r="K249" s="69"/>
      <c r="L249" s="69"/>
      <c r="M249" s="69"/>
      <c r="N249" s="69"/>
      <c r="O249" s="69"/>
      <c r="P249" s="69"/>
      <c r="Q249" s="69"/>
      <c r="R249" s="69"/>
      <c r="S249" s="69"/>
      <c r="T249" s="69"/>
      <c r="U249" s="69"/>
      <c r="V249" s="1209"/>
      <c r="W249" s="1209"/>
      <c r="X249" s="1209"/>
      <c r="Y249" s="1209"/>
      <c r="Z249" s="1209"/>
      <c r="AA249" s="1209"/>
      <c r="AB249" s="1209"/>
      <c r="AC249" s="1209"/>
      <c r="AD249" s="1209"/>
      <c r="AE249" s="1209"/>
      <c r="AF249" s="1209"/>
      <c r="AG249" s="1209"/>
      <c r="AH249" s="1209"/>
      <c r="AI249" s="1209"/>
      <c r="AJ249" s="1209"/>
      <c r="AK249" s="1209"/>
      <c r="AL249" s="1209"/>
      <c r="AM249" s="1209"/>
      <c r="AN249" s="1209"/>
      <c r="AO249" s="1209"/>
      <c r="AP249" s="1209"/>
      <c r="AQ249" s="1209"/>
      <c r="AR249" s="1209"/>
      <c r="AS249" s="1209"/>
      <c r="AT249" s="1209"/>
      <c r="AU249" s="1209"/>
      <c r="AV249" s="1209"/>
      <c r="AW249" s="1209"/>
      <c r="AX249" s="1209"/>
      <c r="AY249" s="42"/>
      <c r="AZ249" s="5"/>
      <c r="BA249" s="5"/>
      <c r="BB249" s="5"/>
      <c r="BC249" s="5"/>
      <c r="BD249" s="5"/>
      <c r="BE249" s="5"/>
      <c r="BF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row>
    <row r="250" spans="2:144" ht="22.5" customHeight="1" x14ac:dyDescent="0.2">
      <c r="B250" s="1362" t="s">
        <v>1924</v>
      </c>
      <c r="C250" s="1363"/>
      <c r="D250" s="69"/>
      <c r="E250" s="69"/>
      <c r="F250" s="69"/>
      <c r="G250" s="69"/>
      <c r="H250" s="69"/>
      <c r="I250" s="69"/>
      <c r="J250" s="69"/>
      <c r="K250" s="69"/>
      <c r="L250" s="69"/>
      <c r="M250" s="69"/>
      <c r="N250" s="69"/>
      <c r="O250" s="69"/>
      <c r="P250" s="69"/>
      <c r="Q250" s="69"/>
      <c r="R250" s="69"/>
      <c r="S250" s="69"/>
      <c r="T250" s="69"/>
      <c r="U250" s="69"/>
      <c r="V250" s="1209"/>
      <c r="W250" s="1209"/>
      <c r="X250" s="1209"/>
      <c r="Y250" s="1209"/>
      <c r="Z250" s="1209"/>
      <c r="AA250" s="1209"/>
      <c r="AB250" s="1209"/>
      <c r="AC250" s="1209"/>
      <c r="AD250" s="1209"/>
      <c r="AE250" s="1209"/>
      <c r="AF250" s="1209"/>
      <c r="AG250" s="1209"/>
      <c r="AH250" s="1209"/>
      <c r="AI250" s="1209"/>
      <c r="AJ250" s="1209"/>
      <c r="AK250" s="1209"/>
      <c r="AL250" s="1209"/>
      <c r="AM250" s="1209"/>
      <c r="AN250" s="1209"/>
      <c r="AO250" s="1209"/>
      <c r="AP250" s="1209"/>
      <c r="AQ250" s="1209"/>
      <c r="AR250" s="1209"/>
      <c r="AS250" s="1209"/>
      <c r="AT250" s="1209"/>
      <c r="AU250" s="1209"/>
      <c r="AV250" s="1209"/>
      <c r="AW250" s="1209"/>
      <c r="AX250" s="1209"/>
      <c r="AY250" s="42"/>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row>
    <row r="251" spans="2:144" ht="24.6" customHeight="1" x14ac:dyDescent="0.2">
      <c r="B251" s="1362" t="s">
        <v>1925</v>
      </c>
      <c r="C251" s="1362"/>
      <c r="D251" s="69"/>
      <c r="E251" s="69"/>
      <c r="F251" s="69"/>
      <c r="G251" s="69"/>
      <c r="H251" s="69"/>
      <c r="I251" s="69"/>
      <c r="J251" s="69"/>
      <c r="K251" s="69"/>
      <c r="L251" s="69"/>
      <c r="M251" s="69"/>
      <c r="N251" s="69"/>
      <c r="O251" s="69"/>
      <c r="P251" s="69"/>
      <c r="Q251" s="69"/>
      <c r="R251" s="69"/>
      <c r="S251" s="69"/>
      <c r="T251" s="69"/>
      <c r="U251" s="69"/>
      <c r="V251" s="1209"/>
      <c r="W251" s="1209"/>
      <c r="X251" s="1209"/>
      <c r="Y251" s="1209"/>
      <c r="Z251" s="1209"/>
      <c r="AA251" s="1209"/>
      <c r="AB251" s="1209"/>
      <c r="AC251" s="1209"/>
      <c r="AD251" s="1209"/>
      <c r="AE251" s="1209"/>
      <c r="AF251" s="1209"/>
      <c r="AG251" s="1209"/>
      <c r="AH251" s="1209"/>
      <c r="AI251" s="1209"/>
      <c r="AJ251" s="1209"/>
      <c r="AK251" s="1209"/>
      <c r="AL251" s="1209"/>
      <c r="AM251" s="1209"/>
      <c r="AN251" s="1209"/>
      <c r="AO251" s="1209"/>
      <c r="AP251" s="1209"/>
      <c r="AQ251" s="1209"/>
      <c r="AR251" s="1209"/>
      <c r="AS251" s="1209"/>
      <c r="AT251" s="1209"/>
      <c r="AU251" s="1209"/>
      <c r="AV251" s="1209"/>
      <c r="AW251" s="1209"/>
      <c r="AX251" s="1209"/>
      <c r="AY251" s="42"/>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row>
    <row r="252" spans="2:144" ht="20.45" customHeight="1" x14ac:dyDescent="0.2">
      <c r="B252" s="1362" t="s">
        <v>1926</v>
      </c>
      <c r="C252" s="1362"/>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1209"/>
      <c r="AY252" s="1209"/>
      <c r="AZ252" s="1209"/>
      <c r="BA252" s="1209"/>
      <c r="BB252" s="1209"/>
      <c r="BC252" s="1209"/>
      <c r="BD252" s="1209"/>
      <c r="BE252" s="1209"/>
      <c r="BF252" s="1209"/>
      <c r="BG252" s="1209"/>
      <c r="BH252" s="1209"/>
      <c r="BI252" s="1209"/>
      <c r="BJ252" s="1209"/>
      <c r="BK252" s="1209"/>
      <c r="BL252" s="1209"/>
      <c r="BM252" s="1209"/>
      <c r="BN252" s="1209"/>
      <c r="BO252" s="1209"/>
      <c r="BP252" s="1209"/>
      <c r="BQ252" s="1209"/>
      <c r="BR252" s="1209"/>
      <c r="BS252" s="1209"/>
      <c r="BT252" s="1209"/>
      <c r="BU252" s="1209"/>
      <c r="BV252" s="1209"/>
      <c r="BW252" s="1209"/>
      <c r="BX252" s="1209"/>
      <c r="BY252" s="1209"/>
      <c r="BZ252" s="1209"/>
      <c r="CA252" s="1209"/>
      <c r="CB252" s="1209"/>
      <c r="CC252" s="1209"/>
      <c r="CD252" s="1209"/>
      <c r="CE252" s="1209"/>
      <c r="CF252" s="1209"/>
      <c r="CG252" s="1209"/>
      <c r="CH252" s="1209"/>
      <c r="CI252" s="42"/>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row>
    <row r="253" spans="2:144" ht="28.5" customHeight="1" x14ac:dyDescent="0.2">
      <c r="B253" s="1362" t="s">
        <v>1927</v>
      </c>
      <c r="C253" s="1362"/>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1209"/>
      <c r="AY253" s="1209"/>
      <c r="AZ253" s="1209"/>
      <c r="BA253" s="1209"/>
      <c r="BB253" s="1209"/>
      <c r="BC253" s="1209"/>
      <c r="BD253" s="1209"/>
      <c r="BE253" s="1209"/>
      <c r="BF253" s="1209"/>
      <c r="BG253" s="1209"/>
      <c r="BH253" s="1209"/>
      <c r="BI253" s="1209"/>
      <c r="BJ253" s="1209"/>
      <c r="BK253" s="1209"/>
      <c r="BL253" s="1209"/>
      <c r="BM253" s="1209"/>
      <c r="BN253" s="1209"/>
      <c r="BO253" s="1209"/>
      <c r="BP253" s="1209"/>
      <c r="BQ253" s="1209"/>
      <c r="BR253" s="1209"/>
      <c r="BS253" s="1209"/>
      <c r="BT253" s="1209"/>
      <c r="BU253" s="1209"/>
      <c r="BV253" s="1209"/>
      <c r="BW253" s="1209"/>
      <c r="BX253" s="1209"/>
      <c r="BY253" s="1209"/>
      <c r="BZ253" s="1209"/>
      <c r="CA253" s="1209"/>
      <c r="CB253" s="1209"/>
      <c r="CC253" s="1209"/>
      <c r="CD253" s="1209"/>
      <c r="CE253" s="1209"/>
      <c r="CF253" s="1209"/>
      <c r="CG253" s="1209"/>
      <c r="CH253" s="1209"/>
      <c r="CI253" s="42"/>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row>
    <row r="254" spans="2:144" ht="24" customHeight="1" x14ac:dyDescent="0.2">
      <c r="B254" s="1362" t="s">
        <v>1928</v>
      </c>
      <c r="C254" s="1363"/>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1209"/>
      <c r="AY254" s="1209"/>
      <c r="AZ254" s="1209"/>
      <c r="BA254" s="1209"/>
      <c r="BB254" s="1209"/>
      <c r="BC254" s="1209"/>
      <c r="BD254" s="1209"/>
      <c r="BE254" s="1209"/>
      <c r="BF254" s="1209"/>
      <c r="BG254" s="1209"/>
      <c r="BH254" s="1209"/>
      <c r="BI254" s="1209"/>
      <c r="BJ254" s="1209"/>
      <c r="BK254" s="1209"/>
      <c r="BL254" s="1209"/>
      <c r="BM254" s="1209"/>
      <c r="BN254" s="1209"/>
      <c r="BO254" s="1209"/>
      <c r="BP254" s="1209"/>
      <c r="BQ254" s="1209"/>
      <c r="BR254" s="1209"/>
      <c r="BS254" s="1209"/>
      <c r="BT254" s="1209"/>
      <c r="BU254" s="1209"/>
      <c r="BV254" s="1209"/>
      <c r="BW254" s="1209"/>
      <c r="BX254" s="1209"/>
      <c r="BY254" s="1209"/>
      <c r="BZ254" s="1209"/>
      <c r="CA254" s="1209"/>
      <c r="CB254" s="1209"/>
      <c r="CC254" s="1209"/>
      <c r="CD254" s="1209"/>
      <c r="CE254" s="1209"/>
      <c r="CF254" s="1209"/>
      <c r="CG254" s="1209"/>
      <c r="CH254" s="1209"/>
      <c r="CI254" s="42"/>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row>
    <row r="255" spans="2:144" ht="18" customHeight="1" x14ac:dyDescent="0.2">
      <c r="B255" s="1362" t="s">
        <v>1929</v>
      </c>
      <c r="C255" s="1363"/>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1209"/>
      <c r="AY255" s="1209"/>
      <c r="AZ255" s="1209"/>
      <c r="BA255" s="1209"/>
      <c r="BB255" s="1209"/>
      <c r="BC255" s="1209"/>
      <c r="BD255" s="1209"/>
      <c r="BE255" s="1209"/>
      <c r="BF255" s="1209"/>
      <c r="BG255" s="1209"/>
      <c r="BH255" s="1209"/>
      <c r="BI255" s="1209"/>
      <c r="BJ255" s="1209"/>
      <c r="BK255" s="1209"/>
      <c r="BL255" s="1209"/>
      <c r="BM255" s="1209"/>
      <c r="BN255" s="1209"/>
      <c r="BO255" s="1209"/>
      <c r="BP255" s="1209"/>
      <c r="BQ255" s="1209"/>
      <c r="BR255" s="1209"/>
      <c r="BS255" s="1209"/>
      <c r="BT255" s="1209"/>
      <c r="BU255" s="1209"/>
      <c r="BV255" s="1209"/>
      <c r="BW255" s="1209"/>
      <c r="BX255" s="1209"/>
      <c r="BY255" s="1209"/>
      <c r="BZ255" s="1209"/>
      <c r="CA255" s="1209"/>
      <c r="CB255" s="1209"/>
      <c r="CC255" s="1209"/>
      <c r="CD255" s="1209"/>
      <c r="CE255" s="1209"/>
      <c r="CF255" s="1209"/>
      <c r="CG255" s="1209"/>
      <c r="CH255" s="1209"/>
      <c r="CI255" s="42"/>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row>
    <row r="256" spans="2:144" ht="20.45" customHeight="1" x14ac:dyDescent="0.2">
      <c r="B256" s="1362" t="s">
        <v>1930</v>
      </c>
      <c r="C256" s="1363"/>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1209"/>
      <c r="AY256" s="1209"/>
      <c r="AZ256" s="1209"/>
      <c r="BA256" s="1209"/>
      <c r="BB256" s="1209"/>
      <c r="BC256" s="1209"/>
      <c r="BD256" s="1209"/>
      <c r="BE256" s="1209"/>
      <c r="BF256" s="1209"/>
      <c r="BG256" s="1209"/>
      <c r="BH256" s="1209"/>
      <c r="BI256" s="1209"/>
      <c r="BJ256" s="1209"/>
      <c r="BK256" s="1209"/>
      <c r="BL256" s="1209"/>
      <c r="BM256" s="1209"/>
      <c r="BN256" s="1209"/>
      <c r="BO256" s="1209"/>
      <c r="BP256" s="1209"/>
      <c r="BQ256" s="1209"/>
      <c r="BR256" s="1209"/>
      <c r="BS256" s="1209"/>
      <c r="BT256" s="1209"/>
      <c r="BU256" s="1209"/>
      <c r="BV256" s="1209"/>
      <c r="BW256" s="1209"/>
      <c r="BX256" s="1209"/>
      <c r="BY256" s="1209"/>
      <c r="BZ256" s="1209"/>
      <c r="CA256" s="1209"/>
      <c r="CB256" s="1209"/>
      <c r="CC256" s="1209"/>
      <c r="CD256" s="1209"/>
      <c r="CE256" s="1209"/>
      <c r="CF256" s="1209"/>
      <c r="CG256" s="1209"/>
      <c r="CH256" s="1209"/>
      <c r="CI256" s="42"/>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row>
    <row r="257" spans="2:144" ht="29.45" customHeight="1" x14ac:dyDescent="0.2">
      <c r="B257" s="1362" t="s">
        <v>1931</v>
      </c>
      <c r="C257" s="1363"/>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1209"/>
      <c r="AY257" s="1209"/>
      <c r="AZ257" s="1209"/>
      <c r="BA257" s="1209"/>
      <c r="BB257" s="1209"/>
      <c r="BC257" s="1209"/>
      <c r="BD257" s="1209"/>
      <c r="BE257" s="1209"/>
      <c r="BF257" s="1209"/>
      <c r="BG257" s="1209"/>
      <c r="BH257" s="1209"/>
      <c r="BI257" s="1209"/>
      <c r="BJ257" s="1209"/>
      <c r="BK257" s="1209"/>
      <c r="BL257" s="1209"/>
      <c r="BM257" s="1209"/>
      <c r="BN257" s="1209"/>
      <c r="BO257" s="1209"/>
      <c r="BP257" s="1209"/>
      <c r="BQ257" s="1209"/>
      <c r="BR257" s="1209"/>
      <c r="BS257" s="1209"/>
      <c r="BT257" s="1209"/>
      <c r="BU257" s="1209"/>
      <c r="BV257" s="1209"/>
      <c r="BW257" s="1209"/>
      <c r="BX257" s="1209"/>
      <c r="BY257" s="1209"/>
      <c r="BZ257" s="1209"/>
      <c r="CA257" s="1209"/>
      <c r="CB257" s="1209"/>
      <c r="CC257" s="1209"/>
      <c r="CD257" s="1209"/>
      <c r="CE257" s="1209"/>
      <c r="CF257" s="1209"/>
      <c r="CG257" s="1209"/>
      <c r="CH257" s="1209"/>
      <c r="CI257" s="42"/>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row>
    <row r="258" spans="2:144" ht="29.1" customHeight="1" x14ac:dyDescent="0.2">
      <c r="B258" s="1364" t="s">
        <v>1932</v>
      </c>
      <c r="C258" s="1363"/>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1209"/>
      <c r="AY258" s="1209"/>
      <c r="AZ258" s="1209"/>
      <c r="BA258" s="1209"/>
      <c r="BB258" s="1209"/>
      <c r="BC258" s="1209"/>
      <c r="BD258" s="1209"/>
      <c r="BE258" s="1209"/>
      <c r="BF258" s="1209"/>
      <c r="BG258" s="1209"/>
      <c r="BH258" s="1209"/>
      <c r="BI258" s="1209"/>
      <c r="BJ258" s="1209"/>
      <c r="BK258" s="1209"/>
      <c r="BL258" s="1209"/>
      <c r="BM258" s="1209"/>
      <c r="BN258" s="1209"/>
      <c r="BO258" s="1209"/>
      <c r="BP258" s="1209"/>
      <c r="BQ258" s="1209"/>
      <c r="BR258" s="1209"/>
      <c r="BS258" s="1209"/>
      <c r="BT258" s="1209"/>
      <c r="BU258" s="1209"/>
      <c r="BV258" s="1209"/>
      <c r="BW258" s="1209"/>
      <c r="BX258" s="1209"/>
      <c r="BY258" s="1209"/>
      <c r="BZ258" s="1209"/>
      <c r="CA258" s="1209"/>
      <c r="CB258" s="1209"/>
      <c r="CC258" s="1209"/>
      <c r="CD258" s="1209"/>
      <c r="CE258" s="1209"/>
      <c r="CF258" s="1209"/>
      <c r="CG258" s="1209"/>
      <c r="CH258" s="1209"/>
      <c r="CI258" s="42"/>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row>
    <row r="259" spans="2:144" ht="21.95" customHeight="1" x14ac:dyDescent="0.2">
      <c r="B259" s="1364" t="s">
        <v>1933</v>
      </c>
      <c r="C259" s="1363"/>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1209"/>
      <c r="AY259" s="1209"/>
      <c r="AZ259" s="1209"/>
      <c r="BA259" s="1209"/>
      <c r="BB259" s="1209"/>
      <c r="BC259" s="1209"/>
      <c r="BD259" s="1209"/>
      <c r="BE259" s="1209"/>
      <c r="BF259" s="1209"/>
      <c r="BG259" s="1209"/>
      <c r="BH259" s="1209"/>
      <c r="BI259" s="1209"/>
      <c r="BJ259" s="1209"/>
      <c r="BK259" s="1209"/>
      <c r="BL259" s="1209"/>
      <c r="BM259" s="1209"/>
      <c r="BN259" s="1209"/>
      <c r="BO259" s="1209"/>
      <c r="BP259" s="1209"/>
      <c r="BQ259" s="1209"/>
      <c r="BR259" s="1209"/>
      <c r="BS259" s="1209"/>
      <c r="BT259" s="1209"/>
      <c r="BU259" s="1209"/>
      <c r="BV259" s="1209"/>
      <c r="BW259" s="1209"/>
      <c r="BX259" s="1209"/>
      <c r="BY259" s="1209"/>
      <c r="BZ259" s="1209"/>
      <c r="CA259" s="1209"/>
      <c r="CB259" s="1209"/>
      <c r="CC259" s="1209"/>
      <c r="CD259" s="1209"/>
      <c r="CE259" s="1209"/>
      <c r="CF259" s="1209"/>
      <c r="CG259" s="1209"/>
      <c r="CH259" s="1209"/>
      <c r="CI259" s="42"/>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row>
    <row r="260" spans="2:144" ht="24" customHeight="1" x14ac:dyDescent="0.2">
      <c r="B260" s="1364" t="s">
        <v>1934</v>
      </c>
      <c r="C260" s="1363"/>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1209"/>
      <c r="AY260" s="1209"/>
      <c r="AZ260" s="1209"/>
      <c r="BA260" s="1209"/>
      <c r="BB260" s="1209"/>
      <c r="BC260" s="1209"/>
      <c r="BD260" s="1209"/>
      <c r="BE260" s="1209"/>
      <c r="BF260" s="1209"/>
      <c r="BG260" s="1209"/>
      <c r="BH260" s="1209"/>
      <c r="BI260" s="1209"/>
      <c r="BJ260" s="1209"/>
      <c r="BK260" s="1209"/>
      <c r="BL260" s="1209"/>
      <c r="BM260" s="1209"/>
      <c r="BN260" s="1209"/>
      <c r="BO260" s="1209"/>
      <c r="BP260" s="1209"/>
      <c r="BQ260" s="1209"/>
      <c r="BR260" s="1209"/>
      <c r="BS260" s="1209"/>
      <c r="BT260" s="1209"/>
      <c r="BU260" s="1209"/>
      <c r="BV260" s="1209"/>
      <c r="BW260" s="1209"/>
      <c r="BX260" s="1209"/>
      <c r="BY260" s="1209"/>
      <c r="BZ260" s="1209"/>
      <c r="CA260" s="1209"/>
      <c r="CB260" s="1209"/>
      <c r="CC260" s="1209"/>
      <c r="CD260" s="1209"/>
      <c r="CE260" s="1209"/>
      <c r="CF260" s="1209"/>
      <c r="CG260" s="1209"/>
      <c r="CH260" s="1209"/>
      <c r="CI260" s="42"/>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row>
    <row r="261" spans="2:144" ht="31.5" customHeight="1" x14ac:dyDescent="0.2">
      <c r="B261" s="1484" t="s">
        <v>1935</v>
      </c>
      <c r="C261" s="1458"/>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1209"/>
      <c r="AY261" s="1209"/>
      <c r="AZ261" s="1209"/>
      <c r="BA261" s="1209"/>
      <c r="BB261" s="1209"/>
      <c r="BC261" s="1209"/>
      <c r="BD261" s="1209"/>
      <c r="BE261" s="1209"/>
      <c r="BF261" s="1209"/>
      <c r="BG261" s="1209"/>
      <c r="BH261" s="1209"/>
      <c r="BI261" s="1209"/>
      <c r="BJ261" s="1209"/>
      <c r="BK261" s="1209"/>
      <c r="BL261" s="1209"/>
      <c r="BM261" s="1209"/>
      <c r="BN261" s="1209"/>
      <c r="BO261" s="1209"/>
      <c r="BP261" s="1209"/>
      <c r="BQ261" s="1209"/>
      <c r="BR261" s="1209"/>
      <c r="BS261" s="1209"/>
      <c r="BT261" s="1209"/>
      <c r="BU261" s="1209"/>
      <c r="BV261" s="1209"/>
      <c r="BW261" s="1209"/>
      <c r="BX261" s="1209"/>
      <c r="BY261" s="1209"/>
      <c r="BZ261" s="1209"/>
      <c r="CA261" s="1209"/>
      <c r="CB261" s="1209"/>
      <c r="CC261" s="1209"/>
      <c r="CD261" s="1209"/>
      <c r="CE261" s="1209"/>
      <c r="CF261" s="1209"/>
      <c r="CG261" s="1209"/>
      <c r="CH261" s="1209"/>
      <c r="CI261" s="42"/>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row>
    <row r="262" spans="2:144" ht="41.45" customHeight="1" x14ac:dyDescent="0.2">
      <c r="B262" s="1485" t="s">
        <v>1936</v>
      </c>
      <c r="C262" s="145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1209"/>
      <c r="AY262" s="1209"/>
      <c r="AZ262" s="1209"/>
      <c r="BA262" s="1209"/>
      <c r="BB262" s="1209"/>
      <c r="BC262" s="1209"/>
      <c r="BD262" s="1209"/>
      <c r="BE262" s="1209"/>
      <c r="BF262" s="1209"/>
      <c r="BG262" s="1209"/>
      <c r="BH262" s="1209"/>
      <c r="BI262" s="1209"/>
      <c r="BJ262" s="1209"/>
      <c r="BK262" s="1209"/>
      <c r="BL262" s="1209"/>
      <c r="BM262" s="1209"/>
      <c r="BN262" s="1209"/>
      <c r="BO262" s="1209"/>
      <c r="BP262" s="1209"/>
      <c r="BQ262" s="1209"/>
      <c r="BR262" s="1209"/>
      <c r="BS262" s="1209"/>
      <c r="BT262" s="1209"/>
      <c r="BU262" s="1209"/>
      <c r="BV262" s="1209"/>
      <c r="BW262" s="1209"/>
      <c r="BX262" s="1209"/>
      <c r="BY262" s="1209"/>
      <c r="BZ262" s="1209"/>
      <c r="CA262" s="1209"/>
      <c r="CB262" s="1209"/>
      <c r="CC262" s="1209"/>
      <c r="CD262" s="1209"/>
      <c r="CE262" s="1209"/>
      <c r="CF262" s="1209"/>
      <c r="CG262" s="1209"/>
      <c r="CH262" s="1209"/>
      <c r="CI262" s="42"/>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row>
    <row r="263" spans="2:144" ht="43.5" customHeight="1" x14ac:dyDescent="0.2">
      <c r="B263" s="2049" t="s">
        <v>1937</v>
      </c>
      <c r="C263" s="2050"/>
      <c r="D263" s="2050"/>
      <c r="E263" s="2050"/>
      <c r="F263" s="2050"/>
      <c r="G263" s="2050"/>
      <c r="H263" s="2050"/>
      <c r="I263" s="2050"/>
      <c r="J263" s="2050"/>
      <c r="K263" s="2050"/>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1209"/>
      <c r="AY263" s="1209"/>
      <c r="AZ263" s="1209"/>
      <c r="BA263" s="1209"/>
      <c r="BB263" s="1209"/>
      <c r="BC263" s="1209"/>
      <c r="BD263" s="1209"/>
      <c r="BE263" s="1209"/>
      <c r="BF263" s="1209"/>
      <c r="BG263" s="1209"/>
      <c r="BH263" s="1209"/>
      <c r="BI263" s="1209"/>
      <c r="BJ263" s="1209"/>
      <c r="BK263" s="1209"/>
      <c r="BL263" s="1209"/>
      <c r="BM263" s="1209"/>
      <c r="BN263" s="1209"/>
      <c r="BO263" s="1209"/>
      <c r="BP263" s="1209"/>
      <c r="BQ263" s="1209"/>
      <c r="BR263" s="1209"/>
      <c r="BS263" s="1209"/>
      <c r="BT263" s="1209"/>
      <c r="BU263" s="1209"/>
      <c r="BV263" s="1209"/>
      <c r="BW263" s="1209"/>
      <c r="BX263" s="1209"/>
      <c r="BY263" s="1209"/>
      <c r="BZ263" s="1209"/>
      <c r="CA263" s="1209"/>
      <c r="CB263" s="1209"/>
      <c r="CC263" s="1209"/>
      <c r="CD263" s="1209"/>
      <c r="CE263" s="1209"/>
      <c r="CF263" s="1209"/>
      <c r="CG263" s="1209"/>
      <c r="CH263" s="1209"/>
      <c r="CI263" s="42"/>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row>
    <row r="264" spans="2:144" ht="60.95" customHeight="1" x14ac:dyDescent="0.2">
      <c r="B264" s="182"/>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1209"/>
      <c r="AY264" s="1209"/>
      <c r="AZ264" s="1209"/>
      <c r="BA264" s="1209"/>
      <c r="BB264" s="1209"/>
      <c r="BC264" s="1209"/>
      <c r="BD264" s="1209"/>
      <c r="BE264" s="1209"/>
      <c r="BF264" s="1209"/>
      <c r="BG264" s="1209"/>
      <c r="BH264" s="1209"/>
      <c r="BI264" s="1209"/>
      <c r="BJ264" s="1209"/>
      <c r="BK264" s="1209"/>
      <c r="BL264" s="1209"/>
      <c r="BM264" s="1209"/>
      <c r="BN264" s="1209"/>
      <c r="BO264" s="1209"/>
      <c r="BP264" s="1209"/>
      <c r="BQ264" s="1209"/>
      <c r="BR264" s="1209"/>
      <c r="BS264" s="1209"/>
      <c r="BT264" s="1209"/>
      <c r="BU264" s="1209"/>
      <c r="BV264" s="1209"/>
      <c r="BW264" s="1209"/>
      <c r="BX264" s="1209"/>
      <c r="BY264" s="1209"/>
      <c r="BZ264" s="1209"/>
      <c r="CA264" s="1209"/>
      <c r="CB264" s="1209"/>
      <c r="CC264" s="1209"/>
      <c r="CD264" s="1209"/>
      <c r="CE264" s="1209"/>
      <c r="CF264" s="1209"/>
      <c r="CG264" s="1209"/>
      <c r="CH264" s="1209"/>
      <c r="CI264" s="42"/>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row>
    <row r="265" spans="2:144" ht="51" customHeight="1" x14ac:dyDescent="0.2">
      <c r="B265" s="182"/>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1209"/>
      <c r="AY265" s="1209"/>
      <c r="AZ265" s="1209"/>
      <c r="BA265" s="1209"/>
      <c r="BB265" s="1209"/>
      <c r="BC265" s="1209"/>
      <c r="BD265" s="1209"/>
      <c r="BE265" s="1209"/>
      <c r="BF265" s="1209"/>
      <c r="BG265" s="1209"/>
      <c r="BH265" s="1209"/>
      <c r="BI265" s="1209"/>
      <c r="BJ265" s="1209"/>
      <c r="BK265" s="1209"/>
      <c r="BL265" s="1209"/>
      <c r="BM265" s="1209"/>
      <c r="BN265" s="1209"/>
      <c r="BO265" s="1209"/>
      <c r="BP265" s="1209"/>
      <c r="BQ265" s="1209"/>
      <c r="BR265" s="1209"/>
      <c r="BS265" s="1209"/>
      <c r="BT265" s="1209"/>
      <c r="BU265" s="1209"/>
      <c r="BV265" s="1209"/>
      <c r="BW265" s="1209"/>
      <c r="BX265" s="1209"/>
      <c r="BY265" s="1209"/>
      <c r="BZ265" s="1209"/>
      <c r="CA265" s="1209"/>
      <c r="CB265" s="1209"/>
      <c r="CC265" s="1209"/>
      <c r="CD265" s="1209"/>
      <c r="CE265" s="1209"/>
      <c r="CF265" s="1209"/>
      <c r="CG265" s="1209"/>
      <c r="CH265" s="1209"/>
      <c r="CI265" s="42"/>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row>
    <row r="266" spans="2:144" ht="39" customHeight="1" x14ac:dyDescent="0.2">
      <c r="B266" s="182"/>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1209"/>
      <c r="AY266" s="1209"/>
      <c r="AZ266" s="1209"/>
      <c r="BA266" s="1209"/>
      <c r="BB266" s="1209"/>
      <c r="BC266" s="1209"/>
      <c r="BD266" s="1209"/>
      <c r="BE266" s="1209"/>
      <c r="BF266" s="1209"/>
      <c r="BG266" s="1209"/>
      <c r="BH266" s="1209"/>
      <c r="BI266" s="1209"/>
      <c r="BJ266" s="1209"/>
      <c r="BK266" s="1209"/>
      <c r="BL266" s="1209"/>
      <c r="BM266" s="1209"/>
      <c r="BN266" s="1209"/>
      <c r="BO266" s="1209"/>
      <c r="BP266" s="1209"/>
      <c r="BQ266" s="1209"/>
      <c r="BR266" s="1209"/>
      <c r="BS266" s="1209"/>
      <c r="BT266" s="1209"/>
      <c r="BU266" s="1209"/>
      <c r="BV266" s="1209"/>
      <c r="BW266" s="1209"/>
      <c r="BX266" s="1209"/>
      <c r="BY266" s="1209"/>
      <c r="BZ266" s="1209"/>
      <c r="CA266" s="1209"/>
      <c r="CB266" s="1209"/>
      <c r="CC266" s="1209"/>
      <c r="CD266" s="1209"/>
      <c r="CE266" s="1209"/>
      <c r="CF266" s="1209"/>
      <c r="CG266" s="1209"/>
      <c r="CH266" s="1209"/>
      <c r="CI266" s="42"/>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row>
    <row r="267" spans="2:144" ht="42" customHeight="1" x14ac:dyDescent="0.2">
      <c r="B267" s="182"/>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1209"/>
      <c r="AY267" s="1209"/>
      <c r="AZ267" s="1209"/>
      <c r="BA267" s="1209"/>
      <c r="BB267" s="1209"/>
      <c r="BC267" s="1209"/>
      <c r="BD267" s="1209"/>
      <c r="BE267" s="1209"/>
      <c r="BF267" s="1209"/>
      <c r="BG267" s="1209"/>
      <c r="BH267" s="1209"/>
      <c r="BI267" s="1209"/>
      <c r="BJ267" s="1209"/>
      <c r="BK267" s="1209"/>
      <c r="BL267" s="1209"/>
      <c r="BM267" s="1209"/>
      <c r="BN267" s="1209"/>
      <c r="BO267" s="1209"/>
      <c r="BP267" s="1209"/>
      <c r="BQ267" s="1209"/>
      <c r="BR267" s="1209"/>
      <c r="BS267" s="1209"/>
      <c r="BT267" s="1209"/>
      <c r="BU267" s="1209"/>
      <c r="BV267" s="1209"/>
      <c r="BW267" s="1209"/>
      <c r="BX267" s="1209"/>
      <c r="BY267" s="1209"/>
      <c r="BZ267" s="1209"/>
      <c r="CA267" s="1209"/>
      <c r="CB267" s="1209"/>
      <c r="CC267" s="1209"/>
      <c r="CD267" s="1209"/>
      <c r="CE267" s="1209"/>
      <c r="CF267" s="1209"/>
      <c r="CG267" s="1209"/>
      <c r="CH267" s="1209"/>
      <c r="CI267" s="42"/>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row>
    <row r="268" spans="2:144" ht="26.45" customHeight="1" x14ac:dyDescent="0.2">
      <c r="B268" s="182"/>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1209"/>
      <c r="AY268" s="1209"/>
      <c r="AZ268" s="1209"/>
      <c r="BA268" s="1209"/>
      <c r="BB268" s="1209"/>
      <c r="BC268" s="1209"/>
      <c r="BD268" s="1209"/>
      <c r="BE268" s="1209"/>
      <c r="BF268" s="1209"/>
      <c r="BG268" s="1209"/>
      <c r="BH268" s="1209"/>
      <c r="BI268" s="1209"/>
      <c r="BJ268" s="1209"/>
      <c r="BK268" s="1209"/>
      <c r="BL268" s="1209"/>
      <c r="BM268" s="1209"/>
      <c r="BN268" s="1209"/>
      <c r="BO268" s="1209"/>
      <c r="BP268" s="1209"/>
      <c r="BQ268" s="1209"/>
      <c r="BR268" s="1209"/>
      <c r="BS268" s="1209"/>
      <c r="BT268" s="1209"/>
      <c r="BU268" s="1209"/>
      <c r="BV268" s="1209"/>
      <c r="BW268" s="1209"/>
      <c r="BX268" s="1209"/>
      <c r="BY268" s="1209"/>
      <c r="BZ268" s="1209"/>
      <c r="CA268" s="1209"/>
      <c r="CB268" s="1209"/>
      <c r="CC268" s="1209"/>
      <c r="CD268" s="1209"/>
      <c r="CE268" s="1209"/>
      <c r="CF268" s="1209"/>
      <c r="CG268" s="1209"/>
      <c r="CH268" s="1209"/>
      <c r="CI268" s="42"/>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row>
    <row r="269" spans="2:144" ht="27" customHeight="1" x14ac:dyDescent="0.2">
      <c r="B269" s="182"/>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1209"/>
      <c r="AY269" s="1209"/>
      <c r="AZ269" s="1209"/>
      <c r="BA269" s="1209"/>
      <c r="BB269" s="1209"/>
      <c r="BC269" s="1209"/>
      <c r="BD269" s="1209"/>
      <c r="BE269" s="1209"/>
      <c r="BF269" s="1209"/>
      <c r="BG269" s="1209"/>
      <c r="BH269" s="1209"/>
      <c r="BI269" s="1209"/>
      <c r="BJ269" s="1209"/>
      <c r="BK269" s="1209"/>
      <c r="BL269" s="1209"/>
      <c r="BM269" s="1209"/>
      <c r="BN269" s="1209"/>
      <c r="BO269" s="1209"/>
      <c r="BP269" s="1209"/>
      <c r="BQ269" s="1209"/>
      <c r="BR269" s="1209"/>
      <c r="BS269" s="1209"/>
      <c r="BT269" s="1209"/>
      <c r="BU269" s="1209"/>
      <c r="BV269" s="1209"/>
      <c r="BW269" s="1209"/>
      <c r="BX269" s="1209"/>
      <c r="BY269" s="1209"/>
      <c r="BZ269" s="1209"/>
      <c r="CA269" s="1209"/>
      <c r="CB269" s="1209"/>
      <c r="CC269" s="1209"/>
      <c r="CD269" s="1209"/>
      <c r="CE269" s="1209"/>
      <c r="CF269" s="1209"/>
      <c r="CG269" s="1209"/>
      <c r="CH269" s="1209"/>
      <c r="CI269" s="42"/>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row>
    <row r="270" spans="2:144" ht="43.5" customHeight="1" x14ac:dyDescent="0.2">
      <c r="B270" s="182"/>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1209"/>
      <c r="AY270" s="1209"/>
      <c r="AZ270" s="1209"/>
      <c r="BA270" s="1209"/>
      <c r="BB270" s="1209"/>
      <c r="BC270" s="1209"/>
      <c r="BD270" s="1209"/>
      <c r="BE270" s="1209"/>
      <c r="BF270" s="1209"/>
      <c r="BG270" s="1209"/>
      <c r="BH270" s="1209"/>
      <c r="BI270" s="1209"/>
      <c r="BJ270" s="1209"/>
      <c r="BK270" s="1209"/>
      <c r="BL270" s="1209"/>
      <c r="BM270" s="1209"/>
      <c r="BN270" s="1209"/>
      <c r="BO270" s="1209"/>
      <c r="BP270" s="1209"/>
      <c r="BQ270" s="1209"/>
      <c r="BR270" s="1209"/>
      <c r="BS270" s="1209"/>
      <c r="BT270" s="1209"/>
      <c r="BU270" s="1209"/>
      <c r="BV270" s="1209"/>
      <c r="BW270" s="1209"/>
      <c r="BX270" s="1209"/>
      <c r="BY270" s="1209"/>
      <c r="BZ270" s="1209"/>
      <c r="CA270" s="1209"/>
      <c r="CB270" s="1209"/>
      <c r="CC270" s="1209"/>
      <c r="CD270" s="1209"/>
      <c r="CE270" s="1209"/>
      <c r="CF270" s="1209"/>
      <c r="CG270" s="1209"/>
      <c r="CH270" s="1209"/>
      <c r="CI270" s="42"/>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row>
    <row r="271" spans="2:144" ht="45.95" customHeight="1" x14ac:dyDescent="0.2">
      <c r="B271" s="182"/>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1209"/>
      <c r="AY271" s="1209"/>
      <c r="AZ271" s="1209"/>
      <c r="BA271" s="1209"/>
      <c r="BB271" s="1209"/>
      <c r="BC271" s="1209"/>
      <c r="BD271" s="1209"/>
      <c r="BE271" s="1209"/>
      <c r="BF271" s="1209"/>
      <c r="BG271" s="1209"/>
      <c r="BH271" s="1209"/>
      <c r="BI271" s="1209"/>
      <c r="BJ271" s="1209"/>
      <c r="BK271" s="1209"/>
      <c r="BL271" s="1209"/>
      <c r="BM271" s="1209"/>
      <c r="BN271" s="1209"/>
      <c r="BO271" s="1209"/>
      <c r="BP271" s="1209"/>
      <c r="BQ271" s="1209"/>
      <c r="BR271" s="1209"/>
      <c r="BS271" s="1209"/>
      <c r="BT271" s="1209"/>
      <c r="BU271" s="1209"/>
      <c r="BV271" s="1209"/>
      <c r="BW271" s="1209"/>
      <c r="BX271" s="1209"/>
      <c r="BY271" s="1209"/>
      <c r="BZ271" s="1209"/>
      <c r="CA271" s="1209"/>
      <c r="CB271" s="1209"/>
      <c r="CC271" s="1209"/>
      <c r="CD271" s="1209"/>
      <c r="CE271" s="1209"/>
      <c r="CF271" s="1209"/>
      <c r="CG271" s="1209"/>
      <c r="CH271" s="1209"/>
      <c r="CI271" s="42"/>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row>
    <row r="272" spans="2:144" ht="31.5" customHeight="1" x14ac:dyDescent="0.2">
      <c r="B272" s="182"/>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1209"/>
      <c r="AY272" s="1209"/>
      <c r="AZ272" s="1209"/>
      <c r="BA272" s="1209"/>
      <c r="BB272" s="1209"/>
      <c r="BC272" s="1209"/>
      <c r="BD272" s="1209"/>
      <c r="BE272" s="1209"/>
      <c r="BF272" s="1209"/>
      <c r="BG272" s="1209"/>
      <c r="BH272" s="1209"/>
      <c r="BI272" s="1209"/>
      <c r="BJ272" s="1209"/>
      <c r="BK272" s="1209"/>
      <c r="BL272" s="1209"/>
      <c r="BM272" s="1209"/>
      <c r="BN272" s="1209"/>
      <c r="BO272" s="1209"/>
      <c r="BP272" s="1209"/>
      <c r="BQ272" s="1209"/>
      <c r="BR272" s="1209"/>
      <c r="BS272" s="1209"/>
      <c r="BT272" s="1209"/>
      <c r="BU272" s="1209"/>
      <c r="BV272" s="1209"/>
      <c r="BW272" s="1209"/>
      <c r="BX272" s="1209"/>
      <c r="BY272" s="1209"/>
      <c r="BZ272" s="1209"/>
      <c r="CA272" s="1209"/>
      <c r="CB272" s="1209"/>
      <c r="CC272" s="1209"/>
      <c r="CD272" s="1209"/>
      <c r="CE272" s="1209"/>
      <c r="CF272" s="1209"/>
      <c r="CG272" s="1209"/>
      <c r="CH272" s="1209"/>
      <c r="CI272" s="42"/>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row>
    <row r="273" spans="2:144" ht="56.45" customHeight="1" x14ac:dyDescent="0.2">
      <c r="B273" s="182"/>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1209"/>
      <c r="AY273" s="1209"/>
      <c r="AZ273" s="1209"/>
      <c r="BA273" s="1209"/>
      <c r="BB273" s="1209"/>
      <c r="BC273" s="1209"/>
      <c r="BD273" s="1209"/>
      <c r="BE273" s="1209"/>
      <c r="BF273" s="1209"/>
      <c r="BG273" s="1209"/>
      <c r="BH273" s="1209"/>
      <c r="BI273" s="1209"/>
      <c r="BJ273" s="1209"/>
      <c r="BK273" s="1209"/>
      <c r="BL273" s="1209"/>
      <c r="BM273" s="1209"/>
      <c r="BN273" s="1209"/>
      <c r="BO273" s="1209"/>
      <c r="BP273" s="1209"/>
      <c r="BQ273" s="1209"/>
      <c r="BR273" s="1209"/>
      <c r="BS273" s="1209"/>
      <c r="BT273" s="1209"/>
      <c r="BU273" s="1209"/>
      <c r="BV273" s="1209"/>
      <c r="BW273" s="1209"/>
      <c r="BX273" s="1209"/>
      <c r="BY273" s="1209"/>
      <c r="BZ273" s="1209"/>
      <c r="CA273" s="1209"/>
      <c r="CB273" s="1209"/>
      <c r="CC273" s="1209"/>
      <c r="CD273" s="1209"/>
      <c r="CE273" s="1209"/>
      <c r="CF273" s="1209"/>
      <c r="CG273" s="1209"/>
      <c r="CH273" s="1209"/>
      <c r="CI273" s="42"/>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row>
    <row r="274" spans="2:144" ht="33.950000000000003" customHeight="1" x14ac:dyDescent="0.2">
      <c r="B274" s="182"/>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1209"/>
      <c r="AY274" s="1209"/>
      <c r="AZ274" s="1209"/>
      <c r="BA274" s="1209"/>
      <c r="BB274" s="1209"/>
      <c r="BC274" s="1209"/>
      <c r="BD274" s="1209"/>
      <c r="BE274" s="1209"/>
      <c r="BF274" s="1209"/>
      <c r="BG274" s="1209"/>
      <c r="BH274" s="1209"/>
      <c r="BI274" s="1209"/>
      <c r="BJ274" s="1209"/>
      <c r="BK274" s="1209"/>
      <c r="BL274" s="1209"/>
      <c r="BM274" s="1209"/>
      <c r="BN274" s="1209"/>
      <c r="BO274" s="1209"/>
      <c r="BP274" s="1209"/>
      <c r="BQ274" s="1209"/>
      <c r="BR274" s="1209"/>
      <c r="BS274" s="1209"/>
      <c r="BT274" s="1209"/>
      <c r="BU274" s="1209"/>
      <c r="BV274" s="1209"/>
      <c r="BW274" s="1209"/>
      <c r="BX274" s="1209"/>
      <c r="BY274" s="1209"/>
      <c r="BZ274" s="1209"/>
      <c r="CA274" s="1209"/>
      <c r="CB274" s="1209"/>
      <c r="CC274" s="1209"/>
      <c r="CD274" s="1209"/>
      <c r="CE274" s="1209"/>
      <c r="CF274" s="1209"/>
      <c r="CG274" s="1209"/>
      <c r="CH274" s="1209"/>
      <c r="CI274" s="42"/>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row>
    <row r="275" spans="2:144" ht="36.950000000000003" customHeight="1" x14ac:dyDescent="0.2">
      <c r="B275" s="182"/>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1209"/>
      <c r="AY275" s="1209"/>
      <c r="AZ275" s="1209"/>
      <c r="BA275" s="1209"/>
      <c r="BB275" s="1209"/>
      <c r="BC275" s="1209"/>
      <c r="BD275" s="1209"/>
      <c r="BE275" s="1209"/>
      <c r="BF275" s="1209"/>
      <c r="BG275" s="1209"/>
      <c r="BH275" s="1209"/>
      <c r="BI275" s="1209"/>
      <c r="BJ275" s="1209"/>
      <c r="BK275" s="1209"/>
      <c r="BL275" s="1209"/>
      <c r="BM275" s="1209"/>
      <c r="BN275" s="1209"/>
      <c r="BO275" s="1209"/>
      <c r="BP275" s="1209"/>
      <c r="BQ275" s="1209"/>
      <c r="BR275" s="1209"/>
      <c r="BS275" s="1209"/>
      <c r="BT275" s="1209"/>
      <c r="BU275" s="1209"/>
      <c r="BV275" s="1209"/>
      <c r="BW275" s="1209"/>
      <c r="BX275" s="1209"/>
      <c r="BY275" s="1209"/>
      <c r="BZ275" s="1209"/>
      <c r="CA275" s="1209"/>
      <c r="CB275" s="1209"/>
      <c r="CC275" s="1209"/>
      <c r="CD275" s="1209"/>
      <c r="CE275" s="1209"/>
      <c r="CF275" s="1209"/>
      <c r="CG275" s="1209"/>
      <c r="CH275" s="1209"/>
      <c r="CI275" s="42"/>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row>
    <row r="276" spans="2:144" ht="51.95" customHeight="1" x14ac:dyDescent="0.2">
      <c r="B276" s="182"/>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1209"/>
      <c r="AY276" s="1209"/>
      <c r="AZ276" s="1209"/>
      <c r="BA276" s="1209"/>
      <c r="BB276" s="1209"/>
      <c r="BC276" s="1209"/>
      <c r="BD276" s="1209"/>
      <c r="BE276" s="1209"/>
      <c r="BF276" s="1209"/>
      <c r="BG276" s="1209"/>
      <c r="BH276" s="1209"/>
      <c r="BI276" s="1209"/>
      <c r="BJ276" s="1209"/>
      <c r="BK276" s="1209"/>
      <c r="BL276" s="1209"/>
      <c r="BM276" s="1209"/>
      <c r="BN276" s="1209"/>
      <c r="BO276" s="1209"/>
      <c r="BP276" s="1209"/>
      <c r="BQ276" s="1209"/>
      <c r="BR276" s="1209"/>
      <c r="BS276" s="1209"/>
      <c r="BT276" s="1209"/>
      <c r="BU276" s="1209"/>
      <c r="BV276" s="1209"/>
      <c r="BW276" s="1209"/>
      <c r="BX276" s="1209"/>
      <c r="BY276" s="1209"/>
      <c r="BZ276" s="1209"/>
      <c r="CA276" s="1209"/>
      <c r="CB276" s="1209"/>
      <c r="CC276" s="1209"/>
      <c r="CD276" s="1209"/>
      <c r="CE276" s="1209"/>
      <c r="CF276" s="1209"/>
      <c r="CG276" s="1209"/>
      <c r="CH276" s="1209"/>
      <c r="CI276" s="42"/>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row>
    <row r="277" spans="2:144" ht="44.45" customHeight="1" x14ac:dyDescent="0.2">
      <c r="B277" s="182"/>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1209"/>
      <c r="AY277" s="1209"/>
      <c r="AZ277" s="1209"/>
      <c r="BA277" s="1209"/>
      <c r="BB277" s="1209"/>
      <c r="BC277" s="1209"/>
      <c r="BD277" s="1209"/>
      <c r="BE277" s="1209"/>
      <c r="BF277" s="1209"/>
      <c r="BG277" s="1209"/>
      <c r="BH277" s="1209"/>
      <c r="BI277" s="1209"/>
      <c r="BJ277" s="1209"/>
      <c r="BK277" s="1209"/>
      <c r="BL277" s="1209"/>
      <c r="BM277" s="1209"/>
      <c r="BN277" s="1209"/>
      <c r="BO277" s="1209"/>
      <c r="BP277" s="1209"/>
      <c r="BQ277" s="1209"/>
      <c r="BR277" s="1209"/>
      <c r="BS277" s="1209"/>
      <c r="BT277" s="1209"/>
      <c r="BU277" s="1209"/>
      <c r="BV277" s="1209"/>
      <c r="BW277" s="1209"/>
      <c r="BX277" s="1209"/>
      <c r="BY277" s="1209"/>
      <c r="BZ277" s="1209"/>
      <c r="CA277" s="1209"/>
      <c r="CB277" s="1209"/>
      <c r="CC277" s="1209"/>
      <c r="CD277" s="1209"/>
      <c r="CE277" s="1209"/>
      <c r="CF277" s="1209"/>
      <c r="CG277" s="1209"/>
      <c r="CH277" s="1209"/>
      <c r="CI277" s="42"/>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row>
    <row r="278" spans="2:144" ht="39.950000000000003" customHeight="1" x14ac:dyDescent="0.2">
      <c r="B278" s="182"/>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1209"/>
      <c r="AY278" s="1209"/>
      <c r="AZ278" s="1209"/>
      <c r="BA278" s="1209"/>
      <c r="BB278" s="1209"/>
      <c r="BC278" s="1209"/>
      <c r="BD278" s="1209"/>
      <c r="BE278" s="1209"/>
      <c r="BF278" s="1209"/>
      <c r="BG278" s="1209"/>
      <c r="BH278" s="1209"/>
      <c r="BI278" s="1209"/>
      <c r="BJ278" s="1209"/>
      <c r="BK278" s="1209"/>
      <c r="BL278" s="1209"/>
      <c r="BM278" s="1209"/>
      <c r="BN278" s="1209"/>
      <c r="BO278" s="1209"/>
      <c r="BP278" s="1209"/>
      <c r="BQ278" s="1209"/>
      <c r="BR278" s="1209"/>
      <c r="BS278" s="1209"/>
      <c r="BT278" s="1209"/>
      <c r="BU278" s="1209"/>
      <c r="BV278" s="1209"/>
      <c r="BW278" s="1209"/>
      <c r="BX278" s="1209"/>
      <c r="BY278" s="1209"/>
      <c r="BZ278" s="1209"/>
      <c r="CA278" s="1209"/>
      <c r="CB278" s="1209"/>
      <c r="CC278" s="1209"/>
      <c r="CD278" s="1209"/>
      <c r="CE278" s="1209"/>
      <c r="CF278" s="1209"/>
      <c r="CG278" s="1209"/>
      <c r="CH278" s="1209"/>
      <c r="CI278" s="42"/>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row>
    <row r="279" spans="2:144" ht="33.950000000000003" customHeight="1" x14ac:dyDescent="0.2">
      <c r="B279" s="182"/>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1209"/>
      <c r="AY279" s="1209"/>
      <c r="AZ279" s="1209"/>
      <c r="BA279" s="1209"/>
      <c r="BB279" s="1209"/>
      <c r="BC279" s="1209"/>
      <c r="BD279" s="1209"/>
      <c r="BE279" s="1209"/>
      <c r="BF279" s="1209"/>
      <c r="BG279" s="1209"/>
      <c r="BH279" s="1209"/>
      <c r="BI279" s="1209"/>
      <c r="BJ279" s="1209"/>
      <c r="BK279" s="1209"/>
      <c r="BL279" s="1209"/>
      <c r="BM279" s="1209"/>
      <c r="BN279" s="1209"/>
      <c r="BO279" s="1209"/>
      <c r="BP279" s="1209"/>
      <c r="BQ279" s="1209"/>
      <c r="BR279" s="1209"/>
      <c r="BS279" s="1209"/>
      <c r="BT279" s="1209"/>
      <c r="BU279" s="1209"/>
      <c r="BV279" s="1209"/>
      <c r="BW279" s="1209"/>
      <c r="BX279" s="1209"/>
      <c r="BY279" s="1209"/>
      <c r="BZ279" s="1209"/>
      <c r="CA279" s="1209"/>
      <c r="CB279" s="1209"/>
      <c r="CC279" s="1209"/>
      <c r="CD279" s="1209"/>
      <c r="CE279" s="1209"/>
      <c r="CF279" s="1209"/>
      <c r="CG279" s="1209"/>
      <c r="CH279" s="1209"/>
      <c r="CI279" s="42"/>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row>
    <row r="280" spans="2:144" ht="44.45" customHeight="1" x14ac:dyDescent="0.2">
      <c r="B280" s="182"/>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1209"/>
      <c r="AY280" s="1209"/>
      <c r="AZ280" s="1209"/>
      <c r="BA280" s="1209"/>
      <c r="BB280" s="1209"/>
      <c r="BC280" s="1209"/>
      <c r="BD280" s="1209"/>
      <c r="BE280" s="1209"/>
      <c r="BF280" s="1209"/>
      <c r="BG280" s="1209"/>
      <c r="BH280" s="1209"/>
      <c r="BI280" s="1209"/>
      <c r="BJ280" s="1209"/>
      <c r="BK280" s="1209"/>
      <c r="BL280" s="1209"/>
      <c r="BM280" s="1209"/>
      <c r="BN280" s="1209"/>
      <c r="BO280" s="1209"/>
      <c r="BP280" s="1209"/>
      <c r="BQ280" s="1209"/>
      <c r="BR280" s="1209"/>
      <c r="BS280" s="1209"/>
      <c r="BT280" s="1209"/>
      <c r="BU280" s="1209"/>
      <c r="BV280" s="1209"/>
      <c r="BW280" s="1209"/>
      <c r="BX280" s="1209"/>
      <c r="BY280" s="1209"/>
      <c r="BZ280" s="1209"/>
      <c r="CA280" s="1209"/>
      <c r="CB280" s="1209"/>
      <c r="CC280" s="1209"/>
      <c r="CD280" s="1209"/>
      <c r="CE280" s="1209"/>
      <c r="CF280" s="1209"/>
      <c r="CG280" s="1209"/>
      <c r="CH280" s="1209"/>
      <c r="CI280" s="42"/>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row>
    <row r="281" spans="2:144" ht="19.5" customHeight="1" x14ac:dyDescent="0.2">
      <c r="B281" s="182"/>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1209"/>
      <c r="AY281" s="1209"/>
      <c r="AZ281" s="1209"/>
      <c r="BA281" s="1209"/>
      <c r="BB281" s="1209"/>
      <c r="BC281" s="1209"/>
      <c r="BD281" s="1209"/>
      <c r="BE281" s="1209"/>
      <c r="BF281" s="1209"/>
      <c r="BG281" s="1209"/>
      <c r="BH281" s="1209"/>
      <c r="BI281" s="1209"/>
      <c r="BJ281" s="1209"/>
      <c r="BK281" s="1209"/>
      <c r="BL281" s="1209"/>
      <c r="BM281" s="1209"/>
      <c r="BN281" s="1209"/>
      <c r="BO281" s="1209"/>
      <c r="BP281" s="1209"/>
      <c r="BQ281" s="1209"/>
      <c r="BR281" s="1209"/>
      <c r="BS281" s="1209"/>
      <c r="BT281" s="1209"/>
      <c r="BU281" s="1209"/>
      <c r="BV281" s="1209"/>
      <c r="BW281" s="1209"/>
      <c r="BX281" s="1209"/>
      <c r="BY281" s="1209"/>
      <c r="BZ281" s="1209"/>
      <c r="CA281" s="1209"/>
      <c r="CB281" s="1209"/>
      <c r="CC281" s="1209"/>
      <c r="CD281" s="1209"/>
      <c r="CE281" s="1209"/>
      <c r="CF281" s="1209"/>
      <c r="CG281" s="1209"/>
      <c r="CH281" s="1209"/>
      <c r="CI281" s="42"/>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row>
    <row r="282" spans="2:144" ht="50.45" customHeight="1" x14ac:dyDescent="0.2">
      <c r="B282" s="182"/>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1209"/>
      <c r="AY282" s="1209"/>
      <c r="AZ282" s="1209"/>
      <c r="BA282" s="1209"/>
      <c r="BB282" s="1209"/>
      <c r="BC282" s="1209"/>
      <c r="BD282" s="1209"/>
      <c r="BE282" s="1209"/>
      <c r="BF282" s="1209"/>
      <c r="BG282" s="1209"/>
      <c r="BH282" s="1209"/>
      <c r="BI282" s="1209"/>
      <c r="BJ282" s="1209"/>
      <c r="BK282" s="1209"/>
      <c r="BL282" s="1209"/>
      <c r="BM282" s="1209"/>
      <c r="BN282" s="1209"/>
      <c r="BO282" s="1209"/>
      <c r="BP282" s="1209"/>
      <c r="BQ282" s="1209"/>
      <c r="BR282" s="1209"/>
      <c r="BS282" s="1209"/>
      <c r="BT282" s="1209"/>
      <c r="BU282" s="1209"/>
      <c r="BV282" s="1209"/>
      <c r="BW282" s="1209"/>
      <c r="BX282" s="1209"/>
      <c r="BY282" s="1209"/>
      <c r="BZ282" s="1209"/>
      <c r="CA282" s="1209"/>
      <c r="CB282" s="1209"/>
      <c r="CC282" s="1209"/>
      <c r="CD282" s="1209"/>
      <c r="CE282" s="1209"/>
      <c r="CF282" s="1209"/>
      <c r="CG282" s="1209"/>
      <c r="CH282" s="1209"/>
      <c r="CI282" s="42"/>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row>
    <row r="283" spans="2:144" ht="26.45" customHeight="1" x14ac:dyDescent="0.2">
      <c r="B283" s="182"/>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1209"/>
      <c r="AY283" s="1209"/>
      <c r="AZ283" s="1209"/>
      <c r="BA283" s="1209"/>
      <c r="BB283" s="1209"/>
      <c r="BC283" s="1209"/>
      <c r="BD283" s="1209"/>
      <c r="BE283" s="1209"/>
      <c r="BF283" s="1209"/>
      <c r="BG283" s="1209"/>
      <c r="BH283" s="1209"/>
      <c r="BI283" s="1209"/>
      <c r="BJ283" s="1209"/>
      <c r="BK283" s="1209"/>
      <c r="BL283" s="1209"/>
      <c r="BM283" s="1209"/>
      <c r="BN283" s="1209"/>
      <c r="BO283" s="1209"/>
      <c r="BP283" s="1209"/>
      <c r="BQ283" s="1209"/>
      <c r="BR283" s="1209"/>
      <c r="BS283" s="1209"/>
      <c r="BT283" s="1209"/>
      <c r="BU283" s="1209"/>
      <c r="BV283" s="1209"/>
      <c r="BW283" s="1209"/>
      <c r="BX283" s="1209"/>
      <c r="BY283" s="1209"/>
      <c r="BZ283" s="1209"/>
      <c r="CA283" s="1209"/>
      <c r="CB283" s="1209"/>
      <c r="CC283" s="1209"/>
      <c r="CD283" s="1209"/>
      <c r="CE283" s="1209"/>
      <c r="CF283" s="1209"/>
      <c r="CG283" s="1209"/>
      <c r="CH283" s="1209"/>
      <c r="CI283" s="42"/>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row>
    <row r="284" spans="2:144" ht="32.450000000000003" customHeight="1" x14ac:dyDescent="0.2">
      <c r="B284" s="182"/>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1209"/>
      <c r="AY284" s="1209"/>
      <c r="AZ284" s="1209"/>
      <c r="BA284" s="1209"/>
      <c r="BB284" s="1209"/>
      <c r="BC284" s="1209"/>
      <c r="BD284" s="1209"/>
      <c r="BE284" s="1209"/>
      <c r="BF284" s="1209"/>
      <c r="BG284" s="1209"/>
      <c r="BH284" s="1209"/>
      <c r="BI284" s="1209"/>
      <c r="BJ284" s="1209"/>
      <c r="BK284" s="1209"/>
      <c r="BL284" s="1209"/>
      <c r="BM284" s="1209"/>
      <c r="BN284" s="1209"/>
      <c r="BO284" s="1209"/>
      <c r="BP284" s="1209"/>
      <c r="BQ284" s="1209"/>
      <c r="BR284" s="1209"/>
      <c r="BS284" s="1209"/>
      <c r="BT284" s="1209"/>
      <c r="BU284" s="1209"/>
      <c r="BV284" s="1209"/>
      <c r="BW284" s="1209"/>
      <c r="BX284" s="1209"/>
      <c r="BY284" s="1209"/>
      <c r="BZ284" s="1209"/>
      <c r="CA284" s="1209"/>
      <c r="CB284" s="1209"/>
      <c r="CC284" s="1209"/>
      <c r="CD284" s="1209"/>
      <c r="CE284" s="1209"/>
      <c r="CF284" s="1209"/>
      <c r="CG284" s="1209"/>
      <c r="CH284" s="1209"/>
      <c r="CI284" s="42"/>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row>
    <row r="285" spans="2:144" ht="32.450000000000003" customHeight="1" x14ac:dyDescent="0.2">
      <c r="B285" s="182"/>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1209"/>
      <c r="AY285" s="1209"/>
      <c r="AZ285" s="1209"/>
      <c r="BA285" s="1209"/>
      <c r="BB285" s="1209"/>
      <c r="BC285" s="1209"/>
      <c r="BD285" s="1209"/>
      <c r="BE285" s="1209"/>
      <c r="BF285" s="1209"/>
      <c r="BG285" s="1209"/>
      <c r="BH285" s="1209"/>
      <c r="BI285" s="1209"/>
      <c r="BJ285" s="1209"/>
      <c r="BK285" s="1209"/>
      <c r="BL285" s="1209"/>
      <c r="BM285" s="1209"/>
      <c r="BN285" s="1209"/>
      <c r="BO285" s="1209"/>
      <c r="BP285" s="1209"/>
      <c r="BQ285" s="1209"/>
      <c r="BR285" s="1209"/>
      <c r="BS285" s="1209"/>
      <c r="BT285" s="1209"/>
      <c r="BU285" s="1209"/>
      <c r="BV285" s="1209"/>
      <c r="BW285" s="1209"/>
      <c r="BX285" s="1209"/>
      <c r="BY285" s="1209"/>
      <c r="BZ285" s="1209"/>
      <c r="CA285" s="1209"/>
      <c r="CB285" s="1209"/>
      <c r="CC285" s="1209"/>
      <c r="CD285" s="1209"/>
      <c r="CE285" s="1209"/>
      <c r="CF285" s="1209"/>
      <c r="CG285" s="1209"/>
      <c r="CH285" s="1209"/>
      <c r="CI285" s="42"/>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row>
    <row r="286" spans="2:144" ht="33" customHeight="1" x14ac:dyDescent="0.2">
      <c r="B286" s="182"/>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1209"/>
      <c r="AY286" s="1209"/>
      <c r="AZ286" s="1209"/>
      <c r="BA286" s="1209"/>
      <c r="BB286" s="1209"/>
      <c r="BC286" s="1209"/>
      <c r="BD286" s="1209"/>
      <c r="BE286" s="1209"/>
      <c r="BF286" s="1209"/>
      <c r="BG286" s="1209"/>
      <c r="BH286" s="1209"/>
      <c r="BI286" s="1209"/>
      <c r="BJ286" s="1209"/>
      <c r="BK286" s="1209"/>
      <c r="BL286" s="1209"/>
      <c r="BM286" s="1209"/>
      <c r="BN286" s="1209"/>
      <c r="BO286" s="1209"/>
      <c r="BP286" s="1209"/>
      <c r="BQ286" s="1209"/>
      <c r="BR286" s="1209"/>
      <c r="BS286" s="1209"/>
      <c r="BT286" s="1209"/>
      <c r="BU286" s="1209"/>
      <c r="BV286" s="1209"/>
      <c r="BW286" s="1209"/>
      <c r="BX286" s="1209"/>
      <c r="BY286" s="1209"/>
      <c r="BZ286" s="1209"/>
      <c r="CA286" s="1209"/>
      <c r="CB286" s="1209"/>
      <c r="CC286" s="1209"/>
      <c r="CD286" s="1209"/>
      <c r="CE286" s="1209"/>
      <c r="CF286" s="1209"/>
      <c r="CG286" s="1209"/>
      <c r="CH286" s="1209"/>
      <c r="CI286" s="42"/>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row>
    <row r="287" spans="2:144" ht="27.95" customHeight="1" x14ac:dyDescent="0.2">
      <c r="B287" s="182"/>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1209"/>
      <c r="AY287" s="1209"/>
      <c r="AZ287" s="1209"/>
      <c r="BA287" s="1209"/>
      <c r="BB287" s="1209"/>
      <c r="BC287" s="1209"/>
      <c r="BD287" s="1209"/>
      <c r="BE287" s="1209"/>
      <c r="BF287" s="1209"/>
      <c r="BG287" s="1209"/>
      <c r="BH287" s="1209"/>
      <c r="BI287" s="1209"/>
      <c r="BJ287" s="1209"/>
      <c r="BK287" s="1209"/>
      <c r="BL287" s="1209"/>
      <c r="BM287" s="1209"/>
      <c r="BN287" s="1209"/>
      <c r="BO287" s="1209"/>
      <c r="BP287" s="1209"/>
      <c r="BQ287" s="1209"/>
      <c r="BR287" s="1209"/>
      <c r="BS287" s="1209"/>
      <c r="BT287" s="1209"/>
      <c r="BU287" s="1209"/>
      <c r="BV287" s="1209"/>
      <c r="BW287" s="1209"/>
      <c r="BX287" s="1209"/>
      <c r="BY287" s="1209"/>
      <c r="BZ287" s="1209"/>
      <c r="CA287" s="1209"/>
      <c r="CB287" s="1209"/>
      <c r="CC287" s="1209"/>
      <c r="CD287" s="1209"/>
      <c r="CE287" s="1209"/>
      <c r="CF287" s="1209"/>
      <c r="CG287" s="1209"/>
      <c r="CH287" s="1209"/>
      <c r="CI287" s="42"/>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row>
    <row r="288" spans="2:144" ht="25.5" customHeight="1" x14ac:dyDescent="0.2">
      <c r="B288" s="182"/>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1209"/>
      <c r="AY288" s="1209"/>
      <c r="AZ288" s="1209"/>
      <c r="BA288" s="1209"/>
      <c r="BB288" s="1209"/>
      <c r="BC288" s="1209"/>
      <c r="BD288" s="1209"/>
      <c r="BE288" s="1209"/>
      <c r="BF288" s="1209"/>
      <c r="BG288" s="1209"/>
      <c r="BH288" s="1209"/>
      <c r="BI288" s="1209"/>
      <c r="BJ288" s="1209"/>
      <c r="BK288" s="1209"/>
      <c r="BL288" s="1209"/>
      <c r="BM288" s="1209"/>
      <c r="BN288" s="1209"/>
      <c r="BO288" s="1209"/>
      <c r="BP288" s="1209"/>
      <c r="BQ288" s="1209"/>
      <c r="BR288" s="1209"/>
      <c r="BS288" s="1209"/>
      <c r="BT288" s="1209"/>
      <c r="BU288" s="1209"/>
      <c r="BV288" s="1209"/>
      <c r="BW288" s="1209"/>
      <c r="BX288" s="1209"/>
      <c r="BY288" s="1209"/>
      <c r="BZ288" s="1209"/>
      <c r="CA288" s="1209"/>
      <c r="CB288" s="1209"/>
      <c r="CC288" s="1209"/>
      <c r="CD288" s="1209"/>
      <c r="CE288" s="1209"/>
      <c r="CF288" s="1209"/>
      <c r="CG288" s="1209"/>
      <c r="CH288" s="1209"/>
      <c r="CI288" s="42"/>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row>
    <row r="289" spans="2:144" ht="25.5" customHeight="1" x14ac:dyDescent="0.2">
      <c r="B289" s="182"/>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1209"/>
      <c r="AY289" s="1209"/>
      <c r="AZ289" s="1209"/>
      <c r="BA289" s="1209"/>
      <c r="BB289" s="1209"/>
      <c r="BC289" s="1209"/>
      <c r="BD289" s="1209"/>
      <c r="BE289" s="1209"/>
      <c r="BF289" s="1209"/>
      <c r="BG289" s="1209"/>
      <c r="BH289" s="1209"/>
      <c r="BI289" s="1209"/>
      <c r="BJ289" s="1209"/>
      <c r="BK289" s="1209"/>
      <c r="BL289" s="1209"/>
      <c r="BM289" s="1209"/>
      <c r="BN289" s="1209"/>
      <c r="BO289" s="1209"/>
      <c r="BP289" s="1209"/>
      <c r="BQ289" s="1209"/>
      <c r="BR289" s="1209"/>
      <c r="BS289" s="1209"/>
      <c r="BT289" s="1209"/>
      <c r="BU289" s="1209"/>
      <c r="BV289" s="1209"/>
      <c r="BW289" s="1209"/>
      <c r="BX289" s="1209"/>
      <c r="BY289" s="1209"/>
      <c r="BZ289" s="1209"/>
      <c r="CA289" s="1209"/>
      <c r="CB289" s="1209"/>
      <c r="CC289" s="1209"/>
      <c r="CD289" s="1209"/>
      <c r="CE289" s="1209"/>
      <c r="CF289" s="1209"/>
      <c r="CG289" s="1209"/>
      <c r="CH289" s="1209"/>
      <c r="CI289" s="42"/>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row>
    <row r="290" spans="2:144" ht="33" customHeight="1" x14ac:dyDescent="0.2">
      <c r="B290" s="182"/>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1209"/>
      <c r="AY290" s="1209"/>
      <c r="AZ290" s="1209"/>
      <c r="BA290" s="1209"/>
      <c r="BB290" s="1209"/>
      <c r="BC290" s="1209"/>
      <c r="BD290" s="1209"/>
      <c r="BE290" s="1209"/>
      <c r="BF290" s="1209"/>
      <c r="BG290" s="1209"/>
      <c r="BH290" s="1209"/>
      <c r="BI290" s="1209"/>
      <c r="BJ290" s="1209"/>
      <c r="BK290" s="1209"/>
      <c r="BL290" s="1209"/>
      <c r="BM290" s="1209"/>
      <c r="BN290" s="1209"/>
      <c r="BO290" s="1209"/>
      <c r="BP290" s="1209"/>
      <c r="BQ290" s="1209"/>
      <c r="BR290" s="1209"/>
      <c r="BS290" s="1209"/>
      <c r="BT290" s="1209"/>
      <c r="BU290" s="1209"/>
      <c r="BV290" s="1209"/>
      <c r="BW290" s="1209"/>
      <c r="BX290" s="1209"/>
      <c r="BY290" s="1209"/>
      <c r="BZ290" s="1209"/>
      <c r="CA290" s="1209"/>
      <c r="CB290" s="1209"/>
      <c r="CC290" s="1209"/>
      <c r="CD290" s="1209"/>
      <c r="CE290" s="1209"/>
      <c r="CF290" s="1209"/>
      <c r="CG290" s="1209"/>
      <c r="CH290" s="1209"/>
      <c r="CI290" s="42"/>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row>
    <row r="291" spans="2:144" ht="33.950000000000003" customHeight="1" x14ac:dyDescent="0.2">
      <c r="B291" s="182"/>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1209"/>
      <c r="AY291" s="1209"/>
      <c r="AZ291" s="1209"/>
      <c r="BA291" s="1209"/>
      <c r="BB291" s="1209"/>
      <c r="BC291" s="1209"/>
      <c r="BD291" s="1209"/>
      <c r="BE291" s="1209"/>
      <c r="BF291" s="1209"/>
      <c r="BG291" s="1209"/>
      <c r="BH291" s="1209"/>
      <c r="BI291" s="1209"/>
      <c r="BJ291" s="1209"/>
      <c r="BK291" s="1209"/>
      <c r="BL291" s="1209"/>
      <c r="BM291" s="1209"/>
      <c r="BN291" s="1209"/>
      <c r="BO291" s="1209"/>
      <c r="BP291" s="1209"/>
      <c r="BQ291" s="1209"/>
      <c r="BR291" s="1209"/>
      <c r="BS291" s="1209"/>
      <c r="BT291" s="1209"/>
      <c r="BU291" s="1209"/>
      <c r="BV291" s="1209"/>
      <c r="BW291" s="1209"/>
      <c r="BX291" s="1209"/>
      <c r="BY291" s="1209"/>
      <c r="BZ291" s="1209"/>
      <c r="CA291" s="1209"/>
      <c r="CB291" s="1209"/>
      <c r="CC291" s="1209"/>
      <c r="CD291" s="1209"/>
      <c r="CE291" s="1209"/>
      <c r="CF291" s="1209"/>
      <c r="CG291" s="1209"/>
      <c r="CH291" s="1209"/>
      <c r="CI291" s="42"/>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row>
    <row r="292" spans="2:144" ht="39.950000000000003" customHeight="1" x14ac:dyDescent="0.2">
      <c r="B292" s="182"/>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1209"/>
      <c r="AY292" s="1209"/>
      <c r="AZ292" s="1209"/>
      <c r="BA292" s="1209"/>
      <c r="BB292" s="1209"/>
      <c r="BC292" s="1209"/>
      <c r="BD292" s="1209"/>
      <c r="BE292" s="1209"/>
      <c r="BF292" s="1209"/>
      <c r="BG292" s="1209"/>
      <c r="BH292" s="1209"/>
      <c r="BI292" s="1209"/>
      <c r="BJ292" s="1209"/>
      <c r="BK292" s="1209"/>
      <c r="BL292" s="1209"/>
      <c r="BM292" s="1209"/>
      <c r="BN292" s="1209"/>
      <c r="BO292" s="1209"/>
      <c r="BP292" s="1209"/>
      <c r="BQ292" s="1209"/>
      <c r="BR292" s="1209"/>
      <c r="BS292" s="1209"/>
      <c r="BT292" s="1209"/>
      <c r="BU292" s="1209"/>
      <c r="BV292" s="1209"/>
      <c r="BW292" s="1209"/>
      <c r="BX292" s="1209"/>
      <c r="BY292" s="1209"/>
      <c r="BZ292" s="1209"/>
      <c r="CA292" s="1209"/>
      <c r="CB292" s="1209"/>
      <c r="CC292" s="1209"/>
      <c r="CD292" s="1209"/>
      <c r="CE292" s="1209"/>
      <c r="CF292" s="1209"/>
      <c r="CG292" s="1209"/>
      <c r="CH292" s="1209"/>
      <c r="CI292" s="42"/>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row>
    <row r="293" spans="2:144" ht="29.45" customHeight="1" x14ac:dyDescent="0.2">
      <c r="B293" s="182"/>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1209"/>
      <c r="AY293" s="1209"/>
      <c r="AZ293" s="1209"/>
      <c r="BA293" s="1209"/>
      <c r="BB293" s="1209"/>
      <c r="BC293" s="1209"/>
      <c r="BD293" s="1209"/>
      <c r="BE293" s="1209"/>
      <c r="BF293" s="1209"/>
      <c r="BG293" s="1209"/>
      <c r="BH293" s="1209"/>
      <c r="BI293" s="1209"/>
      <c r="BJ293" s="1209"/>
      <c r="BK293" s="1209"/>
      <c r="BL293" s="1209"/>
      <c r="BM293" s="1209"/>
      <c r="BN293" s="1209"/>
      <c r="BO293" s="1209"/>
      <c r="BP293" s="1209"/>
      <c r="BQ293" s="1209"/>
      <c r="BR293" s="1209"/>
      <c r="BS293" s="1209"/>
      <c r="BT293" s="1209"/>
      <c r="BU293" s="1209"/>
      <c r="BV293" s="1209"/>
      <c r="BW293" s="1209"/>
      <c r="BX293" s="1209"/>
      <c r="BY293" s="1209"/>
      <c r="BZ293" s="1209"/>
      <c r="CA293" s="1209"/>
      <c r="CB293" s="1209"/>
      <c r="CC293" s="1209"/>
      <c r="CD293" s="1209"/>
      <c r="CE293" s="1209"/>
      <c r="CF293" s="1209"/>
      <c r="CG293" s="1209"/>
      <c r="CH293" s="1209"/>
      <c r="CI293" s="42"/>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row>
    <row r="294" spans="2:144" ht="42.95" customHeight="1" x14ac:dyDescent="0.2">
      <c r="B294" s="182"/>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1209"/>
      <c r="AY294" s="1209"/>
      <c r="AZ294" s="1209"/>
      <c r="BA294" s="1209"/>
      <c r="BB294" s="1209"/>
      <c r="BC294" s="1209"/>
      <c r="BD294" s="1209"/>
      <c r="BE294" s="1209"/>
      <c r="BF294" s="1209"/>
      <c r="BG294" s="1209"/>
      <c r="BH294" s="1209"/>
      <c r="BI294" s="1209"/>
      <c r="BJ294" s="1209"/>
      <c r="BK294" s="1209"/>
      <c r="BL294" s="1209"/>
      <c r="BM294" s="1209"/>
      <c r="BN294" s="1209"/>
      <c r="BO294" s="1209"/>
      <c r="BP294" s="1209"/>
      <c r="BQ294" s="1209"/>
      <c r="BR294" s="1209"/>
      <c r="BS294" s="1209"/>
      <c r="BT294" s="1209"/>
      <c r="BU294" s="1209"/>
      <c r="BV294" s="1209"/>
      <c r="BW294" s="1209"/>
      <c r="BX294" s="1209"/>
      <c r="BY294" s="1209"/>
      <c r="BZ294" s="1209"/>
      <c r="CA294" s="1209"/>
      <c r="CB294" s="1209"/>
      <c r="CC294" s="1209"/>
      <c r="CD294" s="1209"/>
      <c r="CE294" s="1209"/>
      <c r="CF294" s="1209"/>
      <c r="CG294" s="1209"/>
      <c r="CH294" s="1209"/>
      <c r="CI294" s="42"/>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row>
    <row r="295" spans="2:144" ht="41.45" customHeight="1" x14ac:dyDescent="0.2">
      <c r="B295" s="182"/>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1209"/>
      <c r="AY295" s="1209"/>
      <c r="AZ295" s="1209"/>
      <c r="BA295" s="1209"/>
      <c r="BB295" s="1209"/>
      <c r="BC295" s="1209"/>
      <c r="BD295" s="1209"/>
      <c r="BE295" s="1209"/>
      <c r="BF295" s="1209"/>
      <c r="BG295" s="1209"/>
      <c r="BH295" s="1209"/>
      <c r="BI295" s="1209"/>
      <c r="BJ295" s="1209"/>
      <c r="BK295" s="1209"/>
      <c r="BL295" s="1209"/>
      <c r="BM295" s="1209"/>
      <c r="BN295" s="1209"/>
      <c r="BO295" s="1209"/>
      <c r="BP295" s="1209"/>
      <c r="BQ295" s="1209"/>
      <c r="BR295" s="1209"/>
      <c r="BS295" s="1209"/>
      <c r="BT295" s="1209"/>
      <c r="BU295" s="1209"/>
      <c r="BV295" s="1209"/>
      <c r="BW295" s="1209"/>
      <c r="BX295" s="1209"/>
      <c r="BY295" s="1209"/>
      <c r="BZ295" s="1209"/>
      <c r="CA295" s="1209"/>
      <c r="CB295" s="1209"/>
      <c r="CC295" s="1209"/>
      <c r="CD295" s="1209"/>
      <c r="CE295" s="1209"/>
      <c r="CF295" s="1209"/>
      <c r="CG295" s="1209"/>
      <c r="CH295" s="1209"/>
      <c r="CI295" s="42"/>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row>
    <row r="296" spans="2:144" ht="44.45" customHeight="1" x14ac:dyDescent="0.2">
      <c r="B296" s="182"/>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1209"/>
      <c r="AY296" s="1209"/>
      <c r="AZ296" s="1209"/>
      <c r="BA296" s="1209"/>
      <c r="BB296" s="1209"/>
      <c r="BC296" s="1209"/>
      <c r="BD296" s="1209"/>
      <c r="BE296" s="1209"/>
      <c r="BF296" s="1209"/>
      <c r="BG296" s="1209"/>
      <c r="BH296" s="1209"/>
      <c r="BI296" s="1209"/>
      <c r="BJ296" s="1209"/>
      <c r="BK296" s="1209"/>
      <c r="BL296" s="1209"/>
      <c r="BM296" s="1209"/>
      <c r="BN296" s="1209"/>
      <c r="BO296" s="1209"/>
      <c r="BP296" s="1209"/>
      <c r="BQ296" s="1209"/>
      <c r="BR296" s="1209"/>
      <c r="BS296" s="1209"/>
      <c r="BT296" s="1209"/>
      <c r="BU296" s="1209"/>
      <c r="BV296" s="1209"/>
      <c r="BW296" s="1209"/>
      <c r="BX296" s="1209"/>
      <c r="BY296" s="1209"/>
      <c r="BZ296" s="1209"/>
      <c r="CA296" s="1209"/>
      <c r="CB296" s="1209"/>
      <c r="CC296" s="1209"/>
      <c r="CD296" s="1209"/>
      <c r="CE296" s="1209"/>
      <c r="CF296" s="1209"/>
      <c r="CG296" s="1209"/>
      <c r="CH296" s="1209"/>
      <c r="CI296" s="42"/>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row>
    <row r="297" spans="2:144" ht="45" customHeight="1" x14ac:dyDescent="0.2">
      <c r="B297" s="182"/>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1209"/>
      <c r="AY297" s="1209"/>
      <c r="AZ297" s="1209"/>
      <c r="BA297" s="1209"/>
      <c r="BB297" s="1209"/>
      <c r="BC297" s="1209"/>
      <c r="BD297" s="1209"/>
      <c r="BE297" s="1209"/>
      <c r="BF297" s="1209"/>
      <c r="BG297" s="1209"/>
      <c r="BH297" s="1209"/>
      <c r="BI297" s="1209"/>
      <c r="BJ297" s="1209"/>
      <c r="BK297" s="1209"/>
      <c r="BL297" s="1209"/>
      <c r="BM297" s="1209"/>
      <c r="BN297" s="1209"/>
      <c r="BO297" s="1209"/>
      <c r="BP297" s="1209"/>
      <c r="BQ297" s="1209"/>
      <c r="BR297" s="1209"/>
      <c r="BS297" s="1209"/>
      <c r="BT297" s="1209"/>
      <c r="BU297" s="1209"/>
      <c r="BV297" s="1209"/>
      <c r="BW297" s="1209"/>
      <c r="BX297" s="1209"/>
      <c r="BY297" s="1209"/>
      <c r="BZ297" s="1209"/>
      <c r="CA297" s="1209"/>
      <c r="CB297" s="1209"/>
      <c r="CC297" s="1209"/>
      <c r="CD297" s="1209"/>
      <c r="CE297" s="1209"/>
      <c r="CF297" s="1209"/>
      <c r="CG297" s="1209"/>
      <c r="CH297" s="1209"/>
      <c r="CI297" s="42"/>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row>
    <row r="298" spans="2:144" ht="74.45" customHeight="1" x14ac:dyDescent="0.2">
      <c r="B298" s="182"/>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1209"/>
      <c r="AY298" s="1209"/>
      <c r="AZ298" s="1209"/>
      <c r="BA298" s="1209"/>
      <c r="BB298" s="1209"/>
      <c r="BC298" s="1209"/>
      <c r="BD298" s="1209"/>
      <c r="BE298" s="1209"/>
      <c r="BF298" s="1209"/>
      <c r="BG298" s="1209"/>
      <c r="BH298" s="1209"/>
      <c r="BI298" s="1209"/>
      <c r="BJ298" s="1209"/>
      <c r="BK298" s="1209"/>
      <c r="BL298" s="1209"/>
      <c r="BM298" s="1209"/>
      <c r="BN298" s="1209"/>
      <c r="BO298" s="1209"/>
      <c r="BP298" s="1209"/>
      <c r="BQ298" s="1209"/>
      <c r="BR298" s="1209"/>
      <c r="BS298" s="1209"/>
      <c r="BT298" s="1209"/>
      <c r="BU298" s="1209"/>
      <c r="BV298" s="1209"/>
      <c r="BW298" s="1209"/>
      <c r="BX298" s="1209"/>
      <c r="BY298" s="1209"/>
      <c r="BZ298" s="1209"/>
      <c r="CA298" s="1209"/>
      <c r="CB298" s="1209"/>
      <c r="CC298" s="1209"/>
      <c r="CD298" s="1209"/>
      <c r="CE298" s="1209"/>
      <c r="CF298" s="1209"/>
      <c r="CG298" s="1209"/>
      <c r="CH298" s="1209"/>
      <c r="CI298" s="42"/>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row>
    <row r="299" spans="2:144" ht="34.5" customHeight="1" x14ac:dyDescent="0.2">
      <c r="B299" s="182"/>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1209"/>
      <c r="AY299" s="1209"/>
      <c r="AZ299" s="1209"/>
      <c r="BA299" s="1209"/>
      <c r="BB299" s="1209"/>
      <c r="BC299" s="1209"/>
      <c r="BD299" s="1209"/>
      <c r="BE299" s="1209"/>
      <c r="BF299" s="1209"/>
      <c r="BG299" s="1209"/>
      <c r="BH299" s="1209"/>
      <c r="BI299" s="1209"/>
      <c r="BJ299" s="1209"/>
      <c r="BK299" s="1209"/>
      <c r="BL299" s="1209"/>
      <c r="BM299" s="1209"/>
      <c r="BN299" s="1209"/>
      <c r="BO299" s="1209"/>
      <c r="BP299" s="1209"/>
      <c r="BQ299" s="1209"/>
      <c r="BR299" s="1209"/>
      <c r="BS299" s="1209"/>
      <c r="BT299" s="1209"/>
      <c r="BU299" s="1209"/>
      <c r="BV299" s="1209"/>
      <c r="BW299" s="1209"/>
      <c r="BX299" s="1209"/>
      <c r="BY299" s="1209"/>
      <c r="BZ299" s="1209"/>
      <c r="CA299" s="1209"/>
      <c r="CB299" s="1209"/>
      <c r="CC299" s="1209"/>
      <c r="CD299" s="1209"/>
      <c r="CE299" s="1209"/>
      <c r="CF299" s="1209"/>
      <c r="CG299" s="1209"/>
      <c r="CH299" s="1209"/>
      <c r="CI299" s="42"/>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row>
    <row r="300" spans="2:144" ht="74.45" customHeight="1" x14ac:dyDescent="0.2">
      <c r="B300" s="182"/>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1209"/>
      <c r="AY300" s="1209"/>
      <c r="AZ300" s="1209"/>
      <c r="BA300" s="1209"/>
      <c r="BB300" s="1209"/>
      <c r="BC300" s="1209"/>
      <c r="BD300" s="1209"/>
      <c r="BE300" s="1209"/>
      <c r="BF300" s="1209"/>
      <c r="BG300" s="1209"/>
      <c r="BH300" s="1209"/>
      <c r="BI300" s="1209"/>
      <c r="BJ300" s="1209"/>
      <c r="BK300" s="1209"/>
      <c r="BL300" s="1209"/>
      <c r="BM300" s="1209"/>
      <c r="BN300" s="1209"/>
      <c r="BO300" s="1209"/>
      <c r="BP300" s="1209"/>
      <c r="BQ300" s="1209"/>
      <c r="BR300" s="1209"/>
      <c r="BS300" s="1209"/>
      <c r="BT300" s="1209"/>
      <c r="BU300" s="1209"/>
      <c r="BV300" s="1209"/>
      <c r="BW300" s="1209"/>
      <c r="BX300" s="1209"/>
      <c r="BY300" s="1209"/>
      <c r="BZ300" s="1209"/>
      <c r="CA300" s="1209"/>
      <c r="CB300" s="1209"/>
      <c r="CC300" s="1209"/>
      <c r="CD300" s="1209"/>
      <c r="CE300" s="1209"/>
      <c r="CF300" s="1209"/>
      <c r="CG300" s="1209"/>
      <c r="CH300" s="1209"/>
      <c r="CI300" s="42"/>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row>
    <row r="301" spans="2:144" ht="87.95" customHeight="1" x14ac:dyDescent="0.2">
      <c r="B301" s="182"/>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1209"/>
      <c r="AY301" s="1209"/>
      <c r="AZ301" s="1209"/>
      <c r="BA301" s="1209"/>
      <c r="BB301" s="1209"/>
      <c r="BC301" s="1209"/>
      <c r="BD301" s="1209"/>
      <c r="BE301" s="1209"/>
      <c r="BF301" s="1209"/>
      <c r="BG301" s="1209"/>
      <c r="BH301" s="1209"/>
      <c r="BI301" s="1209"/>
      <c r="BJ301" s="1209"/>
      <c r="BK301" s="1209"/>
      <c r="BL301" s="1209"/>
      <c r="BM301" s="1209"/>
      <c r="BN301" s="1209"/>
      <c r="BO301" s="1209"/>
      <c r="BP301" s="1209"/>
      <c r="BQ301" s="1209"/>
      <c r="BR301" s="1209"/>
      <c r="BS301" s="1209"/>
      <c r="BT301" s="1209"/>
      <c r="BU301" s="1209"/>
      <c r="BV301" s="1209"/>
      <c r="BW301" s="1209"/>
      <c r="BX301" s="1209"/>
      <c r="BY301" s="1209"/>
      <c r="BZ301" s="1209"/>
      <c r="CA301" s="1209"/>
      <c r="CB301" s="1209"/>
      <c r="CC301" s="1209"/>
      <c r="CD301" s="1209"/>
      <c r="CE301" s="1209"/>
      <c r="CF301" s="1209"/>
      <c r="CG301" s="1209"/>
      <c r="CH301" s="1209"/>
      <c r="CI301" s="42"/>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row>
    <row r="302" spans="2:144" ht="56.45" customHeight="1" x14ac:dyDescent="0.2">
      <c r="B302" s="182"/>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1209"/>
      <c r="AY302" s="1209"/>
      <c r="AZ302" s="1209"/>
      <c r="BA302" s="1209"/>
      <c r="BB302" s="1209"/>
      <c r="BC302" s="1209"/>
      <c r="BD302" s="1209"/>
      <c r="BE302" s="1209"/>
      <c r="BF302" s="1209"/>
      <c r="BG302" s="1209"/>
      <c r="BH302" s="1209"/>
      <c r="BI302" s="1209"/>
      <c r="BJ302" s="1209"/>
      <c r="BK302" s="1209"/>
      <c r="BL302" s="1209"/>
      <c r="BM302" s="1209"/>
      <c r="BN302" s="1209"/>
      <c r="BO302" s="1209"/>
      <c r="BP302" s="1209"/>
      <c r="BQ302" s="1209"/>
      <c r="BR302" s="1209"/>
      <c r="BS302" s="1209"/>
      <c r="BT302" s="1209"/>
      <c r="BU302" s="1209"/>
      <c r="BV302" s="1209"/>
      <c r="BW302" s="1209"/>
      <c r="BX302" s="1209"/>
      <c r="BY302" s="1209"/>
      <c r="BZ302" s="1209"/>
      <c r="CA302" s="1209"/>
      <c r="CB302" s="1209"/>
      <c r="CC302" s="1209"/>
      <c r="CD302" s="1209"/>
      <c r="CE302" s="1209"/>
      <c r="CF302" s="1209"/>
      <c r="CG302" s="1209"/>
      <c r="CH302" s="1209"/>
      <c r="CI302" s="42"/>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row>
    <row r="303" spans="2:144" ht="41.45" customHeight="1" x14ac:dyDescent="0.2">
      <c r="B303" s="182"/>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1209"/>
      <c r="AY303" s="1209"/>
      <c r="AZ303" s="1209"/>
      <c r="BA303" s="1209"/>
      <c r="BB303" s="1209"/>
      <c r="BC303" s="1209"/>
      <c r="BD303" s="1209"/>
      <c r="BE303" s="1209"/>
      <c r="BF303" s="1209"/>
      <c r="BG303" s="1209"/>
      <c r="BH303" s="1209"/>
      <c r="BI303" s="1209"/>
      <c r="BJ303" s="1209"/>
      <c r="BK303" s="1209"/>
      <c r="BL303" s="1209"/>
      <c r="BM303" s="1209"/>
      <c r="BN303" s="1209"/>
      <c r="BO303" s="1209"/>
      <c r="BP303" s="1209"/>
      <c r="BQ303" s="1209"/>
      <c r="BR303" s="1209"/>
      <c r="BS303" s="1209"/>
      <c r="BT303" s="1209"/>
      <c r="BU303" s="1209"/>
      <c r="BV303" s="1209"/>
      <c r="BW303" s="1209"/>
      <c r="BX303" s="1209"/>
      <c r="BY303" s="1209"/>
      <c r="BZ303" s="1209"/>
      <c r="CA303" s="1209"/>
      <c r="CB303" s="1209"/>
      <c r="CC303" s="1209"/>
      <c r="CD303" s="1209"/>
      <c r="CE303" s="1209"/>
      <c r="CF303" s="1209"/>
      <c r="CG303" s="1209"/>
      <c r="CH303" s="1209"/>
      <c r="CI303" s="42"/>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row>
    <row r="304" spans="2:144" ht="55.5" customHeight="1" x14ac:dyDescent="0.2">
      <c r="B304" s="182"/>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1209"/>
      <c r="AY304" s="1209"/>
      <c r="AZ304" s="1209"/>
      <c r="BA304" s="1209"/>
      <c r="BB304" s="1209"/>
      <c r="BC304" s="1209"/>
      <c r="BD304" s="1209"/>
      <c r="BE304" s="1209"/>
      <c r="BF304" s="1209"/>
      <c r="BG304" s="1209"/>
      <c r="BH304" s="1209"/>
      <c r="BI304" s="1209"/>
      <c r="BJ304" s="1209"/>
      <c r="BK304" s="1209"/>
      <c r="BL304" s="1209"/>
      <c r="BM304" s="1209"/>
      <c r="BN304" s="1209"/>
      <c r="BO304" s="1209"/>
      <c r="BP304" s="1209"/>
      <c r="BQ304" s="1209"/>
      <c r="BR304" s="1209"/>
      <c r="BS304" s="1209"/>
      <c r="BT304" s="1209"/>
      <c r="BU304" s="1209"/>
      <c r="BV304" s="1209"/>
      <c r="BW304" s="1209"/>
      <c r="BX304" s="1209"/>
      <c r="BY304" s="1209"/>
      <c r="BZ304" s="1209"/>
      <c r="CA304" s="1209"/>
      <c r="CB304" s="1209"/>
      <c r="CC304" s="1209"/>
      <c r="CD304" s="1209"/>
      <c r="CE304" s="1209"/>
      <c r="CF304" s="1209"/>
      <c r="CG304" s="1209"/>
      <c r="CH304" s="1209"/>
      <c r="CI304" s="42"/>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row>
    <row r="305" spans="2:144" ht="60" customHeight="1" x14ac:dyDescent="0.2">
      <c r="B305" s="182"/>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1209"/>
      <c r="AY305" s="1209"/>
      <c r="AZ305" s="1209"/>
      <c r="BA305" s="1209"/>
      <c r="BB305" s="1209"/>
      <c r="BC305" s="1209"/>
      <c r="BD305" s="1209"/>
      <c r="BE305" s="1209"/>
      <c r="BF305" s="1209"/>
      <c r="BG305" s="1209"/>
      <c r="BH305" s="1209"/>
      <c r="BI305" s="1209"/>
      <c r="BJ305" s="1209"/>
      <c r="BK305" s="1209"/>
      <c r="BL305" s="1209"/>
      <c r="BM305" s="1209"/>
      <c r="BN305" s="1209"/>
      <c r="BO305" s="1209"/>
      <c r="BP305" s="1209"/>
      <c r="BQ305" s="1209"/>
      <c r="BR305" s="1209"/>
      <c r="BS305" s="1209"/>
      <c r="BT305" s="1209"/>
      <c r="BU305" s="1209"/>
      <c r="BV305" s="1209"/>
      <c r="BW305" s="1209"/>
      <c r="BX305" s="1209"/>
      <c r="BY305" s="42"/>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row>
    <row r="306" spans="2:144" ht="81" customHeight="1" x14ac:dyDescent="0.2">
      <c r="B306" s="182"/>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1209"/>
      <c r="AY306" s="1209"/>
      <c r="AZ306" s="1209"/>
      <c r="BA306" s="1209"/>
      <c r="BB306" s="1209"/>
      <c r="BC306" s="1209"/>
      <c r="BD306" s="1209"/>
      <c r="BE306" s="1209"/>
      <c r="BF306" s="1209"/>
      <c r="BG306" s="1209"/>
      <c r="BH306" s="1209"/>
      <c r="BI306" s="1209"/>
      <c r="BJ306" s="1209"/>
      <c r="BK306" s="1209"/>
      <c r="BL306" s="1209"/>
      <c r="BM306" s="1209"/>
      <c r="BN306" s="1209"/>
      <c r="BO306" s="1209"/>
      <c r="BP306" s="1209"/>
      <c r="BQ306" s="1209"/>
      <c r="BR306" s="1209"/>
      <c r="BS306" s="1209"/>
      <c r="BT306" s="1209"/>
      <c r="BU306" s="1209"/>
      <c r="BV306" s="1209"/>
      <c r="BW306" s="1209"/>
      <c r="BX306" s="1209"/>
      <c r="BY306" s="42"/>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row>
    <row r="307" spans="2:144" ht="15" customHeight="1" x14ac:dyDescent="0.2">
      <c r="B307" s="182"/>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1209"/>
      <c r="AY307" s="1209"/>
      <c r="AZ307" s="1209"/>
      <c r="BA307" s="1209"/>
      <c r="BB307" s="1209"/>
      <c r="BC307" s="1209"/>
      <c r="BD307" s="1209"/>
      <c r="BE307" s="1209"/>
      <c r="BF307" s="1209"/>
      <c r="BG307" s="1209"/>
      <c r="BH307" s="1209"/>
      <c r="BI307" s="1209"/>
      <c r="BJ307" s="1209"/>
      <c r="BK307" s="1209"/>
      <c r="BL307" s="1209"/>
      <c r="BM307" s="1209"/>
      <c r="BN307" s="1209"/>
      <c r="BO307" s="1209"/>
      <c r="BP307" s="1209"/>
      <c r="BQ307" s="1209"/>
      <c r="BR307" s="1209"/>
      <c r="BS307" s="1209"/>
      <c r="BT307" s="1209"/>
      <c r="BU307" s="1209"/>
      <c r="BV307" s="1209"/>
      <c r="BW307" s="1209"/>
      <c r="BX307" s="1209"/>
      <c r="BY307" s="42"/>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row>
    <row r="308" spans="2:144" ht="44.45" customHeight="1" x14ac:dyDescent="0.2">
      <c r="B308" s="182"/>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1209"/>
      <c r="AY308" s="1209"/>
      <c r="AZ308" s="1209"/>
      <c r="BA308" s="1209"/>
      <c r="BB308" s="1209"/>
      <c r="BC308" s="1209"/>
      <c r="BD308" s="1209"/>
      <c r="BE308" s="1209"/>
      <c r="BF308" s="1209"/>
      <c r="BG308" s="1209"/>
      <c r="BH308" s="1209"/>
      <c r="BI308" s="1209"/>
      <c r="BJ308" s="1209"/>
      <c r="BK308" s="1209"/>
      <c r="BL308" s="1209"/>
      <c r="BM308" s="1209"/>
      <c r="BN308" s="1209"/>
      <c r="BO308" s="1209"/>
      <c r="BP308" s="1209"/>
      <c r="BQ308" s="1209"/>
      <c r="BR308" s="1209"/>
      <c r="BS308" s="1209"/>
      <c r="BT308" s="1209"/>
      <c r="BU308" s="1209"/>
      <c r="BV308" s="1209"/>
      <c r="BW308" s="1209"/>
      <c r="BX308" s="1209"/>
      <c r="BY308" s="42"/>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row>
    <row r="309" spans="2:144" ht="30.95" customHeight="1" x14ac:dyDescent="0.2">
      <c r="B309" s="182"/>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1209"/>
      <c r="AY309" s="1209"/>
      <c r="AZ309" s="1209"/>
      <c r="BA309" s="1209"/>
      <c r="BB309" s="1209"/>
      <c r="BC309" s="1209"/>
      <c r="BD309" s="1209"/>
      <c r="BE309" s="1209"/>
      <c r="BF309" s="1209"/>
      <c r="BG309" s="1209"/>
      <c r="BH309" s="1209"/>
      <c r="BI309" s="1209"/>
      <c r="BJ309" s="1209"/>
      <c r="BK309" s="1209"/>
      <c r="BL309" s="1209"/>
      <c r="BM309" s="1209"/>
      <c r="BN309" s="1209"/>
      <c r="BO309" s="1209"/>
      <c r="BP309" s="1209"/>
      <c r="BQ309" s="1209"/>
      <c r="BR309" s="1209"/>
      <c r="BS309" s="1209"/>
      <c r="BT309" s="1209"/>
      <c r="BU309" s="1209"/>
      <c r="BV309" s="1209"/>
      <c r="BW309" s="1209"/>
      <c r="BX309" s="1209"/>
      <c r="BY309" s="42"/>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row>
    <row r="310" spans="2:144" ht="41.45" customHeight="1" x14ac:dyDescent="0.2">
      <c r="B310" s="182"/>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1209"/>
      <c r="AY310" s="1209"/>
      <c r="AZ310" s="1209"/>
      <c r="BA310" s="1209"/>
      <c r="BB310" s="1209"/>
      <c r="BC310" s="1209"/>
      <c r="BD310" s="1209"/>
      <c r="BE310" s="1209"/>
      <c r="BF310" s="1209"/>
      <c r="BG310" s="1209"/>
      <c r="BH310" s="1209"/>
      <c r="BI310" s="1209"/>
      <c r="BJ310" s="1209"/>
      <c r="BK310" s="1209"/>
      <c r="BL310" s="1209"/>
      <c r="BM310" s="1209"/>
      <c r="BN310" s="1209"/>
      <c r="BO310" s="1209"/>
      <c r="BP310" s="1209"/>
      <c r="BQ310" s="1209"/>
      <c r="BR310" s="1209"/>
      <c r="BS310" s="1209"/>
      <c r="BT310" s="1209"/>
      <c r="BU310" s="1209"/>
      <c r="BV310" s="1209"/>
      <c r="BW310" s="1209"/>
      <c r="BX310" s="1209"/>
      <c r="BY310" s="42"/>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row>
    <row r="311" spans="2:144" ht="34.5" customHeight="1" x14ac:dyDescent="0.2">
      <c r="B311" s="182"/>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1209"/>
      <c r="AY311" s="1209"/>
      <c r="AZ311" s="1209"/>
      <c r="BA311" s="1209"/>
      <c r="BB311" s="1209"/>
      <c r="BC311" s="1209"/>
      <c r="BD311" s="1209"/>
      <c r="BE311" s="1209"/>
      <c r="BF311" s="1209"/>
      <c r="BG311" s="1209"/>
      <c r="BH311" s="1209"/>
      <c r="BI311" s="1209"/>
      <c r="BJ311" s="1209"/>
      <c r="BK311" s="1209"/>
      <c r="BL311" s="1209"/>
      <c r="BM311" s="1209"/>
      <c r="BN311" s="1209"/>
      <c r="BO311" s="1209"/>
      <c r="BP311" s="1209"/>
      <c r="BQ311" s="1209"/>
      <c r="BR311" s="1209"/>
      <c r="BS311" s="1209"/>
      <c r="BT311" s="1209"/>
      <c r="BU311" s="1209"/>
      <c r="BV311" s="1209"/>
      <c r="BW311" s="1209"/>
      <c r="BX311" s="1209"/>
      <c r="BY311" s="42"/>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row>
    <row r="312" spans="2:144" ht="43.5" customHeight="1" x14ac:dyDescent="0.2">
      <c r="B312" s="182"/>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1209"/>
      <c r="AY312" s="1209"/>
      <c r="AZ312" s="1209"/>
      <c r="BA312" s="1209"/>
      <c r="BB312" s="1209"/>
      <c r="BC312" s="1209"/>
      <c r="BD312" s="1209"/>
      <c r="BE312" s="1209"/>
      <c r="BF312" s="1209"/>
      <c r="BG312" s="1209"/>
      <c r="BH312" s="1209"/>
      <c r="BI312" s="1209"/>
      <c r="BJ312" s="1209"/>
      <c r="BK312" s="1209"/>
      <c r="BL312" s="1209"/>
      <c r="BM312" s="1209"/>
      <c r="BN312" s="1209"/>
      <c r="BO312" s="1209"/>
      <c r="BP312" s="1209"/>
      <c r="BQ312" s="1209"/>
      <c r="BR312" s="1209"/>
      <c r="BS312" s="1209"/>
      <c r="BT312" s="1209"/>
      <c r="BU312" s="1209"/>
      <c r="BV312" s="1209"/>
      <c r="BW312" s="1209"/>
      <c r="BX312" s="1209"/>
      <c r="BY312" s="42"/>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row>
    <row r="313" spans="2:144" ht="49.5" customHeight="1" x14ac:dyDescent="0.2">
      <c r="B313" s="182"/>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1209"/>
      <c r="AY313" s="1209"/>
      <c r="AZ313" s="1209"/>
      <c r="BA313" s="1209"/>
      <c r="BB313" s="1209"/>
      <c r="BC313" s="1209"/>
      <c r="BD313" s="1209"/>
      <c r="BE313" s="1209"/>
      <c r="BF313" s="1209"/>
      <c r="BG313" s="1209"/>
      <c r="BH313" s="1209"/>
      <c r="BI313" s="1209"/>
      <c r="BJ313" s="1209"/>
      <c r="BK313" s="1209"/>
      <c r="BL313" s="1209"/>
      <c r="BM313" s="1209"/>
      <c r="BN313" s="1209"/>
      <c r="BO313" s="1209"/>
      <c r="BP313" s="1209"/>
      <c r="BQ313" s="1209"/>
      <c r="BR313" s="1209"/>
      <c r="BS313" s="1209"/>
      <c r="BT313" s="1209"/>
      <c r="BU313" s="1209"/>
      <c r="BV313" s="1209"/>
      <c r="BW313" s="1209"/>
      <c r="BX313" s="1209"/>
      <c r="BY313" s="42"/>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row>
    <row r="314" spans="2:144" ht="41.45" customHeight="1" x14ac:dyDescent="0.2">
      <c r="B314" s="182"/>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1209"/>
      <c r="AY314" s="1209"/>
      <c r="AZ314" s="1209"/>
      <c r="BA314" s="1209"/>
      <c r="BB314" s="1209"/>
      <c r="BC314" s="1209"/>
      <c r="BD314" s="1209"/>
      <c r="BE314" s="1209"/>
      <c r="BF314" s="1209"/>
      <c r="BG314" s="1209"/>
      <c r="BH314" s="1209"/>
      <c r="BI314" s="1209"/>
      <c r="BJ314" s="1209"/>
      <c r="BK314" s="1209"/>
      <c r="BL314" s="1209"/>
      <c r="BM314" s="1209"/>
      <c r="BN314" s="1209"/>
      <c r="BO314" s="1209"/>
      <c r="BP314" s="1209"/>
      <c r="BQ314" s="1209"/>
      <c r="BR314" s="1209"/>
      <c r="BS314" s="1209"/>
      <c r="BT314" s="1209"/>
      <c r="BU314" s="1209"/>
      <c r="BV314" s="1209"/>
      <c r="BW314" s="1209"/>
      <c r="BX314" s="1209"/>
      <c r="BY314" s="42"/>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row>
    <row r="315" spans="2:144" ht="64.5" customHeight="1" x14ac:dyDescent="0.2">
      <c r="B315" s="182"/>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1209"/>
      <c r="AY315" s="1209"/>
      <c r="AZ315" s="1209"/>
      <c r="BA315" s="1209"/>
      <c r="BB315" s="1209"/>
      <c r="BC315" s="1209"/>
      <c r="BD315" s="1209"/>
      <c r="BE315" s="1209"/>
      <c r="BF315" s="1209"/>
      <c r="BG315" s="1209"/>
      <c r="BH315" s="1209"/>
      <c r="BI315" s="1209"/>
      <c r="BJ315" s="1209"/>
      <c r="BK315" s="1209"/>
      <c r="BL315" s="1209"/>
      <c r="BM315" s="1209"/>
      <c r="BN315" s="1209"/>
      <c r="BO315" s="1209"/>
      <c r="BP315" s="1209"/>
      <c r="BQ315" s="1209"/>
      <c r="BR315" s="1209"/>
      <c r="BS315" s="1209"/>
      <c r="BT315" s="1209"/>
      <c r="BU315" s="1209"/>
      <c r="BV315" s="1209"/>
      <c r="BW315" s="1209"/>
      <c r="BX315" s="1209"/>
      <c r="BY315" s="42"/>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row>
    <row r="316" spans="2:144" ht="58.5" customHeight="1" x14ac:dyDescent="0.2">
      <c r="B316" s="182"/>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1209"/>
      <c r="AY316" s="1209"/>
      <c r="AZ316" s="1209"/>
      <c r="BA316" s="1209"/>
      <c r="BB316" s="1209"/>
      <c r="BC316" s="1209"/>
      <c r="BD316" s="1209"/>
      <c r="BE316" s="1209"/>
      <c r="BF316" s="1209"/>
      <c r="BG316" s="1209"/>
      <c r="BH316" s="1209"/>
      <c r="BI316" s="1209"/>
      <c r="BJ316" s="1209"/>
      <c r="BK316" s="1209"/>
      <c r="BL316" s="1209"/>
      <c r="BM316" s="1209"/>
      <c r="BN316" s="1209"/>
      <c r="BO316" s="1209"/>
      <c r="BP316" s="1209"/>
      <c r="BQ316" s="1209"/>
      <c r="BR316" s="1209"/>
      <c r="BS316" s="1209"/>
      <c r="BT316" s="1209"/>
      <c r="BU316" s="1209"/>
      <c r="BV316" s="1209"/>
      <c r="BW316" s="1209"/>
      <c r="BX316" s="1209"/>
      <c r="BY316" s="42"/>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row>
    <row r="317" spans="2:144" ht="28.5" customHeight="1" x14ac:dyDescent="0.2">
      <c r="B317" s="182"/>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1209"/>
      <c r="AY317" s="1209"/>
      <c r="AZ317" s="1209"/>
      <c r="BA317" s="1209"/>
      <c r="BB317" s="1209"/>
      <c r="BC317" s="1209"/>
      <c r="BD317" s="1209"/>
      <c r="BE317" s="1209"/>
      <c r="BF317" s="1209"/>
      <c r="BG317" s="1209"/>
      <c r="BH317" s="1209"/>
      <c r="BI317" s="1209"/>
      <c r="BJ317" s="1209"/>
      <c r="BK317" s="1209"/>
      <c r="BL317" s="1209"/>
      <c r="BM317" s="1209"/>
      <c r="BN317" s="1209"/>
      <c r="BO317" s="1209"/>
      <c r="BP317" s="1209"/>
      <c r="BQ317" s="1209"/>
      <c r="BR317" s="1209"/>
      <c r="BS317" s="1209"/>
      <c r="BT317" s="1209"/>
      <c r="BU317" s="1209"/>
      <c r="BV317" s="1209"/>
      <c r="BW317" s="1209"/>
      <c r="BX317" s="1209"/>
      <c r="BY317" s="42"/>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row>
    <row r="318" spans="2:144" ht="26.45" customHeight="1" x14ac:dyDescent="0.2">
      <c r="B318" s="182"/>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1209"/>
      <c r="AY318" s="1209"/>
      <c r="AZ318" s="1209"/>
      <c r="BA318" s="1209"/>
      <c r="BB318" s="1209"/>
      <c r="BC318" s="1209"/>
      <c r="BD318" s="1209"/>
      <c r="BE318" s="1209"/>
      <c r="BF318" s="1209"/>
      <c r="BG318" s="1209"/>
      <c r="BH318" s="1209"/>
      <c r="BI318" s="1209"/>
      <c r="BJ318" s="1209"/>
      <c r="BK318" s="1209"/>
      <c r="BL318" s="1209"/>
      <c r="BM318" s="1209"/>
      <c r="BN318" s="1209"/>
      <c r="BO318" s="1209"/>
      <c r="BP318" s="1209"/>
      <c r="BQ318" s="1209"/>
      <c r="BR318" s="1209"/>
      <c r="BS318" s="1209"/>
      <c r="BT318" s="1209"/>
      <c r="BU318" s="1209"/>
      <c r="BV318" s="1209"/>
      <c r="BW318" s="1209"/>
      <c r="BX318" s="1209"/>
      <c r="BY318" s="42"/>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row>
    <row r="319" spans="2:144" ht="44.45" customHeight="1" x14ac:dyDescent="0.2">
      <c r="B319" s="182"/>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1209"/>
      <c r="AY319" s="1209"/>
      <c r="AZ319" s="1209"/>
      <c r="BA319" s="1209"/>
      <c r="BB319" s="1209"/>
      <c r="BC319" s="1209"/>
      <c r="BD319" s="1209"/>
      <c r="BE319" s="1209"/>
      <c r="BF319" s="1209"/>
      <c r="BG319" s="1209"/>
      <c r="BH319" s="1209"/>
      <c r="BI319" s="1209"/>
      <c r="BJ319" s="1209"/>
      <c r="BK319" s="1209"/>
      <c r="BL319" s="1209"/>
      <c r="BM319" s="1209"/>
      <c r="BN319" s="1209"/>
      <c r="BO319" s="1209"/>
      <c r="BP319" s="1209"/>
      <c r="BQ319" s="1209"/>
      <c r="BR319" s="1209"/>
      <c r="BS319" s="1209"/>
      <c r="BT319" s="1209"/>
      <c r="BU319" s="1209"/>
      <c r="BV319" s="1209"/>
      <c r="BW319" s="1209"/>
      <c r="BX319" s="1209"/>
      <c r="BY319" s="42"/>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row>
    <row r="320" spans="2:144" ht="26.45" customHeight="1" x14ac:dyDescent="0.2">
      <c r="B320" s="182"/>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1209"/>
      <c r="AY320" s="1209"/>
      <c r="AZ320" s="1209"/>
      <c r="BA320" s="1209"/>
      <c r="BB320" s="1209"/>
      <c r="BC320" s="1209"/>
      <c r="BD320" s="1209"/>
      <c r="BE320" s="1209"/>
      <c r="BF320" s="1209"/>
      <c r="BG320" s="1209"/>
      <c r="BH320" s="1209"/>
      <c r="BI320" s="1209"/>
      <c r="BJ320" s="1209"/>
      <c r="BK320" s="1209"/>
      <c r="BL320" s="1209"/>
      <c r="BM320" s="1209"/>
      <c r="BN320" s="1209"/>
      <c r="BO320" s="1209"/>
      <c r="BP320" s="1209"/>
      <c r="BQ320" s="1209"/>
      <c r="BR320" s="1209"/>
      <c r="BS320" s="1209"/>
      <c r="BT320" s="1209"/>
      <c r="BU320" s="1209"/>
      <c r="BV320" s="1209"/>
      <c r="BW320" s="1209"/>
      <c r="BX320" s="1209"/>
      <c r="BY320" s="42"/>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row>
    <row r="321" spans="2:134" ht="33.950000000000003" customHeight="1" x14ac:dyDescent="0.2">
      <c r="B321" s="182"/>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1209"/>
      <c r="AY321" s="1209"/>
      <c r="AZ321" s="1209"/>
      <c r="BA321" s="1209"/>
      <c r="BB321" s="1209"/>
      <c r="BC321" s="1209"/>
      <c r="BD321" s="1209"/>
      <c r="BE321" s="1209"/>
      <c r="BF321" s="1209"/>
      <c r="BG321" s="1209"/>
      <c r="BH321" s="1209"/>
      <c r="BI321" s="1209"/>
      <c r="BJ321" s="1209"/>
      <c r="BK321" s="1209"/>
      <c r="BL321" s="1209"/>
      <c r="BM321" s="1209"/>
      <c r="BN321" s="1209"/>
      <c r="BO321" s="1209"/>
      <c r="BP321" s="1209"/>
      <c r="BQ321" s="1209"/>
      <c r="BR321" s="1209"/>
      <c r="BS321" s="1209"/>
      <c r="BT321" s="1209"/>
      <c r="BU321" s="1209"/>
      <c r="BV321" s="1209"/>
      <c r="BW321" s="1209"/>
      <c r="BX321" s="1209"/>
      <c r="BY321" s="42"/>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row>
    <row r="322" spans="2:134" ht="37.5" customHeight="1" x14ac:dyDescent="0.2">
      <c r="B322" s="182"/>
      <c r="C322" s="181"/>
      <c r="D322" s="33"/>
      <c r="E322" s="33"/>
      <c r="F322" s="33"/>
      <c r="G322" s="33"/>
      <c r="H322" s="33"/>
      <c r="I322" s="33"/>
      <c r="J322" s="33"/>
      <c r="K322" s="33"/>
      <c r="L322" s="33"/>
      <c r="M322" s="33"/>
      <c r="N322" s="33"/>
      <c r="O322" s="33"/>
      <c r="P322" s="33"/>
      <c r="Q322" s="33"/>
      <c r="R322" s="33"/>
      <c r="S322" s="33"/>
      <c r="T322" s="33"/>
      <c r="U322" s="33"/>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1209"/>
      <c r="AY322" s="1209"/>
      <c r="AZ322" s="1209"/>
      <c r="BA322" s="1209"/>
      <c r="BB322" s="1209"/>
      <c r="BC322" s="1209"/>
      <c r="BD322" s="1209"/>
      <c r="BE322" s="1209"/>
      <c r="BF322" s="1209"/>
      <c r="BG322" s="1209"/>
      <c r="BH322" s="1209"/>
      <c r="BI322" s="1209"/>
      <c r="BJ322" s="1209"/>
      <c r="BK322" s="1209"/>
      <c r="BL322" s="1209"/>
      <c r="BM322" s="1209"/>
      <c r="BN322" s="1209"/>
      <c r="BO322" s="1209"/>
      <c r="BP322" s="1209"/>
      <c r="BQ322" s="1209"/>
      <c r="BR322" s="1209"/>
      <c r="BS322" s="1209"/>
      <c r="BT322" s="1209"/>
      <c r="BU322" s="1209"/>
      <c r="BV322" s="1209"/>
      <c r="BW322" s="1209"/>
      <c r="BX322" s="1209"/>
      <c r="BY322" s="42"/>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row>
    <row r="323" spans="2:134" ht="54" customHeight="1" x14ac:dyDescent="0.2">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1209"/>
      <c r="AY323" s="1209"/>
      <c r="AZ323" s="1209"/>
      <c r="BA323" s="1209"/>
      <c r="BB323" s="1209"/>
      <c r="BC323" s="1209"/>
      <c r="BD323" s="1209"/>
      <c r="BE323" s="1209"/>
      <c r="BF323" s="1209"/>
      <c r="BG323" s="1209"/>
      <c r="BH323" s="1209"/>
      <c r="BI323" s="1209"/>
      <c r="BJ323" s="1209"/>
      <c r="BK323" s="1209"/>
      <c r="BL323" s="1209"/>
      <c r="BM323" s="1209"/>
      <c r="BN323" s="1209"/>
      <c r="BO323" s="1209"/>
      <c r="BP323" s="1209"/>
      <c r="BQ323" s="1209"/>
      <c r="BR323" s="1209"/>
      <c r="BS323" s="1209"/>
      <c r="BT323" s="1209"/>
      <c r="BU323" s="1209"/>
      <c r="BV323" s="1209"/>
      <c r="BW323" s="1209"/>
      <c r="BX323" s="1209"/>
      <c r="BY323" s="42"/>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row>
    <row r="324" spans="2:134" ht="46.5" customHeight="1" x14ac:dyDescent="0.2">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1209"/>
      <c r="AY324" s="1209"/>
      <c r="AZ324" s="1209"/>
      <c r="BA324" s="1209"/>
      <c r="BB324" s="1209"/>
      <c r="BC324" s="1209"/>
      <c r="BD324" s="1209"/>
      <c r="BE324" s="1209"/>
      <c r="BF324" s="1209"/>
      <c r="BG324" s="1209"/>
      <c r="BH324" s="1209"/>
      <c r="BI324" s="1209"/>
      <c r="BJ324" s="1209"/>
      <c r="BK324" s="1209"/>
      <c r="BL324" s="1209"/>
      <c r="BM324" s="1209"/>
      <c r="BN324" s="1209"/>
      <c r="BO324" s="1209"/>
      <c r="BP324" s="1209"/>
      <c r="BQ324" s="1209"/>
      <c r="BR324" s="1209"/>
      <c r="BS324" s="1209"/>
      <c r="BT324" s="1209"/>
      <c r="BU324" s="1209"/>
      <c r="BV324" s="1209"/>
      <c r="BW324" s="1209"/>
      <c r="BX324" s="1209"/>
      <c r="BY324" s="42"/>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row>
    <row r="325" spans="2:134" ht="33" customHeight="1" x14ac:dyDescent="0.2">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2424"/>
      <c r="AY325" s="2424"/>
      <c r="AZ325" s="1935"/>
      <c r="BA325" s="1935"/>
      <c r="BB325" s="1935"/>
      <c r="BC325" s="1935"/>
      <c r="BD325" s="1935"/>
      <c r="BE325" s="1935"/>
      <c r="BF325" s="1935"/>
      <c r="BG325" s="1935"/>
      <c r="BH325" s="1935"/>
      <c r="BI325" s="1935"/>
      <c r="BJ325" s="1935"/>
      <c r="BK325" s="1935"/>
      <c r="BL325" s="1935"/>
      <c r="BM325" s="1935"/>
      <c r="BN325" s="1935"/>
      <c r="BO325" s="1935"/>
      <c r="BP325" s="1935"/>
      <c r="BQ325" s="1935"/>
      <c r="BR325" s="1935"/>
      <c r="BS325" s="1935"/>
      <c r="BT325" s="1935"/>
      <c r="BU325" s="1935"/>
      <c r="BV325" s="1935"/>
      <c r="BW325" s="1935"/>
      <c r="BX325" s="1935"/>
      <c r="BY325" s="42"/>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row>
    <row r="326" spans="2:134" ht="26.45" customHeight="1" x14ac:dyDescent="0.2">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row>
    <row r="327" spans="2:134" ht="30.95" customHeight="1" x14ac:dyDescent="0.2">
      <c r="CQ327" s="5"/>
    </row>
    <row r="328" spans="2:134" ht="39.950000000000003" customHeight="1" x14ac:dyDescent="0.2"/>
    <row r="329" spans="2:134" ht="14.25" x14ac:dyDescent="0.2"/>
    <row r="330" spans="2:134" ht="14.25" x14ac:dyDescent="0.2"/>
    <row r="331" spans="2:134" ht="14.25" x14ac:dyDescent="0.2"/>
    <row r="332" spans="2:134" ht="14.25" x14ac:dyDescent="0.2"/>
    <row r="333" spans="2:134" ht="14.25" x14ac:dyDescent="0.2"/>
    <row r="334" spans="2:134" ht="14.25" x14ac:dyDescent="0.2"/>
    <row r="335" spans="2:134" ht="14.25" x14ac:dyDescent="0.2"/>
    <row r="336" spans="2:134"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sheetData>
  <sheetProtection insertColumns="0" insertRows="0" deleteColumns="0" deleteRows="0"/>
  <mergeCells count="183">
    <mergeCell ref="J238:K238"/>
    <mergeCell ref="J239:K239"/>
    <mergeCell ref="B240:C240"/>
    <mergeCell ref="D240:I240"/>
    <mergeCell ref="B243:C243"/>
    <mergeCell ref="AX325:AY325"/>
    <mergeCell ref="B233:C233"/>
    <mergeCell ref="J233:K233"/>
    <mergeCell ref="J234:K234"/>
    <mergeCell ref="J235:K235"/>
    <mergeCell ref="J236:K236"/>
    <mergeCell ref="J237:K237"/>
    <mergeCell ref="J227:K227"/>
    <mergeCell ref="J228:K228"/>
    <mergeCell ref="J229:K229"/>
    <mergeCell ref="J230:K230"/>
    <mergeCell ref="J231:K231"/>
    <mergeCell ref="J232:K232"/>
    <mergeCell ref="J221:K221"/>
    <mergeCell ref="J222:K222"/>
    <mergeCell ref="J223:K223"/>
    <mergeCell ref="J224:K224"/>
    <mergeCell ref="J225:K225"/>
    <mergeCell ref="B226:C226"/>
    <mergeCell ref="J226:K226"/>
    <mergeCell ref="J216:K216"/>
    <mergeCell ref="J217:K217"/>
    <mergeCell ref="J218:K218"/>
    <mergeCell ref="B219:C219"/>
    <mergeCell ref="J219:K219"/>
    <mergeCell ref="J220:K220"/>
    <mergeCell ref="V210:W210"/>
    <mergeCell ref="D211:I211"/>
    <mergeCell ref="J211:K212"/>
    <mergeCell ref="J213:K213"/>
    <mergeCell ref="J214:K214"/>
    <mergeCell ref="J215:K215"/>
    <mergeCell ref="P195:Q195"/>
    <mergeCell ref="B198:C198"/>
    <mergeCell ref="B199:C199"/>
    <mergeCell ref="B200:C200"/>
    <mergeCell ref="B201:C201"/>
    <mergeCell ref="B202:C202"/>
    <mergeCell ref="P188:Q188"/>
    <mergeCell ref="P189:Q189"/>
    <mergeCell ref="P190:Q190"/>
    <mergeCell ref="P191:Q191"/>
    <mergeCell ref="P192:Q192"/>
    <mergeCell ref="P194:Q194"/>
    <mergeCell ref="P181:Q181"/>
    <mergeCell ref="P182:Q182"/>
    <mergeCell ref="P183:Q183"/>
    <mergeCell ref="P184:Q184"/>
    <mergeCell ref="P185:Q185"/>
    <mergeCell ref="P186:Q186"/>
    <mergeCell ref="P176:Q177"/>
    <mergeCell ref="AB176:AG176"/>
    <mergeCell ref="AH176:AM176"/>
    <mergeCell ref="P178:Q178"/>
    <mergeCell ref="P179:Q179"/>
    <mergeCell ref="P180:Q180"/>
    <mergeCell ref="J160:K160"/>
    <mergeCell ref="J161:K161"/>
    <mergeCell ref="B162:C162"/>
    <mergeCell ref="D162:I162"/>
    <mergeCell ref="B165:C165"/>
    <mergeCell ref="D176:I176"/>
    <mergeCell ref="J176:O176"/>
    <mergeCell ref="B155:C155"/>
    <mergeCell ref="J155:K155"/>
    <mergeCell ref="J156:K156"/>
    <mergeCell ref="J157:K157"/>
    <mergeCell ref="J158:K158"/>
    <mergeCell ref="J159:K159"/>
    <mergeCell ref="J149:K149"/>
    <mergeCell ref="J150:K150"/>
    <mergeCell ref="J151:K151"/>
    <mergeCell ref="J152:K152"/>
    <mergeCell ref="J153:K153"/>
    <mergeCell ref="J154:K154"/>
    <mergeCell ref="J144:K144"/>
    <mergeCell ref="J145:K145"/>
    <mergeCell ref="J146:K146"/>
    <mergeCell ref="J147:K147"/>
    <mergeCell ref="B148:C148"/>
    <mergeCell ref="J148:K148"/>
    <mergeCell ref="J139:K139"/>
    <mergeCell ref="J140:K140"/>
    <mergeCell ref="B141:C141"/>
    <mergeCell ref="J141:K141"/>
    <mergeCell ref="J142:K142"/>
    <mergeCell ref="J143:K143"/>
    <mergeCell ref="B134:C134"/>
    <mergeCell ref="J134:K134"/>
    <mergeCell ref="J135:K135"/>
    <mergeCell ref="J136:K136"/>
    <mergeCell ref="J137:K137"/>
    <mergeCell ref="J138:K138"/>
    <mergeCell ref="J128:K128"/>
    <mergeCell ref="J129:K129"/>
    <mergeCell ref="J130:K130"/>
    <mergeCell ref="J131:K131"/>
    <mergeCell ref="J132:K132"/>
    <mergeCell ref="J133:K133"/>
    <mergeCell ref="D122:I122"/>
    <mergeCell ref="J122:K123"/>
    <mergeCell ref="J124:K124"/>
    <mergeCell ref="J125:K125"/>
    <mergeCell ref="J126:K126"/>
    <mergeCell ref="J127:K127"/>
    <mergeCell ref="J107:K107"/>
    <mergeCell ref="J108:K108"/>
    <mergeCell ref="B109:C109"/>
    <mergeCell ref="D109:I109"/>
    <mergeCell ref="B112:C112"/>
    <mergeCell ref="J121:K121"/>
    <mergeCell ref="B102:C102"/>
    <mergeCell ref="J102:K102"/>
    <mergeCell ref="J103:K103"/>
    <mergeCell ref="J104:K104"/>
    <mergeCell ref="J105:K105"/>
    <mergeCell ref="J106:K106"/>
    <mergeCell ref="J96:K96"/>
    <mergeCell ref="J97:K97"/>
    <mergeCell ref="J98:K98"/>
    <mergeCell ref="J99:K99"/>
    <mergeCell ref="J100:K100"/>
    <mergeCell ref="J101:K101"/>
    <mergeCell ref="J91:K91"/>
    <mergeCell ref="J92:K92"/>
    <mergeCell ref="J93:K93"/>
    <mergeCell ref="J94:K94"/>
    <mergeCell ref="B95:C95"/>
    <mergeCell ref="J95:K95"/>
    <mergeCell ref="J86:K86"/>
    <mergeCell ref="J87:K87"/>
    <mergeCell ref="B88:C88"/>
    <mergeCell ref="J88:K88"/>
    <mergeCell ref="J89:K89"/>
    <mergeCell ref="J90:K90"/>
    <mergeCell ref="B81:C81"/>
    <mergeCell ref="J81:K81"/>
    <mergeCell ref="J82:K82"/>
    <mergeCell ref="J83:K83"/>
    <mergeCell ref="J84:K84"/>
    <mergeCell ref="J85:K85"/>
    <mergeCell ref="J76:K76"/>
    <mergeCell ref="J77:K77"/>
    <mergeCell ref="J78:K78"/>
    <mergeCell ref="B79:C79"/>
    <mergeCell ref="J79:K79"/>
    <mergeCell ref="J80:K80"/>
    <mergeCell ref="J70:K70"/>
    <mergeCell ref="J71:K71"/>
    <mergeCell ref="J72:K72"/>
    <mergeCell ref="J73:K73"/>
    <mergeCell ref="J74:K74"/>
    <mergeCell ref="J75:K75"/>
    <mergeCell ref="AB54:AG54"/>
    <mergeCell ref="B57:C57"/>
    <mergeCell ref="J66:K66"/>
    <mergeCell ref="D67:I67"/>
    <mergeCell ref="J67:K68"/>
    <mergeCell ref="J69:K69"/>
    <mergeCell ref="AH14:AH15"/>
    <mergeCell ref="B26:C26"/>
    <mergeCell ref="B33:C33"/>
    <mergeCell ref="B40:C40"/>
    <mergeCell ref="B47:C47"/>
    <mergeCell ref="B54:C54"/>
    <mergeCell ref="D54:I54"/>
    <mergeCell ref="J54:O54"/>
    <mergeCell ref="P54:U54"/>
    <mergeCell ref="V54:AA54"/>
    <mergeCell ref="B4:P4"/>
    <mergeCell ref="B5:P5"/>
    <mergeCell ref="V6:AD6"/>
    <mergeCell ref="V7:AD7"/>
    <mergeCell ref="D14:I14"/>
    <mergeCell ref="J14:O14"/>
    <mergeCell ref="P14:U14"/>
    <mergeCell ref="V14:AA14"/>
    <mergeCell ref="AB14:AG14"/>
  </mergeCells>
  <phoneticPr fontId="23" type="noConversion"/>
  <dataValidations count="4">
    <dataValidation type="decimal" operator="greaterThanOrEqual" allowBlank="1" showInputMessage="1" showErrorMessage="1" error="Please enter non-negative number." sqref="U6:U7" xr:uid="{6F33E519-EEBC-41DE-AB04-8907171E69E9}">
      <formula1>0</formula1>
    </dataValidation>
    <dataValidation type="decimal" operator="greaterThanOrEqual" allowBlank="1" showErrorMessage="1" errorTitle="Error" error="Please enter non-negative number." sqref="L70:AA80 L125:AA133 L82:AA109 L214:AA223 L135:AA162 D194:O195 D179:O186 D188:O192 R188:V192 R179:V186 R194:V195 D214:I218 V225:AA242 D125:I133 D109 AC49:AG53 D49:D54 D17:AG25 D240 D35:AG39 E49:I53 J49:J54 K49:O53 P49:P54 Q49:U53 V49:V54 W49:AA53 AB49:AB54 D42:AG46 D235:I239 D70:I79 D90:I94 D97:I101 D104:I108 D136:I140 D143:I147 D150:I154 D162 L222:U240 D157:I161 D221:I225 D228:I232 D28:I32 J27:AG32 D83:I87" xr:uid="{2F868D35-A3E5-4A7C-99AE-E71DCBC2FA44}">
      <formula1>0</formula1>
    </dataValidation>
    <dataValidation operator="greaterThanOrEqual" allowBlank="1" showErrorMessage="1" errorTitle="Error" error="Please enter non-negative number." sqref="O15:O16 I15:I16 L81:AA81 I68:I69 B175:C187 B262:C322 L68:AA69 D6:T12 I123:I124 EQ169:EV169 CW170:EV171 C168:BX168 AY252:BD324 CR169:EO169 L123:AA124 O177:O178 AM177 AB66:AB67 I177:I178 C188:C197 AG177 Z177:AA194 U8:AD11 C204:C205 L212:AA213 AD124:AS124 I212:I213 B219:B261 L66:AA66 L121:AA121 AG15:AG16 AD213:AQ213 DF59 B116:AX120 J66:J67 U12:AK12 A1:B22 W179 CR306:ED326 FO60:OJ60 AH13:AH14 FO307:NV1048576 C1:U3 V1:V4 AE1:CR11 W1:AD5 EE306:EV1048576 J122 U15:U16 AA15:AA16 L134:AA134 CP169:CP171 B169:BX172 P203:Q203 CQ170:CQ171 D176 X176:X197 W176:W177 P176 Y176:Y194 D178:H178 J176 D187:O187 D193:O193 J178:N178 B188:B205 AB176 AN176:KA195 EW169:EW171 CO172:NR172 AH176 AB178:AM194 CD196:LQ197 AI173:MA175 BY168:CO172 D175:AG175 B173:AH174 CW198:MJ201 DG202:MT203 R193:V193 R177:V178 R187:V187 EW252:FN1048576 V248:BE251 BE252:CO325 EE249:MV251 FO252:OF306 BG250:BG251 CQ252:CQ327 BH249:DD251 CR252:EV305 CP205:CQ207 BF249:BF251 CP252:CP326 D204:CO209 D211 AD211:AQ211 DE248:ED251 EE248:MZ248 B121:C133 J211 D210:V210 D213:H213 AB211 X210:AN210 EX168:OJ171 AB121:AB122 AD121:AS122 DF167 EP168:EP169 D122 D121:J121 DN167:MZ167 D124:H124 CQ61:CQ62 D67 BF115:LE115 AD66:AR67 C114:AS114 D66:I66 D69:H69 D14 AO59:BE59 D16:H16 J14 J16:N16 DP59:MS59 P16:T16 V16:Z16 D13:AG13 D26:AG26 AB16:AF16 C6:C25 AI13:AI55 C27:C32 D33:AG33 CS1:NV8 D81:I82 C35:C39 AI14:IQ54 AJ13:HN13 AL9:JO12 C41:C46 B23:B58 CO55:LU58 C80:I80 C82:C87 C89:C94 B66:C78 C96:C101 B79:B114 B134:B167 C103:C111 C135:C140 C142:C147 C149:C154 DA114:MN114 FO61:NV62 CR60:FN62 AT118:KA120 CR116:MO117 AT121:IE164 L219:U221 V224:AA224 V248:AX325 D245:U322 C156:C164 C220:C225 C227:C232 B64:KZ64 AR211:JW243 DA244:MN247 AP210:KI210 AR208:LS209 CR204:OJ207 A23:A1048576 DA165:KS166 B206:C218 AT63:LH63 AS66:JD66 B65:JP65 AS67:JR67 AT68:JZ113 B60:CP63 C245:C261 D27:I27 C34:AG34 D40:AG41 D47:AG48 C48:C56 D88:I89 D95:I96 D102:I103 D134:I135 D141:I142 D148:I149 D155:I156 D219:I220 D226:I227 D233:I234 C234:C242" xr:uid="{F26510CA-A232-4959-9680-77ABD3822416}"/>
    <dataValidation type="list" allowBlank="1" showInputMessage="1" showErrorMessage="1" sqref="D55:AG56 D163:I164 D241:I242" xr:uid="{B5D8F470-D6A6-4C5C-882D-1208AC5801AC}">
      <formula1>"yes,no"</formula1>
    </dataValidation>
  </dataValidations>
  <pageMargins left="0.7" right="0.7" top="0.75" bottom="0.75" header="0.3" footer="0.3"/>
  <pageSetup paperSize="9" orientation="portrait" verticalDpi="90" r:id="rId1"/>
  <headerFooter>
    <oddHeader>&amp;R&amp;"Calibri"&amp;9&amp;K000000Confidential&amp;1#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BFF0-1BF5-4939-8BFC-892254BA3816}">
  <dimension ref="A1:XFB86"/>
  <sheetViews>
    <sheetView zoomScale="70" zoomScaleNormal="70" workbookViewId="0">
      <selection activeCell="C1" sqref="C1"/>
    </sheetView>
  </sheetViews>
  <sheetFormatPr defaultColWidth="0" defaultRowHeight="14.25" zeroHeight="1" x14ac:dyDescent="0.2"/>
  <cols>
    <col min="1" max="1" width="3.625" style="1785" customWidth="1"/>
    <col min="2" max="2" width="37.375" customWidth="1"/>
    <col min="3" max="3" width="8.625" customWidth="1"/>
    <col min="4" max="4" width="28.75" customWidth="1"/>
    <col min="5" max="5" width="29.75" customWidth="1"/>
    <col min="6" max="6" width="25.125" customWidth="1"/>
    <col min="7" max="7" width="73.625" customWidth="1"/>
    <col min="8" max="8" width="3.25" customWidth="1"/>
    <col min="9" max="9" width="6.75" customWidth="1"/>
    <col min="10" max="10" width="6.25" customWidth="1"/>
    <col min="11" max="16382" width="9" hidden="1"/>
    <col min="16383" max="16384" width="3.25" hidden="1"/>
  </cols>
  <sheetData>
    <row r="1" spans="1:10" s="1784" customFormat="1" ht="14.25" customHeight="1" x14ac:dyDescent="0.2">
      <c r="A1" s="1783"/>
    </row>
    <row r="2" spans="1:10" ht="19.5" customHeight="1" x14ac:dyDescent="0.2">
      <c r="B2" s="1786" t="s">
        <v>1938</v>
      </c>
      <c r="C2" s="1786"/>
      <c r="D2" s="1786"/>
      <c r="E2" s="1786"/>
      <c r="F2" s="1786"/>
      <c r="G2" s="1786"/>
      <c r="H2" s="1786"/>
      <c r="I2" s="1786"/>
      <c r="J2" s="1786"/>
    </row>
    <row r="3" spans="1:10" s="1784" customFormat="1" ht="12" customHeight="1" x14ac:dyDescent="0.2"/>
    <row r="4" spans="1:10" s="1784" customFormat="1" ht="36" customHeight="1" x14ac:dyDescent="0.2">
      <c r="B4" s="2528" t="s">
        <v>1939</v>
      </c>
      <c r="C4" s="2528"/>
      <c r="D4" s="2528"/>
      <c r="E4" s="2528"/>
      <c r="F4" s="2528"/>
      <c r="G4" s="2528"/>
    </row>
    <row r="5" spans="1:10" s="1784" customFormat="1" ht="12" customHeight="1" x14ac:dyDescent="0.2">
      <c r="B5" s="1787"/>
    </row>
    <row r="6" spans="1:10" s="1784" customFormat="1" ht="96.6" customHeight="1" x14ac:dyDescent="0.2">
      <c r="B6" s="1299" t="s">
        <v>2166</v>
      </c>
      <c r="C6" s="1422" t="s">
        <v>1478</v>
      </c>
      <c r="D6" s="2538"/>
      <c r="E6" s="2529"/>
      <c r="F6" s="2529"/>
      <c r="G6" s="2529"/>
    </row>
    <row r="7" spans="1:10" s="1784" customFormat="1" ht="96.6" customHeight="1" x14ac:dyDescent="0.2">
      <c r="B7" s="1299" t="s">
        <v>1940</v>
      </c>
      <c r="C7" s="1422" t="s">
        <v>1478</v>
      </c>
      <c r="D7" s="2529"/>
      <c r="E7" s="2529"/>
      <c r="F7" s="2529"/>
      <c r="G7" s="2529"/>
    </row>
    <row r="8" spans="1:10" s="1784" customFormat="1" ht="93.75" customHeight="1" x14ac:dyDescent="0.2">
      <c r="B8" s="1299" t="s">
        <v>1941</v>
      </c>
      <c r="C8" s="1422" t="s">
        <v>1478</v>
      </c>
      <c r="D8" s="2530"/>
      <c r="E8" s="2531"/>
      <c r="F8" s="2531"/>
      <c r="G8" s="2532"/>
    </row>
    <row r="9" spans="1:10" s="1784" customFormat="1" ht="93.75" customHeight="1" x14ac:dyDescent="0.2">
      <c r="B9" s="1299" t="s">
        <v>1942</v>
      </c>
      <c r="C9" s="1422" t="s">
        <v>1478</v>
      </c>
      <c r="D9" s="1788"/>
      <c r="E9" s="1789"/>
      <c r="F9" s="1789"/>
      <c r="G9" s="1790"/>
    </row>
    <row r="10" spans="1:10" s="1784" customFormat="1" ht="93.75" customHeight="1" x14ac:dyDescent="0.2">
      <c r="B10" s="1299" t="s">
        <v>1943</v>
      </c>
      <c r="C10" s="1422" t="s">
        <v>1478</v>
      </c>
      <c r="D10" s="1788"/>
      <c r="E10" s="1789"/>
      <c r="F10" s="1789"/>
      <c r="G10" s="1790"/>
    </row>
    <row r="11" spans="1:10" s="1784" customFormat="1" ht="93.75" customHeight="1" x14ac:dyDescent="0.2">
      <c r="B11" s="1299" t="s">
        <v>2172</v>
      </c>
      <c r="C11" s="1422" t="s">
        <v>1478</v>
      </c>
      <c r="D11" s="1788"/>
      <c r="E11" s="1789"/>
      <c r="F11" s="1789"/>
      <c r="G11" s="1790"/>
    </row>
    <row r="12" spans="1:10" s="1784" customFormat="1" ht="93" customHeight="1" x14ac:dyDescent="0.2">
      <c r="B12" s="1299" t="s">
        <v>1944</v>
      </c>
      <c r="C12" s="1422" t="s">
        <v>1478</v>
      </c>
      <c r="D12" s="2533"/>
      <c r="E12" s="2534"/>
      <c r="F12" s="2534"/>
      <c r="G12" s="2535"/>
    </row>
    <row r="13" spans="1:10" s="1784" customFormat="1" ht="93" customHeight="1" x14ac:dyDescent="0.2">
      <c r="B13" s="1299" t="s">
        <v>1945</v>
      </c>
      <c r="C13" s="1422" t="s">
        <v>1478</v>
      </c>
      <c r="D13" s="2533"/>
      <c r="E13" s="2534"/>
      <c r="F13" s="2534"/>
      <c r="G13" s="2534"/>
    </row>
    <row r="14" spans="1:10" s="1784" customFormat="1" ht="93" customHeight="1" x14ac:dyDescent="0.2">
      <c r="B14" s="1299" t="s">
        <v>2397</v>
      </c>
      <c r="C14" s="1422" t="s">
        <v>1478</v>
      </c>
      <c r="D14" s="1872"/>
      <c r="E14" s="1873"/>
      <c r="F14" s="1873"/>
      <c r="G14" s="1873"/>
    </row>
    <row r="15" spans="1:10" s="1784" customFormat="1" ht="93" customHeight="1" x14ac:dyDescent="0.2">
      <c r="B15" s="1299" t="s">
        <v>1946</v>
      </c>
      <c r="C15" s="1422" t="s">
        <v>1478</v>
      </c>
      <c r="D15" s="2536" t="s">
        <v>2171</v>
      </c>
      <c r="E15" s="2537"/>
      <c r="F15" s="2537"/>
      <c r="G15" s="2537"/>
    </row>
    <row r="16" spans="1:10" s="1784" customFormat="1" ht="12" hidden="1" customHeight="1" x14ac:dyDescent="0.25">
      <c r="B16" s="1791"/>
      <c r="D16" s="1792"/>
    </row>
    <row r="86" x14ac:dyDescent="0.2"/>
  </sheetData>
  <mergeCells count="7">
    <mergeCell ref="B4:G4"/>
    <mergeCell ref="D7:G7"/>
    <mergeCell ref="D8:G8"/>
    <mergeCell ref="D12:G12"/>
    <mergeCell ref="D15:G15"/>
    <mergeCell ref="D6:G6"/>
    <mergeCell ref="D13:G13"/>
  </mergeCells>
  <pageMargins left="0.7" right="0.7" top="0.75" bottom="0.75" header="0.3" footer="0.3"/>
  <pageSetup paperSize="9" orientation="portrait" verticalDpi="0" r:id="rId1"/>
  <headerFooter>
    <oddHeader>&amp;R&amp;"Calibri"&amp;9&amp;K000000Confidential&amp;1#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C5AC971-3E09-45F7-A3F7-372A699B61A4}">
          <x14:formula1>
            <xm:f>'risk metrics options'!$C$1:$C$3</xm:f>
          </x14:formula1>
          <xm:sqref>C6:C15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9" tint="0.59999389629810485"/>
    <pageSetUpPr autoPageBreaks="0" fitToPage="1"/>
  </sheetPr>
  <dimension ref="A1:CO288"/>
  <sheetViews>
    <sheetView showGridLines="0" zoomScale="70" zoomScaleNormal="70" zoomScaleSheetLayoutView="40" workbookViewId="0">
      <pane ySplit="8" topLeftCell="A18" activePane="bottomLeft" state="frozen"/>
      <selection activeCell="G3" sqref="G3"/>
      <selection pane="bottomLeft" activeCell="C2" sqref="C2"/>
    </sheetView>
  </sheetViews>
  <sheetFormatPr defaultColWidth="0" defaultRowHeight="0" customHeight="1" zeroHeight="1" x14ac:dyDescent="0.2"/>
  <cols>
    <col min="1" max="1" width="3.625" customWidth="1"/>
    <col min="2" max="2" width="4.5" customWidth="1"/>
    <col min="3" max="3" width="28.625" customWidth="1"/>
    <col min="4" max="13" width="14.875" hidden="1" customWidth="1"/>
    <col min="14" max="17" width="14.875" customWidth="1"/>
    <col min="18" max="27" width="14.875" hidden="1" customWidth="1"/>
    <col min="28" max="31" width="14.875" customWidth="1"/>
    <col min="32" max="32" width="14.875" hidden="1" customWidth="1"/>
    <col min="33" max="41" width="14.375" hidden="1" customWidth="1"/>
    <col min="42" max="44" width="14.375" customWidth="1"/>
    <col min="45" max="45" width="12.625" customWidth="1"/>
    <col min="46" max="46" width="23.5" customWidth="1"/>
    <col min="47" max="47" width="19.75" customWidth="1"/>
    <col min="48" max="48" width="28" customWidth="1"/>
    <col min="49" max="58" width="12.5" hidden="1" customWidth="1"/>
    <col min="59" max="62" width="12.5" customWidth="1"/>
    <col min="63" max="72" width="12.5" hidden="1" customWidth="1"/>
    <col min="73" max="76" width="12.5" customWidth="1"/>
    <col min="77" max="86" width="12.5" hidden="1" customWidth="1"/>
    <col min="87" max="90" width="12.5" customWidth="1"/>
    <col min="91" max="91" width="20" customWidth="1"/>
    <col min="92" max="92" width="101.5" customWidth="1"/>
    <col min="93" max="93" width="9" customWidth="1"/>
  </cols>
  <sheetData>
    <row r="1" spans="1:92" ht="14.25" customHeight="1" x14ac:dyDescent="0.2">
      <c r="A1" s="34"/>
      <c r="B1" s="3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row>
    <row r="2" spans="1:92" ht="19.5" customHeight="1" x14ac:dyDescent="0.2">
      <c r="B2" s="50" t="s">
        <v>1324</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row>
    <row r="3" spans="1:92"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2" ht="15" customHeight="1" x14ac:dyDescent="0.2">
      <c r="B4" s="49" t="s">
        <v>1947</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row>
    <row r="5" spans="1:92" ht="15" customHeight="1" x14ac:dyDescent="0.2">
      <c r="B5" s="49" t="s">
        <v>1325</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row>
    <row r="6" spans="1:92" ht="12" customHeight="1" x14ac:dyDescent="0.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row>
    <row r="7" spans="1:92" ht="24" customHeight="1" x14ac:dyDescent="0.2">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row>
    <row r="8" spans="1:92" ht="9.9499999999999993" customHeight="1" x14ac:dyDescent="0.2">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ht="20.100000000000001" customHeight="1" x14ac:dyDescent="0.2">
      <c r="B9" s="23"/>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row>
    <row r="10" spans="1:92" ht="14.25" customHeight="1" x14ac:dyDescent="0.25">
      <c r="B10" s="65" t="s">
        <v>1154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row>
    <row r="11" spans="1:92" ht="9.9499999999999993" customHeight="1" x14ac:dyDescent="0.2">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row>
    <row r="12" spans="1:92" ht="34.35" customHeight="1" x14ac:dyDescent="0.2">
      <c r="B12" s="182" t="s">
        <v>1326</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183"/>
      <c r="AQ12" s="183"/>
      <c r="AR12" s="183"/>
      <c r="AS12" s="183"/>
      <c r="AT12" s="183"/>
      <c r="AU12" s="184"/>
      <c r="AV12" s="1158" t="s">
        <v>1327</v>
      </c>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3"/>
      <c r="CI12" s="183"/>
      <c r="CJ12" s="183"/>
      <c r="CK12" s="183"/>
      <c r="CL12" s="42"/>
    </row>
    <row r="13" spans="1:92" ht="14.25" customHeight="1" x14ac:dyDescent="0.2">
      <c r="B13" s="182"/>
      <c r="C13" s="69"/>
      <c r="D13" s="1125" t="s">
        <v>496</v>
      </c>
      <c r="E13" s="1125" t="s">
        <v>497</v>
      </c>
      <c r="F13" s="1125" t="s">
        <v>498</v>
      </c>
      <c r="G13" s="1125" t="s">
        <v>499</v>
      </c>
      <c r="H13" s="1125" t="s">
        <v>500</v>
      </c>
      <c r="I13" s="1125" t="s">
        <v>501</v>
      </c>
      <c r="J13" s="1125" t="s">
        <v>502</v>
      </c>
      <c r="K13" s="1125" t="s">
        <v>503</v>
      </c>
      <c r="L13" s="1125" t="s">
        <v>504</v>
      </c>
      <c r="M13" s="1125" t="s">
        <v>505</v>
      </c>
      <c r="N13" s="1125" t="s">
        <v>506</v>
      </c>
      <c r="O13" s="1125" t="s">
        <v>507</v>
      </c>
      <c r="P13" s="1125" t="s">
        <v>508</v>
      </c>
      <c r="Q13" s="1132" t="s">
        <v>509</v>
      </c>
      <c r="R13" s="1125" t="s">
        <v>510</v>
      </c>
      <c r="S13" s="1125" t="s">
        <v>511</v>
      </c>
      <c r="T13" s="1125" t="s">
        <v>512</v>
      </c>
      <c r="U13" s="1125" t="s">
        <v>513</v>
      </c>
      <c r="V13" s="1125" t="s">
        <v>514</v>
      </c>
      <c r="W13" s="1125" t="s">
        <v>515</v>
      </c>
      <c r="X13" s="1125" t="s">
        <v>516</v>
      </c>
      <c r="Y13" s="1125" t="s">
        <v>517</v>
      </c>
      <c r="Z13" s="1125" t="s">
        <v>518</v>
      </c>
      <c r="AA13" s="1125" t="s">
        <v>519</v>
      </c>
      <c r="AB13" s="1125" t="s">
        <v>520</v>
      </c>
      <c r="AC13" s="1125" t="s">
        <v>521</v>
      </c>
      <c r="AD13" s="1125" t="s">
        <v>522</v>
      </c>
      <c r="AE13" s="1132" t="s">
        <v>523</v>
      </c>
      <c r="AF13" s="1125" t="s">
        <v>524</v>
      </c>
      <c r="AG13" s="1125" t="s">
        <v>525</v>
      </c>
      <c r="AH13" s="1125" t="s">
        <v>526</v>
      </c>
      <c r="AI13" s="1125" t="s">
        <v>527</v>
      </c>
      <c r="AJ13" s="1125" t="s">
        <v>528</v>
      </c>
      <c r="AK13" s="1125" t="s">
        <v>529</v>
      </c>
      <c r="AL13" s="1125" t="s">
        <v>530</v>
      </c>
      <c r="AM13" s="1125" t="s">
        <v>531</v>
      </c>
      <c r="AN13" s="1125" t="s">
        <v>532</v>
      </c>
      <c r="AO13" s="1125" t="s">
        <v>533</v>
      </c>
      <c r="AP13" s="1125" t="s">
        <v>534</v>
      </c>
      <c r="AQ13" s="1125" t="s">
        <v>535</v>
      </c>
      <c r="AR13" s="1125" t="s">
        <v>536</v>
      </c>
      <c r="AS13" s="1132" t="s">
        <v>537</v>
      </c>
      <c r="AT13" s="1132" t="s">
        <v>538</v>
      </c>
      <c r="AU13" s="33"/>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833"/>
      <c r="CH13" s="833"/>
      <c r="CI13" s="833"/>
      <c r="CJ13" s="833"/>
      <c r="CK13" s="833"/>
      <c r="CL13" s="833"/>
      <c r="CM13" s="180"/>
    </row>
    <row r="14" spans="1:92" ht="32.25" customHeight="1" x14ac:dyDescent="0.2">
      <c r="C14" s="181"/>
      <c r="D14" s="2429" t="s">
        <v>702</v>
      </c>
      <c r="E14" s="2430"/>
      <c r="F14" s="2430"/>
      <c r="G14" s="2430"/>
      <c r="H14" s="2430"/>
      <c r="I14" s="2430"/>
      <c r="J14" s="2430"/>
      <c r="K14" s="2430"/>
      <c r="L14" s="2430"/>
      <c r="M14" s="2430"/>
      <c r="N14" s="2430"/>
      <c r="O14" s="2430"/>
      <c r="P14" s="2430"/>
      <c r="Q14" s="2540"/>
      <c r="R14" s="2539" t="s">
        <v>1948</v>
      </c>
      <c r="S14" s="2430"/>
      <c r="T14" s="2430"/>
      <c r="U14" s="2430"/>
      <c r="V14" s="2430"/>
      <c r="W14" s="2430"/>
      <c r="X14" s="2430"/>
      <c r="Y14" s="2430"/>
      <c r="Z14" s="2430"/>
      <c r="AA14" s="2430"/>
      <c r="AB14" s="2430"/>
      <c r="AC14" s="2430"/>
      <c r="AD14" s="2430"/>
      <c r="AE14" s="2540"/>
      <c r="AF14" s="2539" t="s">
        <v>1949</v>
      </c>
      <c r="AG14" s="2430"/>
      <c r="AH14" s="2430"/>
      <c r="AI14" s="2430"/>
      <c r="AJ14" s="2430"/>
      <c r="AK14" s="2430"/>
      <c r="AL14" s="2430"/>
      <c r="AM14" s="2430"/>
      <c r="AN14" s="2430"/>
      <c r="AO14" s="2430"/>
      <c r="AP14" s="2430"/>
      <c r="AQ14" s="2430"/>
      <c r="AR14" s="2430"/>
      <c r="AS14" s="2540"/>
      <c r="AT14" s="2486" t="s">
        <v>1343</v>
      </c>
      <c r="AU14" s="33"/>
      <c r="AW14" s="2514" t="s">
        <v>1141</v>
      </c>
      <c r="AX14" s="2515"/>
      <c r="AY14" s="2515"/>
      <c r="AZ14" s="2515"/>
      <c r="BA14" s="2515"/>
      <c r="BB14" s="2515"/>
      <c r="BC14" s="2515"/>
      <c r="BD14" s="2515"/>
      <c r="BE14" s="2515"/>
      <c r="BF14" s="2515"/>
      <c r="BG14" s="2515"/>
      <c r="BH14" s="2515"/>
      <c r="BI14" s="2515"/>
      <c r="BJ14" s="2516"/>
      <c r="BK14" s="2514" t="s">
        <v>1142</v>
      </c>
      <c r="BL14" s="2515"/>
      <c r="BM14" s="2515"/>
      <c r="BN14" s="2515"/>
      <c r="BO14" s="2515"/>
      <c r="BP14" s="2515"/>
      <c r="BQ14" s="2515"/>
      <c r="BR14" s="2515"/>
      <c r="BS14" s="2515"/>
      <c r="BT14" s="2515"/>
      <c r="BU14" s="2515"/>
      <c r="BV14" s="2515"/>
      <c r="BW14" s="2515"/>
      <c r="BX14" s="2516"/>
      <c r="BY14" s="2515" t="s">
        <v>1143</v>
      </c>
      <c r="BZ14" s="2515"/>
      <c r="CA14" s="2515"/>
      <c r="CB14" s="2515"/>
      <c r="CC14" s="2515"/>
      <c r="CD14" s="2515"/>
      <c r="CE14" s="2515"/>
      <c r="CF14" s="2515"/>
      <c r="CG14" s="2515"/>
      <c r="CH14" s="2515"/>
      <c r="CI14" s="2515"/>
      <c r="CJ14" s="2515"/>
      <c r="CK14" s="2515"/>
      <c r="CL14" s="2516"/>
    </row>
    <row r="15" spans="1:92" ht="51.75" thickBot="1" x14ac:dyDescent="0.25">
      <c r="C15" s="181"/>
      <c r="D15" s="1374" t="s">
        <v>1345</v>
      </c>
      <c r="E15" s="1375" t="s">
        <v>1346</v>
      </c>
      <c r="F15" s="1374" t="s">
        <v>1347</v>
      </c>
      <c r="G15" s="1375" t="s">
        <v>1348</v>
      </c>
      <c r="H15" s="1374" t="s">
        <v>1349</v>
      </c>
      <c r="I15" s="1375" t="s">
        <v>1350</v>
      </c>
      <c r="J15" s="1374" t="s">
        <v>1351</v>
      </c>
      <c r="K15" s="1375" t="s">
        <v>1352</v>
      </c>
      <c r="L15" s="1374" t="s">
        <v>1353</v>
      </c>
      <c r="M15" s="1375" t="s">
        <v>1354</v>
      </c>
      <c r="N15" s="1376">
        <v>2016</v>
      </c>
      <c r="O15" s="1377">
        <v>2017</v>
      </c>
      <c r="P15" s="1378">
        <v>2018</v>
      </c>
      <c r="Q15" s="1379" t="s">
        <v>1355</v>
      </c>
      <c r="R15" s="1374" t="s">
        <v>1345</v>
      </c>
      <c r="S15" s="1375" t="s">
        <v>1346</v>
      </c>
      <c r="T15" s="1374" t="s">
        <v>1347</v>
      </c>
      <c r="U15" s="1375" t="s">
        <v>1348</v>
      </c>
      <c r="V15" s="1374" t="s">
        <v>1349</v>
      </c>
      <c r="W15" s="1375" t="s">
        <v>1350</v>
      </c>
      <c r="X15" s="1374" t="s">
        <v>1351</v>
      </c>
      <c r="Y15" s="1375" t="s">
        <v>1352</v>
      </c>
      <c r="Z15" s="1374" t="s">
        <v>1353</v>
      </c>
      <c r="AA15" s="1375" t="s">
        <v>1354</v>
      </c>
      <c r="AB15" s="1376">
        <v>2016</v>
      </c>
      <c r="AC15" s="1377">
        <v>2017</v>
      </c>
      <c r="AD15" s="1378">
        <v>2018</v>
      </c>
      <c r="AE15" s="1379" t="s">
        <v>1355</v>
      </c>
      <c r="AF15" s="1374" t="s">
        <v>1345</v>
      </c>
      <c r="AG15" s="1375" t="s">
        <v>1346</v>
      </c>
      <c r="AH15" s="1374" t="s">
        <v>1347</v>
      </c>
      <c r="AI15" s="1375" t="s">
        <v>1348</v>
      </c>
      <c r="AJ15" s="1374" t="s">
        <v>1349</v>
      </c>
      <c r="AK15" s="1375" t="s">
        <v>1350</v>
      </c>
      <c r="AL15" s="1374" t="s">
        <v>1351</v>
      </c>
      <c r="AM15" s="1375" t="s">
        <v>1352</v>
      </c>
      <c r="AN15" s="1374" t="s">
        <v>1353</v>
      </c>
      <c r="AO15" s="1375" t="s">
        <v>1354</v>
      </c>
      <c r="AP15" s="1376">
        <v>2016</v>
      </c>
      <c r="AQ15" s="1377">
        <v>2017</v>
      </c>
      <c r="AR15" s="1378">
        <v>2018</v>
      </c>
      <c r="AS15" s="1379" t="s">
        <v>1355</v>
      </c>
      <c r="AT15" s="2487"/>
      <c r="AU15" s="33"/>
      <c r="AW15" s="1134">
        <v>2006</v>
      </c>
      <c r="AX15" s="1135">
        <v>2007</v>
      </c>
      <c r="AY15" s="1135">
        <v>2008</v>
      </c>
      <c r="AZ15" s="1135">
        <v>2009</v>
      </c>
      <c r="BA15" s="1135">
        <v>2010</v>
      </c>
      <c r="BB15" s="1135">
        <v>2011</v>
      </c>
      <c r="BC15" s="1135">
        <v>2012</v>
      </c>
      <c r="BD15" s="1135">
        <v>2013</v>
      </c>
      <c r="BE15" s="1135">
        <v>2014</v>
      </c>
      <c r="BF15" s="1135">
        <v>2015</v>
      </c>
      <c r="BG15" s="1135">
        <v>2016</v>
      </c>
      <c r="BH15" s="1135">
        <v>2017</v>
      </c>
      <c r="BI15" s="1135">
        <v>2018</v>
      </c>
      <c r="BJ15" s="1136" t="s">
        <v>1362</v>
      </c>
      <c r="BK15" s="1134">
        <v>2006</v>
      </c>
      <c r="BL15" s="1135">
        <v>2007</v>
      </c>
      <c r="BM15" s="1135">
        <v>2008</v>
      </c>
      <c r="BN15" s="1135">
        <v>2009</v>
      </c>
      <c r="BO15" s="1135">
        <v>2010</v>
      </c>
      <c r="BP15" s="1135">
        <v>2011</v>
      </c>
      <c r="BQ15" s="1135">
        <v>2012</v>
      </c>
      <c r="BR15" s="1135">
        <v>2013</v>
      </c>
      <c r="BS15" s="1135">
        <v>2014</v>
      </c>
      <c r="BT15" s="1135">
        <v>2015</v>
      </c>
      <c r="BU15" s="1135">
        <v>2016</v>
      </c>
      <c r="BV15" s="1135">
        <v>2017</v>
      </c>
      <c r="BW15" s="1135">
        <v>2018</v>
      </c>
      <c r="BX15" s="1136" t="s">
        <v>1362</v>
      </c>
      <c r="BY15" s="1161">
        <v>2006</v>
      </c>
      <c r="BZ15" s="1135">
        <v>2007</v>
      </c>
      <c r="CA15" s="1135">
        <v>2008</v>
      </c>
      <c r="CB15" s="1135">
        <v>2009</v>
      </c>
      <c r="CC15" s="1135">
        <v>2010</v>
      </c>
      <c r="CD15" s="1135">
        <v>2011</v>
      </c>
      <c r="CE15" s="1135">
        <v>2012</v>
      </c>
      <c r="CF15" s="1135">
        <v>2013</v>
      </c>
      <c r="CG15" s="1135">
        <v>2014</v>
      </c>
      <c r="CH15" s="1135">
        <v>2015</v>
      </c>
      <c r="CI15" s="1135">
        <v>2016</v>
      </c>
      <c r="CJ15" s="1135">
        <v>2017</v>
      </c>
      <c r="CK15" s="1135">
        <v>2018</v>
      </c>
      <c r="CL15" s="1166" t="s">
        <v>1362</v>
      </c>
      <c r="CM15" s="801" t="s">
        <v>1360</v>
      </c>
      <c r="CN15" s="761" t="s">
        <v>1361</v>
      </c>
    </row>
    <row r="16" spans="1:92" ht="28.5" customHeight="1" x14ac:dyDescent="0.2">
      <c r="B16" s="1312" t="s">
        <v>1363</v>
      </c>
      <c r="C16" s="138"/>
      <c r="D16" s="1122"/>
      <c r="E16" s="1123"/>
      <c r="F16" s="1123"/>
      <c r="G16" s="1123"/>
      <c r="H16" s="1123"/>
      <c r="I16" s="1123"/>
      <c r="J16" s="1123"/>
      <c r="K16" s="1123"/>
      <c r="L16" s="1123"/>
      <c r="M16" s="829"/>
      <c r="N16" s="829"/>
      <c r="O16" s="829"/>
      <c r="P16" s="135"/>
      <c r="Q16" s="64"/>
      <c r="R16" s="1294"/>
      <c r="S16" s="1295"/>
      <c r="T16" s="1295"/>
      <c r="U16" s="1295"/>
      <c r="V16" s="1295"/>
      <c r="W16" s="1295"/>
      <c r="X16" s="1295"/>
      <c r="Y16" s="1295"/>
      <c r="Z16" s="1295"/>
      <c r="AA16" s="1296"/>
      <c r="AB16" s="829"/>
      <c r="AC16" s="829"/>
      <c r="AD16" s="135"/>
      <c r="AE16" s="64"/>
      <c r="AF16" s="1122"/>
      <c r="AG16" s="1123"/>
      <c r="AH16" s="1123"/>
      <c r="AI16" s="1123"/>
      <c r="AJ16" s="1123"/>
      <c r="AK16" s="1123"/>
      <c r="AL16" s="1123"/>
      <c r="AM16" s="1123"/>
      <c r="AN16" s="1123"/>
      <c r="AO16" s="829"/>
      <c r="AP16" s="829"/>
      <c r="AQ16" s="829"/>
      <c r="AR16" s="135"/>
      <c r="AS16" s="64"/>
      <c r="AT16" s="1313"/>
      <c r="AU16" s="245"/>
      <c r="AV16" s="1152" t="s">
        <v>1364</v>
      </c>
      <c r="AW16" s="1147"/>
      <c r="AX16" s="1141"/>
      <c r="AY16" s="1141"/>
      <c r="AZ16" s="1141"/>
      <c r="BA16" s="1141"/>
      <c r="BB16" s="1141"/>
      <c r="BC16" s="1141"/>
      <c r="BD16" s="1141"/>
      <c r="BE16" s="829"/>
      <c r="BF16" s="829"/>
      <c r="BG16" s="829"/>
      <c r="BH16" s="829"/>
      <c r="BI16" s="829"/>
      <c r="BJ16" s="64"/>
      <c r="BK16" s="1137"/>
      <c r="BL16" s="1137"/>
      <c r="BM16" s="1137"/>
      <c r="BN16" s="1137"/>
      <c r="BO16" s="1137"/>
      <c r="BP16" s="1137"/>
      <c r="BQ16" s="1137"/>
      <c r="BR16" s="1137"/>
      <c r="BS16" s="1137"/>
      <c r="BT16" s="1137"/>
      <c r="BU16" s="1137"/>
      <c r="BV16" s="1137"/>
      <c r="BW16" s="1137"/>
      <c r="BX16" s="834"/>
      <c r="BY16" s="1147"/>
      <c r="BZ16" s="1141"/>
      <c r="CA16" s="1141"/>
      <c r="CB16" s="1141"/>
      <c r="CC16" s="1141"/>
      <c r="CD16" s="1141"/>
      <c r="CE16" s="1141"/>
      <c r="CF16" s="1141"/>
      <c r="CG16" s="829"/>
      <c r="CH16" s="829"/>
      <c r="CI16" s="829"/>
      <c r="CJ16" s="829"/>
      <c r="CK16" s="829"/>
      <c r="CL16" s="64"/>
      <c r="CM16" s="185"/>
      <c r="CN16" s="204"/>
    </row>
    <row r="17" spans="1:92" ht="28.5" customHeight="1" x14ac:dyDescent="0.2">
      <c r="B17" s="1314" t="s">
        <v>1365</v>
      </c>
      <c r="C17" s="167" t="s">
        <v>1366</v>
      </c>
      <c r="D17" s="1300"/>
      <c r="E17" s="1301"/>
      <c r="F17" s="1301"/>
      <c r="G17" s="1301"/>
      <c r="H17" s="1131"/>
      <c r="I17" s="1131"/>
      <c r="J17" s="1131"/>
      <c r="K17" s="1131"/>
      <c r="L17" s="1131"/>
      <c r="M17" s="1131"/>
      <c r="N17" s="1121">
        <v>485171</v>
      </c>
      <c r="O17" s="1121">
        <v>500583</v>
      </c>
      <c r="P17" s="1124">
        <v>502142</v>
      </c>
      <c r="Q17" s="922">
        <v>189319</v>
      </c>
      <c r="R17" s="1300"/>
      <c r="S17" s="1301"/>
      <c r="T17" s="1301"/>
      <c r="U17" s="1301"/>
      <c r="V17" s="1131"/>
      <c r="W17" s="1131"/>
      <c r="X17" s="1131"/>
      <c r="Y17" s="1131"/>
      <c r="Z17" s="1131"/>
      <c r="AA17" s="1131"/>
      <c r="AB17" s="1121">
        <v>602722</v>
      </c>
      <c r="AC17" s="1121">
        <v>674509</v>
      </c>
      <c r="AD17" s="1124">
        <v>690928</v>
      </c>
      <c r="AE17" s="922">
        <v>123592</v>
      </c>
      <c r="AF17" s="1300"/>
      <c r="AG17" s="1301"/>
      <c r="AH17" s="1301"/>
      <c r="AI17" s="1301"/>
      <c r="AJ17" s="1131"/>
      <c r="AK17" s="1131"/>
      <c r="AL17" s="1131"/>
      <c r="AM17" s="1131"/>
      <c r="AN17" s="1131"/>
      <c r="AO17" s="1131"/>
      <c r="AP17" s="1121">
        <v>143290</v>
      </c>
      <c r="AQ17" s="1121">
        <v>143545</v>
      </c>
      <c r="AR17" s="1124">
        <v>169488</v>
      </c>
      <c r="AS17" s="922">
        <v>36831</v>
      </c>
      <c r="AT17" s="1315" t="s">
        <v>1950</v>
      </c>
      <c r="AU17" s="245"/>
      <c r="AV17" s="1153" t="s">
        <v>1367</v>
      </c>
      <c r="AW17" s="1138" t="str">
        <f>IF(SUM(COUNTBLANK(D17),COUNTBLANK(D19))=0,D19/D17,"-")</f>
        <v>-</v>
      </c>
      <c r="AX17" s="1268" t="str">
        <f t="shared" ref="AX17:CL17" si="0">IF(SUM(COUNTBLANK(E17),COUNTBLANK(E19))=0,E19/E17,"-")</f>
        <v>-</v>
      </c>
      <c r="AY17" s="1268" t="str">
        <f t="shared" si="0"/>
        <v>-</v>
      </c>
      <c r="AZ17" s="1268" t="str">
        <f t="shared" si="0"/>
        <v>-</v>
      </c>
      <c r="BA17" s="1268" t="str">
        <f t="shared" si="0"/>
        <v>-</v>
      </c>
      <c r="BB17" s="1268" t="str">
        <f t="shared" si="0"/>
        <v>-</v>
      </c>
      <c r="BC17" s="1268" t="str">
        <f t="shared" si="0"/>
        <v>-</v>
      </c>
      <c r="BD17" s="1268" t="str">
        <f t="shared" si="0"/>
        <v>-</v>
      </c>
      <c r="BE17" s="855" t="str">
        <f t="shared" si="0"/>
        <v>-</v>
      </c>
      <c r="BF17" s="855" t="str">
        <f t="shared" si="0"/>
        <v>-</v>
      </c>
      <c r="BG17" s="855">
        <f t="shared" si="0"/>
        <v>0.87811489935713383</v>
      </c>
      <c r="BH17" s="855">
        <f t="shared" si="0"/>
        <v>0.8510398874911852</v>
      </c>
      <c r="BI17" s="855">
        <f t="shared" si="0"/>
        <v>0.87800462817290725</v>
      </c>
      <c r="BJ17" s="1167">
        <f t="shared" si="0"/>
        <v>0.89367681004019672</v>
      </c>
      <c r="BK17" s="1138" t="str">
        <f t="shared" si="0"/>
        <v>-</v>
      </c>
      <c r="BL17" s="1138" t="str">
        <f t="shared" si="0"/>
        <v>-</v>
      </c>
      <c r="BM17" s="1138" t="str">
        <f t="shared" si="0"/>
        <v>-</v>
      </c>
      <c r="BN17" s="1138" t="str">
        <f t="shared" si="0"/>
        <v>-</v>
      </c>
      <c r="BO17" s="1138" t="str">
        <f t="shared" si="0"/>
        <v>-</v>
      </c>
      <c r="BP17" s="1138" t="str">
        <f t="shared" si="0"/>
        <v>-</v>
      </c>
      <c r="BQ17" s="1138" t="str">
        <f t="shared" si="0"/>
        <v>-</v>
      </c>
      <c r="BR17" s="1138" t="str">
        <f t="shared" si="0"/>
        <v>-</v>
      </c>
      <c r="BS17" s="1138" t="str">
        <f t="shared" si="0"/>
        <v>-</v>
      </c>
      <c r="BT17" s="1138" t="str">
        <f t="shared" si="0"/>
        <v>-</v>
      </c>
      <c r="BU17" s="1138">
        <f t="shared" si="0"/>
        <v>0.80984468429723822</v>
      </c>
      <c r="BV17" s="1138">
        <f t="shared" si="0"/>
        <v>0.89976842414259861</v>
      </c>
      <c r="BW17" s="1138">
        <f t="shared" si="0"/>
        <v>0.89355116743990692</v>
      </c>
      <c r="BX17" s="1162">
        <f t="shared" si="0"/>
        <v>0.86763706388763029</v>
      </c>
      <c r="BY17" s="1267" t="str">
        <f t="shared" si="0"/>
        <v>-</v>
      </c>
      <c r="BZ17" s="1268" t="str">
        <f t="shared" si="0"/>
        <v>-</v>
      </c>
      <c r="CA17" s="1268" t="str">
        <f t="shared" si="0"/>
        <v>-</v>
      </c>
      <c r="CB17" s="1268" t="str">
        <f t="shared" si="0"/>
        <v>-</v>
      </c>
      <c r="CC17" s="1268" t="str">
        <f t="shared" si="0"/>
        <v>-</v>
      </c>
      <c r="CD17" s="1268" t="str">
        <f t="shared" si="0"/>
        <v>-</v>
      </c>
      <c r="CE17" s="1268" t="str">
        <f t="shared" si="0"/>
        <v>-</v>
      </c>
      <c r="CF17" s="1268" t="str">
        <f t="shared" si="0"/>
        <v>-</v>
      </c>
      <c r="CG17" s="855" t="str">
        <f t="shared" si="0"/>
        <v>-</v>
      </c>
      <c r="CH17" s="855" t="str">
        <f t="shared" si="0"/>
        <v>-</v>
      </c>
      <c r="CI17" s="855">
        <f t="shared" si="0"/>
        <v>0.63670946837881215</v>
      </c>
      <c r="CJ17" s="855">
        <f t="shared" si="0"/>
        <v>0.65953053049566335</v>
      </c>
      <c r="CK17" s="855">
        <f t="shared" si="0"/>
        <v>0.66160436137071654</v>
      </c>
      <c r="CL17" s="1167">
        <f t="shared" si="0"/>
        <v>0.63856533898074996</v>
      </c>
      <c r="CM17" s="187" t="s">
        <v>1368</v>
      </c>
      <c r="CN17" s="205" t="s">
        <v>1369</v>
      </c>
    </row>
    <row r="18" spans="1:92" ht="28.5" customHeight="1" x14ac:dyDescent="0.2">
      <c r="B18" s="1314" t="s">
        <v>1370</v>
      </c>
      <c r="C18" s="167" t="s">
        <v>1371</v>
      </c>
      <c r="D18" s="1300"/>
      <c r="E18" s="1301"/>
      <c r="F18" s="1301"/>
      <c r="G18" s="1301"/>
      <c r="H18" s="1131"/>
      <c r="I18" s="1131"/>
      <c r="J18" s="1131"/>
      <c r="K18" s="1131"/>
      <c r="L18" s="1131"/>
      <c r="M18" s="1131"/>
      <c r="N18" s="1121">
        <v>485171</v>
      </c>
      <c r="O18" s="1121">
        <v>500582.3</v>
      </c>
      <c r="P18" s="1124">
        <v>502142</v>
      </c>
      <c r="Q18" s="922">
        <v>189319</v>
      </c>
      <c r="R18" s="1300"/>
      <c r="S18" s="1301"/>
      <c r="T18" s="1301"/>
      <c r="U18" s="1301"/>
      <c r="V18" s="1131"/>
      <c r="W18" s="1131"/>
      <c r="X18" s="1131"/>
      <c r="Y18" s="1131"/>
      <c r="Z18" s="1131"/>
      <c r="AA18" s="1131"/>
      <c r="AB18" s="1121">
        <v>19562075</v>
      </c>
      <c r="AC18" s="1121">
        <v>7046979</v>
      </c>
      <c r="AD18" s="1124">
        <v>7692951</v>
      </c>
      <c r="AE18" s="922">
        <v>1564002</v>
      </c>
      <c r="AF18" s="1300"/>
      <c r="AG18" s="1301"/>
      <c r="AH18" s="1301"/>
      <c r="AI18" s="1301"/>
      <c r="AJ18" s="1131"/>
      <c r="AK18" s="1131"/>
      <c r="AL18" s="1131"/>
      <c r="AM18" s="1131"/>
      <c r="AN18" s="1131"/>
      <c r="AO18" s="1131"/>
      <c r="AP18" s="1121">
        <v>14986665.081135707</v>
      </c>
      <c r="AQ18" s="1121">
        <v>14022322</v>
      </c>
      <c r="AR18" s="1124">
        <v>9737199</v>
      </c>
      <c r="AS18" s="922">
        <v>1100121</v>
      </c>
      <c r="AT18" s="1315" t="s">
        <v>1951</v>
      </c>
      <c r="AU18" s="245"/>
      <c r="AV18" s="1153" t="s">
        <v>1372</v>
      </c>
      <c r="AW18" s="1138" t="str">
        <f>IF(SUM(COUNTBLANK(D17),COUNTBLANK(D20))=0,D20/D17,"-")</f>
        <v>-</v>
      </c>
      <c r="AX18" s="1268" t="str">
        <f t="shared" ref="AX18:CL18" si="1">IF(SUM(COUNTBLANK(E17),COUNTBLANK(E20))=0,E20/E17,"-")</f>
        <v>-</v>
      </c>
      <c r="AY18" s="1268" t="str">
        <f t="shared" si="1"/>
        <v>-</v>
      </c>
      <c r="AZ18" s="1268" t="str">
        <f t="shared" si="1"/>
        <v>-</v>
      </c>
      <c r="BA18" s="1268" t="str">
        <f t="shared" si="1"/>
        <v>-</v>
      </c>
      <c r="BB18" s="1268" t="str">
        <f t="shared" si="1"/>
        <v>-</v>
      </c>
      <c r="BC18" s="1268" t="str">
        <f t="shared" si="1"/>
        <v>-</v>
      </c>
      <c r="BD18" s="1268" t="str">
        <f t="shared" si="1"/>
        <v>-</v>
      </c>
      <c r="BE18" s="855" t="str">
        <f t="shared" si="1"/>
        <v>-</v>
      </c>
      <c r="BF18" s="855" t="str">
        <f t="shared" si="1"/>
        <v>-</v>
      </c>
      <c r="BG18" s="855">
        <f t="shared" si="1"/>
        <v>1.0097345024743853E-2</v>
      </c>
      <c r="BH18" s="855">
        <f t="shared" si="1"/>
        <v>1.2588528122209505E-2</v>
      </c>
      <c r="BI18" s="855">
        <f t="shared" si="1"/>
        <v>1.2863124339330309E-2</v>
      </c>
      <c r="BJ18" s="1167">
        <f t="shared" si="1"/>
        <v>2.7936974101912645E-2</v>
      </c>
      <c r="BK18" s="1138" t="str">
        <f t="shared" si="1"/>
        <v>-</v>
      </c>
      <c r="BL18" s="1138" t="str">
        <f t="shared" si="1"/>
        <v>-</v>
      </c>
      <c r="BM18" s="1138" t="str">
        <f t="shared" si="1"/>
        <v>-</v>
      </c>
      <c r="BN18" s="1138" t="str">
        <f t="shared" si="1"/>
        <v>-</v>
      </c>
      <c r="BO18" s="1138" t="str">
        <f t="shared" si="1"/>
        <v>-</v>
      </c>
      <c r="BP18" s="1138" t="str">
        <f t="shared" si="1"/>
        <v>-</v>
      </c>
      <c r="BQ18" s="1138" t="str">
        <f t="shared" si="1"/>
        <v>-</v>
      </c>
      <c r="BR18" s="1138" t="str">
        <f t="shared" si="1"/>
        <v>-</v>
      </c>
      <c r="BS18" s="1138" t="str">
        <f t="shared" si="1"/>
        <v>-</v>
      </c>
      <c r="BT18" s="1138" t="str">
        <f t="shared" si="1"/>
        <v>-</v>
      </c>
      <c r="BU18" s="1138">
        <f t="shared" si="1"/>
        <v>1.1620614478980358E-2</v>
      </c>
      <c r="BV18" s="1138">
        <f t="shared" si="1"/>
        <v>3.2549602748073045E-2</v>
      </c>
      <c r="BW18" s="1138">
        <f t="shared" si="1"/>
        <v>3.4022358335456082E-2</v>
      </c>
      <c r="BX18" s="1162">
        <f t="shared" si="1"/>
        <v>0.12512136707877533</v>
      </c>
      <c r="BY18" s="1267" t="str">
        <f t="shared" si="1"/>
        <v>-</v>
      </c>
      <c r="BZ18" s="1268" t="str">
        <f t="shared" si="1"/>
        <v>-</v>
      </c>
      <c r="CA18" s="1268" t="str">
        <f t="shared" si="1"/>
        <v>-</v>
      </c>
      <c r="CB18" s="1268" t="str">
        <f t="shared" si="1"/>
        <v>-</v>
      </c>
      <c r="CC18" s="1268" t="str">
        <f t="shared" si="1"/>
        <v>-</v>
      </c>
      <c r="CD18" s="1268" t="str">
        <f t="shared" si="1"/>
        <v>-</v>
      </c>
      <c r="CE18" s="1268" t="str">
        <f t="shared" si="1"/>
        <v>-</v>
      </c>
      <c r="CF18" s="1268" t="str">
        <f t="shared" si="1"/>
        <v>-</v>
      </c>
      <c r="CG18" s="855" t="str">
        <f t="shared" si="1"/>
        <v>-</v>
      </c>
      <c r="CH18" s="855" t="str">
        <f t="shared" si="1"/>
        <v>-</v>
      </c>
      <c r="CI18" s="855">
        <f t="shared" si="1"/>
        <v>3.3624118919673388E-2</v>
      </c>
      <c r="CJ18" s="855">
        <f t="shared" si="1"/>
        <v>5.3154063185760561E-2</v>
      </c>
      <c r="CK18" s="855">
        <f t="shared" si="1"/>
        <v>4.7159680921363162E-2</v>
      </c>
      <c r="CL18" s="1167">
        <f t="shared" si="1"/>
        <v>0.20121636664766093</v>
      </c>
      <c r="CM18" s="187" t="s">
        <v>1373</v>
      </c>
      <c r="CN18" s="205" t="s">
        <v>1374</v>
      </c>
    </row>
    <row r="19" spans="1:92" ht="28.5" customHeight="1" x14ac:dyDescent="0.2">
      <c r="B19" s="1314" t="s">
        <v>1375</v>
      </c>
      <c r="C19" s="167" t="s">
        <v>1376</v>
      </c>
      <c r="D19" s="1300"/>
      <c r="E19" s="1301"/>
      <c r="F19" s="1301"/>
      <c r="G19" s="1301"/>
      <c r="H19" s="1131"/>
      <c r="I19" s="1131"/>
      <c r="J19" s="1131"/>
      <c r="K19" s="1131"/>
      <c r="L19" s="1131"/>
      <c r="M19" s="1131"/>
      <c r="N19" s="1121">
        <v>426035.88383599999</v>
      </c>
      <c r="O19" s="1121">
        <v>426016.1</v>
      </c>
      <c r="P19" s="1124">
        <v>440883</v>
      </c>
      <c r="Q19" s="922">
        <v>169190</v>
      </c>
      <c r="R19" s="1300"/>
      <c r="S19" s="1301"/>
      <c r="T19" s="1301"/>
      <c r="U19" s="1301"/>
      <c r="V19" s="1131"/>
      <c r="W19" s="1131"/>
      <c r="X19" s="1131"/>
      <c r="Y19" s="1131"/>
      <c r="Z19" s="1131"/>
      <c r="AA19" s="1131"/>
      <c r="AB19" s="1121">
        <v>488111.20780899998</v>
      </c>
      <c r="AC19" s="1121">
        <v>606901.9</v>
      </c>
      <c r="AD19" s="1124">
        <v>617379.52101691999</v>
      </c>
      <c r="AE19" s="922">
        <v>107233</v>
      </c>
      <c r="AF19" s="1300"/>
      <c r="AG19" s="1301"/>
      <c r="AH19" s="1301"/>
      <c r="AI19" s="1301"/>
      <c r="AJ19" s="1131"/>
      <c r="AK19" s="1131"/>
      <c r="AL19" s="1131"/>
      <c r="AM19" s="1131"/>
      <c r="AN19" s="1131"/>
      <c r="AO19" s="1131"/>
      <c r="AP19" s="1121">
        <v>91234.099724</v>
      </c>
      <c r="AQ19" s="1121">
        <v>94672.31</v>
      </c>
      <c r="AR19" s="1124">
        <v>112134</v>
      </c>
      <c r="AS19" s="922">
        <v>23519</v>
      </c>
      <c r="AT19" s="1315" t="s">
        <v>1952</v>
      </c>
      <c r="AU19" s="245"/>
      <c r="AV19" s="1154" t="s">
        <v>1377</v>
      </c>
      <c r="AW19" s="1271" t="str">
        <f>IF(SUM(COUNTBLANK(D19),COUNTBLANK(D17),COUNTBLANK(D35),COUNTBLANK(D36))=0,(D19+D36)/(D17+D35),"-")</f>
        <v>-</v>
      </c>
      <c r="AX19" s="1269" t="str">
        <f t="shared" ref="AX19:CL19" si="2">IF(SUM(COUNTBLANK(E19),COUNTBLANK(E17),COUNTBLANK(E35),COUNTBLANK(E36))=0,(E19+E36)/(E17+E35),"-")</f>
        <v>-</v>
      </c>
      <c r="AY19" s="1269" t="str">
        <f t="shared" si="2"/>
        <v>-</v>
      </c>
      <c r="AZ19" s="1269" t="str">
        <f t="shared" si="2"/>
        <v>-</v>
      </c>
      <c r="BA19" s="1269" t="str">
        <f t="shared" si="2"/>
        <v>-</v>
      </c>
      <c r="BB19" s="1269" t="str">
        <f t="shared" si="2"/>
        <v>-</v>
      </c>
      <c r="BC19" s="1269" t="str">
        <f t="shared" si="2"/>
        <v>-</v>
      </c>
      <c r="BD19" s="1269" t="str">
        <f t="shared" si="2"/>
        <v>-</v>
      </c>
      <c r="BE19" s="856" t="str">
        <f t="shared" si="2"/>
        <v>-</v>
      </c>
      <c r="BF19" s="856" t="str">
        <f t="shared" si="2"/>
        <v>-</v>
      </c>
      <c r="BG19" s="856" t="str">
        <f t="shared" si="2"/>
        <v>-</v>
      </c>
      <c r="BH19" s="856" t="str">
        <f t="shared" si="2"/>
        <v>-</v>
      </c>
      <c r="BI19" s="856" t="str">
        <f t="shared" si="2"/>
        <v>-</v>
      </c>
      <c r="BJ19" s="1168" t="str">
        <f t="shared" si="2"/>
        <v>-</v>
      </c>
      <c r="BK19" s="1139" t="str">
        <f t="shared" si="2"/>
        <v>-</v>
      </c>
      <c r="BL19" s="1139" t="str">
        <f t="shared" si="2"/>
        <v>-</v>
      </c>
      <c r="BM19" s="1139" t="str">
        <f t="shared" si="2"/>
        <v>-</v>
      </c>
      <c r="BN19" s="1139" t="str">
        <f t="shared" si="2"/>
        <v>-</v>
      </c>
      <c r="BO19" s="1139" t="str">
        <f t="shared" si="2"/>
        <v>-</v>
      </c>
      <c r="BP19" s="1139" t="str">
        <f t="shared" si="2"/>
        <v>-</v>
      </c>
      <c r="BQ19" s="1139" t="str">
        <f t="shared" si="2"/>
        <v>-</v>
      </c>
      <c r="BR19" s="1139" t="str">
        <f t="shared" si="2"/>
        <v>-</v>
      </c>
      <c r="BS19" s="1139" t="str">
        <f t="shared" si="2"/>
        <v>-</v>
      </c>
      <c r="BT19" s="1139" t="str">
        <f t="shared" si="2"/>
        <v>-</v>
      </c>
      <c r="BU19" s="1139" t="str">
        <f t="shared" si="2"/>
        <v>-</v>
      </c>
      <c r="BV19" s="1139" t="str">
        <f t="shared" si="2"/>
        <v>-</v>
      </c>
      <c r="BW19" s="1139" t="str">
        <f t="shared" si="2"/>
        <v>-</v>
      </c>
      <c r="BX19" s="1163" t="str">
        <f t="shared" si="2"/>
        <v>-</v>
      </c>
      <c r="BY19" s="1270" t="str">
        <f t="shared" si="2"/>
        <v>-</v>
      </c>
      <c r="BZ19" s="1269" t="str">
        <f t="shared" si="2"/>
        <v>-</v>
      </c>
      <c r="CA19" s="1269" t="str">
        <f t="shared" si="2"/>
        <v>-</v>
      </c>
      <c r="CB19" s="1269" t="str">
        <f t="shared" si="2"/>
        <v>-</v>
      </c>
      <c r="CC19" s="1269" t="str">
        <f t="shared" si="2"/>
        <v>-</v>
      </c>
      <c r="CD19" s="1269" t="str">
        <f t="shared" si="2"/>
        <v>-</v>
      </c>
      <c r="CE19" s="1269" t="str">
        <f t="shared" si="2"/>
        <v>-</v>
      </c>
      <c r="CF19" s="1269" t="str">
        <f t="shared" si="2"/>
        <v>-</v>
      </c>
      <c r="CG19" s="856" t="str">
        <f t="shared" si="2"/>
        <v>-</v>
      </c>
      <c r="CH19" s="856" t="str">
        <f t="shared" si="2"/>
        <v>-</v>
      </c>
      <c r="CI19" s="856" t="str">
        <f t="shared" si="2"/>
        <v>-</v>
      </c>
      <c r="CJ19" s="856" t="str">
        <f t="shared" si="2"/>
        <v>-</v>
      </c>
      <c r="CK19" s="856" t="str">
        <f t="shared" si="2"/>
        <v>-</v>
      </c>
      <c r="CL19" s="1168" t="str">
        <f t="shared" si="2"/>
        <v>-</v>
      </c>
      <c r="CM19" s="188" t="s">
        <v>1378</v>
      </c>
      <c r="CN19" s="206" t="s">
        <v>1379</v>
      </c>
    </row>
    <row r="20" spans="1:92" ht="28.5" customHeight="1" x14ac:dyDescent="0.2">
      <c r="B20" s="1314" t="s">
        <v>1380</v>
      </c>
      <c r="C20" s="167" t="s">
        <v>1381</v>
      </c>
      <c r="D20" s="1300"/>
      <c r="E20" s="1301"/>
      <c r="F20" s="1301"/>
      <c r="G20" s="1301"/>
      <c r="H20" s="1131"/>
      <c r="I20" s="1131"/>
      <c r="J20" s="1131"/>
      <c r="K20" s="1131"/>
      <c r="L20" s="1131"/>
      <c r="M20" s="1131"/>
      <c r="N20" s="1121">
        <v>4898.938983</v>
      </c>
      <c r="O20" s="1121">
        <v>6301.6031730000004</v>
      </c>
      <c r="P20" s="1124">
        <v>6459.1149820000001</v>
      </c>
      <c r="Q20" s="922">
        <v>5289</v>
      </c>
      <c r="R20" s="1300"/>
      <c r="S20" s="1301"/>
      <c r="T20" s="1301"/>
      <c r="U20" s="1301"/>
      <c r="V20" s="1131"/>
      <c r="W20" s="1131"/>
      <c r="X20" s="1131"/>
      <c r="Y20" s="1131"/>
      <c r="Z20" s="1131"/>
      <c r="AA20" s="1131"/>
      <c r="AB20" s="1121">
        <v>7004</v>
      </c>
      <c r="AC20" s="1121">
        <v>21955</v>
      </c>
      <c r="AD20" s="1124">
        <v>23507</v>
      </c>
      <c r="AE20" s="922">
        <v>15464</v>
      </c>
      <c r="AF20" s="1300"/>
      <c r="AG20" s="1301"/>
      <c r="AH20" s="1301"/>
      <c r="AI20" s="1301"/>
      <c r="AJ20" s="1131"/>
      <c r="AK20" s="1131"/>
      <c r="AL20" s="1131"/>
      <c r="AM20" s="1131"/>
      <c r="AN20" s="1131"/>
      <c r="AO20" s="1131"/>
      <c r="AP20" s="1121">
        <v>4818</v>
      </c>
      <c r="AQ20" s="1121">
        <v>7630</v>
      </c>
      <c r="AR20" s="1124">
        <v>7993</v>
      </c>
      <c r="AS20" s="922">
        <v>7411</v>
      </c>
      <c r="AT20" s="1315" t="s">
        <v>1952</v>
      </c>
      <c r="AU20" s="245"/>
      <c r="AV20" s="1155" t="s">
        <v>1382</v>
      </c>
      <c r="AW20" s="1150"/>
      <c r="AX20" s="1144"/>
      <c r="AY20" s="1144"/>
      <c r="AZ20" s="1144"/>
      <c r="BA20" s="1144"/>
      <c r="BB20" s="1144"/>
      <c r="BC20" s="1144"/>
      <c r="BD20" s="1144"/>
      <c r="BE20" s="1145"/>
      <c r="BF20" s="1145"/>
      <c r="BG20" s="1145"/>
      <c r="BH20" s="1145"/>
      <c r="BI20" s="1145"/>
      <c r="BJ20" s="1169"/>
      <c r="BK20" s="1159"/>
      <c r="BL20" s="1159"/>
      <c r="BM20" s="1159"/>
      <c r="BN20" s="1159"/>
      <c r="BO20" s="1159"/>
      <c r="BP20" s="1159"/>
      <c r="BQ20" s="1159"/>
      <c r="BR20" s="1159"/>
      <c r="BS20" s="1159"/>
      <c r="BT20" s="1159"/>
      <c r="BU20" s="1159"/>
      <c r="BV20" s="1159"/>
      <c r="BW20" s="1159"/>
      <c r="BX20" s="1164"/>
      <c r="BY20" s="1150"/>
      <c r="BZ20" s="1144"/>
      <c r="CA20" s="1144"/>
      <c r="CB20" s="1144"/>
      <c r="CC20" s="1144"/>
      <c r="CD20" s="1144"/>
      <c r="CE20" s="1144"/>
      <c r="CF20" s="1144"/>
      <c r="CG20" s="1145"/>
      <c r="CH20" s="1145"/>
      <c r="CI20" s="1145"/>
      <c r="CJ20" s="1145"/>
      <c r="CK20" s="1145"/>
      <c r="CL20" s="1169"/>
      <c r="CM20" s="186"/>
      <c r="CN20" s="203"/>
    </row>
    <row r="21" spans="1:92" ht="28.5" customHeight="1" x14ac:dyDescent="0.2">
      <c r="B21" s="1314" t="s">
        <v>1383</v>
      </c>
      <c r="C21" s="167" t="s">
        <v>1384</v>
      </c>
      <c r="D21" s="1300"/>
      <c r="E21" s="1301"/>
      <c r="F21" s="1301"/>
      <c r="G21" s="1301"/>
      <c r="H21" s="1131"/>
      <c r="I21" s="1131"/>
      <c r="J21" s="1131"/>
      <c r="K21" s="1131"/>
      <c r="L21" s="1131"/>
      <c r="M21" s="1131"/>
      <c r="N21" s="1121">
        <v>433</v>
      </c>
      <c r="O21" s="1121">
        <v>1355</v>
      </c>
      <c r="P21" s="1124">
        <v>2581</v>
      </c>
      <c r="Q21" s="922">
        <v>271</v>
      </c>
      <c r="R21" s="1300"/>
      <c r="S21" s="1301"/>
      <c r="T21" s="1301"/>
      <c r="U21" s="1301"/>
      <c r="V21" s="1131"/>
      <c r="W21" s="1131"/>
      <c r="X21" s="1131"/>
      <c r="Y21" s="1131"/>
      <c r="Z21" s="1131"/>
      <c r="AA21" s="1131"/>
      <c r="AB21" s="1121">
        <v>496028</v>
      </c>
      <c r="AC21" s="1121">
        <v>524843</v>
      </c>
      <c r="AD21" s="1124">
        <f>550393+3274</f>
        <v>553667</v>
      </c>
      <c r="AE21" s="922">
        <v>102359</v>
      </c>
      <c r="AF21" s="1300"/>
      <c r="AG21" s="1301"/>
      <c r="AH21" s="1301"/>
      <c r="AI21" s="1301"/>
      <c r="AJ21" s="1131"/>
      <c r="AK21" s="1131"/>
      <c r="AL21" s="1131"/>
      <c r="AM21" s="1131"/>
      <c r="AN21" s="1131"/>
      <c r="AO21" s="1131"/>
      <c r="AP21" s="1121">
        <v>86541</v>
      </c>
      <c r="AQ21" s="1121">
        <v>80513</v>
      </c>
      <c r="AR21" s="1124">
        <v>93349</v>
      </c>
      <c r="AS21" s="922">
        <v>17701</v>
      </c>
      <c r="AT21" s="1315" t="s">
        <v>1953</v>
      </c>
      <c r="AU21" s="245"/>
      <c r="AV21" s="1153" t="s">
        <v>1385</v>
      </c>
      <c r="AW21" s="855" t="str">
        <f>IF(SUM(COUNTBLANK(D21),COUNTBLANK(D27),COUNTBLANK(D31),COUNTBLANK(D17))=0,(D21-D27-D31)/(D17),"-")</f>
        <v>-</v>
      </c>
      <c r="AX21" s="855" t="str">
        <f t="shared" ref="AX21:CL21" si="3">IF(SUM(COUNTBLANK(E21),COUNTBLANK(E27),COUNTBLANK(E31),COUNTBLANK(E17))=0,(E21-E27-E31)/(E17),"-")</f>
        <v>-</v>
      </c>
      <c r="AY21" s="855" t="str">
        <f t="shared" si="3"/>
        <v>-</v>
      </c>
      <c r="AZ21" s="855" t="str">
        <f t="shared" si="3"/>
        <v>-</v>
      </c>
      <c r="BA21" s="855" t="str">
        <f t="shared" si="3"/>
        <v>-</v>
      </c>
      <c r="BB21" s="855" t="str">
        <f t="shared" si="3"/>
        <v>-</v>
      </c>
      <c r="BC21" s="855" t="str">
        <f t="shared" si="3"/>
        <v>-</v>
      </c>
      <c r="BD21" s="855" t="str">
        <f t="shared" si="3"/>
        <v>-</v>
      </c>
      <c r="BE21" s="855" t="str">
        <f t="shared" si="3"/>
        <v>-</v>
      </c>
      <c r="BF21" s="855" t="str">
        <f t="shared" si="3"/>
        <v>-</v>
      </c>
      <c r="BG21" s="855">
        <f t="shared" si="3"/>
        <v>8.9246884088290518E-4</v>
      </c>
      <c r="BH21" s="855">
        <f t="shared" si="3"/>
        <v>2.7068438201057568E-3</v>
      </c>
      <c r="BI21" s="855">
        <f t="shared" si="3"/>
        <v>5.1399803242907381E-3</v>
      </c>
      <c r="BJ21" s="1167">
        <f t="shared" si="3"/>
        <v>1.4314463947094585E-3</v>
      </c>
      <c r="BK21" s="1138" t="str">
        <f t="shared" si="3"/>
        <v>-</v>
      </c>
      <c r="BL21" s="855" t="str">
        <f t="shared" si="3"/>
        <v>-</v>
      </c>
      <c r="BM21" s="855" t="str">
        <f t="shared" si="3"/>
        <v>-</v>
      </c>
      <c r="BN21" s="855" t="str">
        <f t="shared" si="3"/>
        <v>-</v>
      </c>
      <c r="BO21" s="855" t="str">
        <f t="shared" si="3"/>
        <v>-</v>
      </c>
      <c r="BP21" s="855" t="str">
        <f t="shared" si="3"/>
        <v>-</v>
      </c>
      <c r="BQ21" s="855" t="str">
        <f t="shared" si="3"/>
        <v>-</v>
      </c>
      <c r="BR21" s="855" t="str">
        <f t="shared" si="3"/>
        <v>-</v>
      </c>
      <c r="BS21" s="855" t="str">
        <f t="shared" si="3"/>
        <v>-</v>
      </c>
      <c r="BT21" s="855" t="str">
        <f t="shared" si="3"/>
        <v>-</v>
      </c>
      <c r="BU21" s="855">
        <f t="shared" si="3"/>
        <v>0.73262575853212597</v>
      </c>
      <c r="BV21" s="855">
        <f t="shared" si="3"/>
        <v>0.77538179623993153</v>
      </c>
      <c r="BW21" s="855">
        <f t="shared" si="3"/>
        <v>0.79545191394761827</v>
      </c>
      <c r="BX21" s="1167">
        <f t="shared" si="3"/>
        <v>0.81772282995663148</v>
      </c>
      <c r="BY21" s="1138" t="str">
        <f t="shared" si="3"/>
        <v>-</v>
      </c>
      <c r="BZ21" s="855" t="str">
        <f t="shared" si="3"/>
        <v>-</v>
      </c>
      <c r="CA21" s="855" t="str">
        <f t="shared" si="3"/>
        <v>-</v>
      </c>
      <c r="CB21" s="855" t="str">
        <f t="shared" si="3"/>
        <v>-</v>
      </c>
      <c r="CC21" s="855" t="str">
        <f t="shared" si="3"/>
        <v>-</v>
      </c>
      <c r="CD21" s="855" t="str">
        <f t="shared" si="3"/>
        <v>-</v>
      </c>
      <c r="CE21" s="855" t="str">
        <f t="shared" si="3"/>
        <v>-</v>
      </c>
      <c r="CF21" s="855" t="str">
        <f t="shared" si="3"/>
        <v>-</v>
      </c>
      <c r="CG21" s="855" t="str">
        <f t="shared" si="3"/>
        <v>-</v>
      </c>
      <c r="CH21" s="855" t="str">
        <f t="shared" si="3"/>
        <v>-</v>
      </c>
      <c r="CI21" s="855">
        <f t="shared" si="3"/>
        <v>0.5534517060157722</v>
      </c>
      <c r="CJ21" s="855">
        <f t="shared" si="3"/>
        <v>0.52845449162283609</v>
      </c>
      <c r="CK21" s="855">
        <f t="shared" si="3"/>
        <v>0.5260962428018503</v>
      </c>
      <c r="CL21" s="1167">
        <f t="shared" si="3"/>
        <v>0.4714506801335831</v>
      </c>
      <c r="CM21" s="187" t="s">
        <v>1386</v>
      </c>
      <c r="CN21" s="205" t="s">
        <v>1387</v>
      </c>
    </row>
    <row r="22" spans="1:92" ht="28.5" customHeight="1" x14ac:dyDescent="0.2">
      <c r="B22" s="1314" t="s">
        <v>1388</v>
      </c>
      <c r="C22" s="167" t="s">
        <v>1389</v>
      </c>
      <c r="D22" s="1300"/>
      <c r="E22" s="1301"/>
      <c r="F22" s="1301"/>
      <c r="G22" s="1301"/>
      <c r="H22" s="1131"/>
      <c r="I22" s="1131"/>
      <c r="J22" s="1131"/>
      <c r="K22" s="1131"/>
      <c r="L22" s="1131"/>
      <c r="M22" s="1131"/>
      <c r="N22" s="1121">
        <v>484738</v>
      </c>
      <c r="O22" s="1121">
        <v>499228</v>
      </c>
      <c r="P22" s="1124">
        <v>499561</v>
      </c>
      <c r="Q22" s="922">
        <v>189048</v>
      </c>
      <c r="R22" s="1300"/>
      <c r="S22" s="1301"/>
      <c r="T22" s="1301"/>
      <c r="U22" s="1301"/>
      <c r="V22" s="1131"/>
      <c r="W22" s="1131"/>
      <c r="X22" s="1131"/>
      <c r="Y22" s="1131"/>
      <c r="Z22" s="1131"/>
      <c r="AA22" s="1131"/>
      <c r="AB22" s="1121">
        <v>106694</v>
      </c>
      <c r="AC22" s="1121">
        <v>149666</v>
      </c>
      <c r="AD22" s="1124">
        <v>137261</v>
      </c>
      <c r="AE22" s="922">
        <v>21233</v>
      </c>
      <c r="AF22" s="1300"/>
      <c r="AG22" s="1301"/>
      <c r="AH22" s="1301"/>
      <c r="AI22" s="1301"/>
      <c r="AJ22" s="1131"/>
      <c r="AK22" s="1131"/>
      <c r="AL22" s="1131"/>
      <c r="AM22" s="1131"/>
      <c r="AN22" s="1131"/>
      <c r="AO22" s="1131"/>
      <c r="AP22" s="1121">
        <v>56749</v>
      </c>
      <c r="AQ22" s="1121">
        <v>63032</v>
      </c>
      <c r="AR22" s="1124">
        <v>76139</v>
      </c>
      <c r="AS22" s="922">
        <v>19130</v>
      </c>
      <c r="AT22" s="1315" t="s">
        <v>1954</v>
      </c>
      <c r="AU22" s="245"/>
      <c r="AV22" s="1153" t="s">
        <v>1390</v>
      </c>
      <c r="AW22" s="855" t="str">
        <f>IF(SUM(COUNTBLANK(D28),COUNTBLANK(D32),COUNTBLANK(D22))=0,(D28+D32)/(D22),"-")</f>
        <v>-</v>
      </c>
      <c r="AX22" s="1142" t="str">
        <f t="shared" ref="AX22:CL22" si="4">IF(SUM(COUNTBLANK(E28),COUNTBLANK(E32),COUNTBLANK(E22))=0,(E28+E32)/(E22),"-")</f>
        <v>-</v>
      </c>
      <c r="AY22" s="1142" t="str">
        <f t="shared" si="4"/>
        <v>-</v>
      </c>
      <c r="AZ22" s="1142" t="str">
        <f t="shared" si="4"/>
        <v>-</v>
      </c>
      <c r="BA22" s="1142" t="str">
        <f t="shared" si="4"/>
        <v>-</v>
      </c>
      <c r="BB22" s="1142" t="str">
        <f t="shared" si="4"/>
        <v>-</v>
      </c>
      <c r="BC22" s="1142" t="str">
        <f t="shared" si="4"/>
        <v>-</v>
      </c>
      <c r="BD22" s="1142" t="str">
        <f t="shared" si="4"/>
        <v>-</v>
      </c>
      <c r="BE22" s="855" t="str">
        <f t="shared" si="4"/>
        <v>-</v>
      </c>
      <c r="BF22" s="855" t="str">
        <f t="shared" si="4"/>
        <v>-</v>
      </c>
      <c r="BG22" s="855">
        <f t="shared" si="4"/>
        <v>1.0008932660530019</v>
      </c>
      <c r="BH22" s="855">
        <f t="shared" si="4"/>
        <v>1.0027141907104569</v>
      </c>
      <c r="BI22" s="855">
        <f t="shared" si="4"/>
        <v>1.0051665362188</v>
      </c>
      <c r="BJ22" s="1167">
        <f t="shared" si="4"/>
        <v>1.0014334983707842</v>
      </c>
      <c r="BK22" s="1138" t="str">
        <f t="shared" si="4"/>
        <v>-</v>
      </c>
      <c r="BL22" s="1138" t="str">
        <f t="shared" si="4"/>
        <v>-</v>
      </c>
      <c r="BM22" s="1138" t="str">
        <f t="shared" si="4"/>
        <v>-</v>
      </c>
      <c r="BN22" s="1138" t="str">
        <f t="shared" si="4"/>
        <v>-</v>
      </c>
      <c r="BO22" s="1138" t="str">
        <f t="shared" si="4"/>
        <v>-</v>
      </c>
      <c r="BP22" s="1138" t="str">
        <f t="shared" si="4"/>
        <v>-</v>
      </c>
      <c r="BQ22" s="1138" t="str">
        <f t="shared" si="4"/>
        <v>-</v>
      </c>
      <c r="BR22" s="1138" t="str">
        <f t="shared" si="4"/>
        <v>-</v>
      </c>
      <c r="BS22" s="1138" t="str">
        <f t="shared" si="4"/>
        <v>-</v>
      </c>
      <c r="BT22" s="1138" t="str">
        <f t="shared" si="4"/>
        <v>-</v>
      </c>
      <c r="BU22" s="1138">
        <f t="shared" si="4"/>
        <v>5.1386550549609167</v>
      </c>
      <c r="BV22" s="1138">
        <f t="shared" si="4"/>
        <v>4.4944609998262797</v>
      </c>
      <c r="BW22" s="1138">
        <f t="shared" si="4"/>
        <v>5.004050677177057</v>
      </c>
      <c r="BX22" s="1162">
        <f t="shared" si="4"/>
        <v>5.7597607497762917</v>
      </c>
      <c r="BY22" s="1148" t="str">
        <f t="shared" si="4"/>
        <v>-</v>
      </c>
      <c r="BZ22" s="1142" t="str">
        <f t="shared" si="4"/>
        <v>-</v>
      </c>
      <c r="CA22" s="1142" t="str">
        <f t="shared" si="4"/>
        <v>-</v>
      </c>
      <c r="CB22" s="1142" t="str">
        <f t="shared" si="4"/>
        <v>-</v>
      </c>
      <c r="CC22" s="1142" t="str">
        <f t="shared" si="4"/>
        <v>-</v>
      </c>
      <c r="CD22" s="1142" t="str">
        <f t="shared" si="4"/>
        <v>-</v>
      </c>
      <c r="CE22" s="1142" t="str">
        <f t="shared" si="4"/>
        <v>-</v>
      </c>
      <c r="CF22" s="1142" t="str">
        <f t="shared" si="4"/>
        <v>-</v>
      </c>
      <c r="CG22" s="855" t="str">
        <f t="shared" si="4"/>
        <v>-</v>
      </c>
      <c r="CH22" s="855" t="str">
        <f t="shared" si="4"/>
        <v>-</v>
      </c>
      <c r="CI22" s="855">
        <f t="shared" si="4"/>
        <v>2.3974536107244182</v>
      </c>
      <c r="CJ22" s="855">
        <f t="shared" si="4"/>
        <v>2.2034680797055466</v>
      </c>
      <c r="CK22" s="855">
        <f t="shared" si="4"/>
        <v>2.1711081049133822</v>
      </c>
      <c r="CL22" s="1167">
        <f t="shared" si="4"/>
        <v>1.9076842655514898</v>
      </c>
      <c r="CM22" s="187" t="s">
        <v>1391</v>
      </c>
      <c r="CN22" s="205" t="s">
        <v>1392</v>
      </c>
    </row>
    <row r="23" spans="1:92" ht="28.5" customHeight="1" x14ac:dyDescent="0.2">
      <c r="B23" s="1314" t="s">
        <v>1393</v>
      </c>
      <c r="C23" s="167" t="s">
        <v>1536</v>
      </c>
      <c r="D23" s="1300"/>
      <c r="E23" s="1301"/>
      <c r="F23" s="1301"/>
      <c r="G23" s="1301"/>
      <c r="H23" s="1131"/>
      <c r="I23" s="1131"/>
      <c r="J23" s="1131"/>
      <c r="K23" s="1131"/>
      <c r="L23" s="1131"/>
      <c r="M23" s="1131"/>
      <c r="N23" s="1121">
        <v>374750.8</v>
      </c>
      <c r="O23" s="1121">
        <v>391602</v>
      </c>
      <c r="P23" s="1124">
        <v>402003</v>
      </c>
      <c r="Q23" s="922">
        <v>141186</v>
      </c>
      <c r="R23" s="1300"/>
      <c r="S23" s="1301"/>
      <c r="T23" s="1301"/>
      <c r="U23" s="1301"/>
      <c r="V23" s="1131"/>
      <c r="W23" s="1131"/>
      <c r="X23" s="1131"/>
      <c r="Y23" s="1131"/>
      <c r="Z23" s="1131"/>
      <c r="AA23" s="1131"/>
      <c r="AB23" s="1121">
        <v>78991.45</v>
      </c>
      <c r="AC23" s="1121">
        <v>121377.4</v>
      </c>
      <c r="AD23" s="1124">
        <v>111548</v>
      </c>
      <c r="AE23" s="922">
        <v>18153</v>
      </c>
      <c r="AF23" s="1300"/>
      <c r="AG23" s="1301"/>
      <c r="AH23" s="1301"/>
      <c r="AI23" s="1301"/>
      <c r="AJ23" s="1131"/>
      <c r="AK23" s="1131"/>
      <c r="AL23" s="1131"/>
      <c r="AM23" s="1131"/>
      <c r="AN23" s="1131"/>
      <c r="AO23" s="1131"/>
      <c r="AP23" s="1121">
        <v>50857.62</v>
      </c>
      <c r="AQ23" s="1121">
        <v>57277.81</v>
      </c>
      <c r="AR23" s="1124">
        <v>65911</v>
      </c>
      <c r="AS23" s="922">
        <v>18510</v>
      </c>
      <c r="AT23" s="1315" t="s">
        <v>1955</v>
      </c>
      <c r="AU23" s="245"/>
      <c r="AV23" s="1154" t="s">
        <v>1539</v>
      </c>
      <c r="AW23" s="1271" t="str">
        <f>IF(SUM(COUNTBLANK(D29),COUNTBLANK(D33),COUNTBLANK(D23))=0,(D29+D33)/(D23),"-")</f>
        <v>-</v>
      </c>
      <c r="AX23" s="1146" t="str">
        <f t="shared" ref="AX23:CL23" si="5">IF(SUM(COUNTBLANK(E29),COUNTBLANK(E33),COUNTBLANK(E23))=0,(E29+E33)/(E23),"-")</f>
        <v>-</v>
      </c>
      <c r="AY23" s="1146" t="str">
        <f t="shared" si="5"/>
        <v>-</v>
      </c>
      <c r="AZ23" s="1146" t="str">
        <f t="shared" si="5"/>
        <v>-</v>
      </c>
      <c r="BA23" s="1146" t="str">
        <f t="shared" si="5"/>
        <v>-</v>
      </c>
      <c r="BB23" s="1146" t="str">
        <f t="shared" si="5"/>
        <v>-</v>
      </c>
      <c r="BC23" s="1146" t="str">
        <f t="shared" si="5"/>
        <v>-</v>
      </c>
      <c r="BD23" s="1146" t="str">
        <f t="shared" si="5"/>
        <v>-</v>
      </c>
      <c r="BE23" s="856" t="str">
        <f t="shared" si="5"/>
        <v>-</v>
      </c>
      <c r="BF23" s="856" t="str">
        <f t="shared" si="5"/>
        <v>-</v>
      </c>
      <c r="BG23" s="856">
        <f t="shared" si="5"/>
        <v>1.2946496711948314</v>
      </c>
      <c r="BH23" s="856">
        <f t="shared" si="5"/>
        <v>1.2782953100341674</v>
      </c>
      <c r="BI23" s="856">
        <f t="shared" si="5"/>
        <v>1.2490802307445468</v>
      </c>
      <c r="BJ23" s="1168">
        <f t="shared" si="5"/>
        <v>1.3409186746561272</v>
      </c>
      <c r="BK23" s="1139" t="str">
        <f t="shared" si="5"/>
        <v>-</v>
      </c>
      <c r="BL23" s="1139" t="str">
        <f t="shared" si="5"/>
        <v>-</v>
      </c>
      <c r="BM23" s="1139" t="str">
        <f t="shared" si="5"/>
        <v>-</v>
      </c>
      <c r="BN23" s="1139" t="str">
        <f t="shared" si="5"/>
        <v>-</v>
      </c>
      <c r="BO23" s="1139" t="str">
        <f t="shared" si="5"/>
        <v>-</v>
      </c>
      <c r="BP23" s="1139" t="str">
        <f t="shared" si="5"/>
        <v>-</v>
      </c>
      <c r="BQ23" s="1139" t="str">
        <f t="shared" si="5"/>
        <v>-</v>
      </c>
      <c r="BR23" s="1139" t="str">
        <f t="shared" si="5"/>
        <v>-</v>
      </c>
      <c r="BS23" s="1139" t="str">
        <f t="shared" si="5"/>
        <v>-</v>
      </c>
      <c r="BT23" s="1139" t="str">
        <f t="shared" si="5"/>
        <v>-</v>
      </c>
      <c r="BU23" s="1139">
        <f t="shared" si="5"/>
        <v>6.8379125146455735</v>
      </c>
      <c r="BV23" s="1139">
        <f t="shared" si="5"/>
        <v>5.5219340668032109</v>
      </c>
      <c r="BW23" s="1139">
        <f t="shared" si="5"/>
        <v>6.0192261627281534</v>
      </c>
      <c r="BX23" s="1163">
        <f t="shared" si="5"/>
        <v>6.5498264749628161</v>
      </c>
      <c r="BY23" s="1149" t="str">
        <f t="shared" si="5"/>
        <v>-</v>
      </c>
      <c r="BZ23" s="1146" t="str">
        <f t="shared" si="5"/>
        <v>-</v>
      </c>
      <c r="CA23" s="1146" t="str">
        <f t="shared" si="5"/>
        <v>-</v>
      </c>
      <c r="CB23" s="1146" t="str">
        <f t="shared" si="5"/>
        <v>-</v>
      </c>
      <c r="CC23" s="1146" t="str">
        <f t="shared" si="5"/>
        <v>-</v>
      </c>
      <c r="CD23" s="1146" t="str">
        <f t="shared" si="5"/>
        <v>-</v>
      </c>
      <c r="CE23" s="1146" t="str">
        <f t="shared" si="5"/>
        <v>-</v>
      </c>
      <c r="CF23" s="1146" t="str">
        <f t="shared" si="5"/>
        <v>-</v>
      </c>
      <c r="CG23" s="856" t="str">
        <f t="shared" si="5"/>
        <v>-</v>
      </c>
      <c r="CH23" s="856" t="str">
        <f t="shared" si="5"/>
        <v>-</v>
      </c>
      <c r="CI23" s="856">
        <f t="shared" si="5"/>
        <v>2.5233424630370043</v>
      </c>
      <c r="CJ23" s="856">
        <f t="shared" si="5"/>
        <v>2.2627610936940501</v>
      </c>
      <c r="CK23" s="856">
        <f t="shared" si="5"/>
        <v>2.3282006038445782</v>
      </c>
      <c r="CL23" s="1168">
        <f t="shared" si="5"/>
        <v>1.8636714208535925</v>
      </c>
      <c r="CM23" s="188" t="s">
        <v>1956</v>
      </c>
      <c r="CN23" s="206" t="s">
        <v>1957</v>
      </c>
    </row>
    <row r="24" spans="1:92" ht="28.5" customHeight="1" x14ac:dyDescent="0.2">
      <c r="B24" s="1314" t="s">
        <v>1396</v>
      </c>
      <c r="C24" s="167" t="s">
        <v>1394</v>
      </c>
      <c r="D24" s="1300"/>
      <c r="E24" s="1301"/>
      <c r="F24" s="1301"/>
      <c r="G24" s="1301"/>
      <c r="H24" s="1131"/>
      <c r="I24" s="1131"/>
      <c r="J24" s="1131"/>
      <c r="K24" s="1131"/>
      <c r="L24" s="1131"/>
      <c r="M24" s="1131"/>
      <c r="N24" s="1121">
        <v>278842.82046999998</v>
      </c>
      <c r="O24" s="1121">
        <v>273000.5</v>
      </c>
      <c r="P24" s="1124">
        <v>306662</v>
      </c>
      <c r="Q24" s="922">
        <v>112579</v>
      </c>
      <c r="R24" s="1300"/>
      <c r="S24" s="1301"/>
      <c r="T24" s="1301"/>
      <c r="U24" s="1301"/>
      <c r="V24" s="1131"/>
      <c r="W24" s="1131"/>
      <c r="X24" s="1131"/>
      <c r="Y24" s="1131"/>
      <c r="Z24" s="1131"/>
      <c r="AA24" s="1131"/>
      <c r="AB24" s="1121">
        <v>121557.672928</v>
      </c>
      <c r="AC24" s="1121">
        <v>150879.79999999999</v>
      </c>
      <c r="AD24" s="1383">
        <v>154462.29999999999</v>
      </c>
      <c r="AE24" s="922">
        <v>20778</v>
      </c>
      <c r="AF24" s="1300"/>
      <c r="AG24" s="1301"/>
      <c r="AH24" s="1301"/>
      <c r="AI24" s="1301"/>
      <c r="AJ24" s="1131"/>
      <c r="AK24" s="1131"/>
      <c r="AL24" s="1131"/>
      <c r="AM24" s="1131"/>
      <c r="AN24" s="1131"/>
      <c r="AO24" s="1131"/>
      <c r="AP24" s="1121">
        <v>60802.189662999997</v>
      </c>
      <c r="AQ24" s="1121">
        <v>65081.91</v>
      </c>
      <c r="AR24" s="1124">
        <v>65465</v>
      </c>
      <c r="AS24" s="922">
        <v>14861</v>
      </c>
      <c r="AT24" s="1041" t="s">
        <v>1958</v>
      </c>
      <c r="AU24" s="245"/>
      <c r="AV24" s="1155" t="s">
        <v>1395</v>
      </c>
      <c r="AW24" s="1150"/>
      <c r="AX24" s="1144"/>
      <c r="AY24" s="1144"/>
      <c r="AZ24" s="1144"/>
      <c r="BA24" s="1144"/>
      <c r="BB24" s="1144"/>
      <c r="BC24" s="1144"/>
      <c r="BD24" s="1144"/>
      <c r="BE24" s="1145"/>
      <c r="BF24" s="1145"/>
      <c r="BG24" s="1145"/>
      <c r="BH24" s="1145"/>
      <c r="BI24" s="1145"/>
      <c r="BJ24" s="1169"/>
      <c r="BK24" s="1159"/>
      <c r="BL24" s="1159"/>
      <c r="BM24" s="1159"/>
      <c r="BN24" s="1159"/>
      <c r="BO24" s="1159"/>
      <c r="BP24" s="1159"/>
      <c r="BQ24" s="1159"/>
      <c r="BR24" s="1159"/>
      <c r="BS24" s="1159"/>
      <c r="BT24" s="1159"/>
      <c r="BU24" s="1159"/>
      <c r="BV24" s="1159"/>
      <c r="BW24" s="1159"/>
      <c r="BX24" s="1164"/>
      <c r="BY24" s="1150"/>
      <c r="BZ24" s="1144"/>
      <c r="CA24" s="1144"/>
      <c r="CB24" s="1144"/>
      <c r="CC24" s="1144"/>
      <c r="CD24" s="1144"/>
      <c r="CE24" s="1144"/>
      <c r="CF24" s="1144"/>
      <c r="CG24" s="1145"/>
      <c r="CH24" s="1145"/>
      <c r="CI24" s="1145"/>
      <c r="CJ24" s="1145"/>
      <c r="CK24" s="1145"/>
      <c r="CL24" s="1169"/>
      <c r="CM24" s="186"/>
      <c r="CN24" s="203"/>
    </row>
    <row r="25" spans="1:92" ht="28.5" customHeight="1" thickBot="1" x14ac:dyDescent="0.25">
      <c r="B25" s="1316" t="s">
        <v>1401</v>
      </c>
      <c r="C25" s="1317" t="s">
        <v>1397</v>
      </c>
      <c r="D25" s="1318"/>
      <c r="E25" s="1319"/>
      <c r="F25" s="1319"/>
      <c r="G25" s="1319"/>
      <c r="H25" s="1320"/>
      <c r="I25" s="1320"/>
      <c r="J25" s="1320"/>
      <c r="K25" s="1320"/>
      <c r="L25" s="1320"/>
      <c r="M25" s="1320"/>
      <c r="N25" s="1321">
        <v>141039.14330299999</v>
      </c>
      <c r="O25" s="1321">
        <v>156618.29999999999</v>
      </c>
      <c r="P25" s="1322">
        <v>156254</v>
      </c>
      <c r="Q25" s="1323">
        <v>50018</v>
      </c>
      <c r="R25" s="1318"/>
      <c r="S25" s="1319"/>
      <c r="T25" s="1319"/>
      <c r="U25" s="1319"/>
      <c r="V25" s="1320"/>
      <c r="W25" s="1320"/>
      <c r="X25" s="1320"/>
      <c r="Y25" s="1320"/>
      <c r="Z25" s="1320"/>
      <c r="AA25" s="1320"/>
      <c r="AB25" s="1321">
        <v>12577.720374</v>
      </c>
      <c r="AC25" s="1321">
        <v>22605.16</v>
      </c>
      <c r="AD25" s="1322">
        <v>20657</v>
      </c>
      <c r="AE25" s="1323">
        <v>1266</v>
      </c>
      <c r="AF25" s="1318"/>
      <c r="AG25" s="1319"/>
      <c r="AH25" s="1319"/>
      <c r="AI25" s="1319"/>
      <c r="AJ25" s="1320"/>
      <c r="AK25" s="1320"/>
      <c r="AL25" s="1320"/>
      <c r="AM25" s="1320"/>
      <c r="AN25" s="1320"/>
      <c r="AO25" s="1320"/>
      <c r="AP25" s="1321">
        <v>6838.5659759999999</v>
      </c>
      <c r="AQ25" s="1321">
        <v>6038.41</v>
      </c>
      <c r="AR25" s="1322">
        <v>7220</v>
      </c>
      <c r="AS25" s="1323">
        <v>1482</v>
      </c>
      <c r="AT25" s="1315" t="s">
        <v>1959</v>
      </c>
      <c r="AU25" s="245"/>
      <c r="AV25" s="1153" t="s">
        <v>1398</v>
      </c>
      <c r="AW25" s="855" t="str">
        <f>IF(SUM(COUNTBLANK(D17),COUNTBLANK(D25),COUNTBLANK(D29),COUNTBLANK(D33))=0,(D17-D25+D29+D33)/(D17),"-")</f>
        <v>-</v>
      </c>
      <c r="AX25" s="1142" t="str">
        <f t="shared" ref="AX25:CL25" si="6">IF(SUM(COUNTBLANK(E17),COUNTBLANK(E25),COUNTBLANK(E29),COUNTBLANK(E33))=0,(E17-E25+E29+E33)/(E17),"-")</f>
        <v>-</v>
      </c>
      <c r="AY25" s="1142" t="str">
        <f t="shared" si="6"/>
        <v>-</v>
      </c>
      <c r="AZ25" s="1142" t="str">
        <f t="shared" si="6"/>
        <v>-</v>
      </c>
      <c r="BA25" s="1142" t="str">
        <f t="shared" si="6"/>
        <v>-</v>
      </c>
      <c r="BB25" s="1142" t="str">
        <f t="shared" si="6"/>
        <v>-</v>
      </c>
      <c r="BC25" s="1142" t="str">
        <f t="shared" si="6"/>
        <v>-</v>
      </c>
      <c r="BD25" s="1142" t="str">
        <f t="shared" si="6"/>
        <v>-</v>
      </c>
      <c r="BE25" s="855" t="str">
        <f t="shared" si="6"/>
        <v>-</v>
      </c>
      <c r="BF25" s="855" t="str">
        <f t="shared" si="6"/>
        <v>-</v>
      </c>
      <c r="BG25" s="855">
        <f t="shared" si="6"/>
        <v>1.7093001368527796</v>
      </c>
      <c r="BH25" s="855">
        <f t="shared" si="6"/>
        <v>1.6871282085088786</v>
      </c>
      <c r="BI25" s="855">
        <f t="shared" si="6"/>
        <v>1.6888091416372262</v>
      </c>
      <c r="BJ25" s="1167">
        <f t="shared" si="6"/>
        <v>1.7358001257137425</v>
      </c>
      <c r="BK25" s="1138" t="str">
        <f t="shared" si="6"/>
        <v>-</v>
      </c>
      <c r="BL25" s="1138" t="str">
        <f t="shared" si="6"/>
        <v>-</v>
      </c>
      <c r="BM25" s="1138" t="str">
        <f t="shared" si="6"/>
        <v>-</v>
      </c>
      <c r="BN25" s="1138" t="str">
        <f t="shared" si="6"/>
        <v>-</v>
      </c>
      <c r="BO25" s="1138" t="str">
        <f t="shared" si="6"/>
        <v>-</v>
      </c>
      <c r="BP25" s="1138" t="str">
        <f t="shared" si="6"/>
        <v>-</v>
      </c>
      <c r="BQ25" s="1138" t="str">
        <f t="shared" si="6"/>
        <v>-</v>
      </c>
      <c r="BR25" s="1138" t="str">
        <f t="shared" si="6"/>
        <v>-</v>
      </c>
      <c r="BS25" s="1138" t="str">
        <f t="shared" si="6"/>
        <v>-</v>
      </c>
      <c r="BT25" s="1138" t="str">
        <f t="shared" si="6"/>
        <v>-</v>
      </c>
      <c r="BU25" s="1138">
        <f t="shared" si="6"/>
        <v>1.8752939234522714</v>
      </c>
      <c r="BV25" s="1138">
        <f t="shared" si="6"/>
        <v>1.9601544827422612</v>
      </c>
      <c r="BW25" s="1138">
        <f t="shared" si="6"/>
        <v>1.9418863325845821</v>
      </c>
      <c r="BX25" s="1162">
        <f t="shared" si="6"/>
        <v>1.9517849051718559</v>
      </c>
      <c r="BY25" s="1148" t="str">
        <f t="shared" si="6"/>
        <v>-</v>
      </c>
      <c r="BZ25" s="1142" t="str">
        <f t="shared" si="6"/>
        <v>-</v>
      </c>
      <c r="CA25" s="1142" t="str">
        <f t="shared" si="6"/>
        <v>-</v>
      </c>
      <c r="CB25" s="1142" t="str">
        <f t="shared" si="6"/>
        <v>-</v>
      </c>
      <c r="CC25" s="1142" t="str">
        <f t="shared" si="6"/>
        <v>-</v>
      </c>
      <c r="CD25" s="1142" t="str">
        <f t="shared" si="6"/>
        <v>-</v>
      </c>
      <c r="CE25" s="1142" t="str">
        <f t="shared" si="6"/>
        <v>-</v>
      </c>
      <c r="CF25" s="1142" t="str">
        <f t="shared" si="6"/>
        <v>-</v>
      </c>
      <c r="CG25" s="855" t="str">
        <f t="shared" si="6"/>
        <v>-</v>
      </c>
      <c r="CH25" s="855" t="str">
        <f t="shared" si="6"/>
        <v>-</v>
      </c>
      <c r="CI25" s="855">
        <f t="shared" si="6"/>
        <v>1.8478793086677368</v>
      </c>
      <c r="CJ25" s="855">
        <f>IF(SUM(COUNTBLANK(AQ17),COUNTBLANK(AQ25),COUNTBLANK(AQ29),COUNTBLANK(AQ33))=0,(AQ17-AQ25+AQ29+AQ33)/(AQ17),"-")</f>
        <v>1.8608282420146991</v>
      </c>
      <c r="CK25" s="855">
        <f t="shared" si="6"/>
        <v>1.8627987232134431</v>
      </c>
      <c r="CL25" s="1167">
        <f t="shared" si="6"/>
        <v>1.8963796258586514</v>
      </c>
      <c r="CM25" s="187" t="s">
        <v>1960</v>
      </c>
      <c r="CN25" s="205" t="s">
        <v>1400</v>
      </c>
    </row>
    <row r="26" spans="1:92" s="36" customFormat="1" ht="28.5" customHeight="1" x14ac:dyDescent="0.2">
      <c r="A26" s="35"/>
      <c r="B26" s="1325" t="s">
        <v>1404</v>
      </c>
      <c r="C26" s="138"/>
      <c r="D26" s="1326"/>
      <c r="E26" s="1327"/>
      <c r="F26" s="1327"/>
      <c r="G26" s="1327"/>
      <c r="H26" s="1327"/>
      <c r="I26" s="1327"/>
      <c r="J26" s="1327"/>
      <c r="K26" s="1327"/>
      <c r="L26" s="1327"/>
      <c r="M26" s="1327"/>
      <c r="N26" s="1328"/>
      <c r="O26" s="1328"/>
      <c r="P26" s="1329"/>
      <c r="Q26" s="1330"/>
      <c r="R26" s="1326"/>
      <c r="S26" s="1327"/>
      <c r="T26" s="1327"/>
      <c r="U26" s="1327"/>
      <c r="V26" s="1327"/>
      <c r="W26" s="1327"/>
      <c r="X26" s="1327"/>
      <c r="Y26" s="1327"/>
      <c r="Z26" s="1327"/>
      <c r="AA26" s="1327"/>
      <c r="AB26" s="1328"/>
      <c r="AC26" s="1328"/>
      <c r="AD26" s="1329"/>
      <c r="AE26" s="1330"/>
      <c r="AF26" s="1326"/>
      <c r="AG26" s="1327"/>
      <c r="AH26" s="1327"/>
      <c r="AI26" s="1327"/>
      <c r="AJ26" s="1327"/>
      <c r="AK26" s="1327"/>
      <c r="AL26" s="1327"/>
      <c r="AM26" s="1327"/>
      <c r="AN26" s="1327"/>
      <c r="AO26" s="1327"/>
      <c r="AP26" s="1328"/>
      <c r="AQ26" s="1328"/>
      <c r="AR26" s="1329"/>
      <c r="AS26" s="1330"/>
      <c r="AT26" s="1331"/>
      <c r="AU26" s="43"/>
      <c r="AV26" s="1153" t="s">
        <v>1402</v>
      </c>
      <c r="AW26" s="1271" t="str">
        <f>IF(SUM(COUNTBLANK(D17),COUNTBLANK(D24),COUNTBLANK(D29),COUNTBLANK(D33))=0,(D17-D24+D29+D33)/(D17),"-")</f>
        <v>-</v>
      </c>
      <c r="AX26" s="1146" t="str">
        <f t="shared" ref="AX26:CL26" si="7">IF(SUM(COUNTBLANK(E17),COUNTBLANK(E24),COUNTBLANK(E29),COUNTBLANK(E33))=0,(E17-E24+E29+E33)/(E17),"-")</f>
        <v>-</v>
      </c>
      <c r="AY26" s="1146" t="str">
        <f t="shared" si="7"/>
        <v>-</v>
      </c>
      <c r="AZ26" s="1146" t="str">
        <f t="shared" si="7"/>
        <v>-</v>
      </c>
      <c r="BA26" s="1146" t="str">
        <f t="shared" si="7"/>
        <v>-</v>
      </c>
      <c r="BB26" s="1146" t="str">
        <f t="shared" si="7"/>
        <v>-</v>
      </c>
      <c r="BC26" s="1146" t="str">
        <f t="shared" si="7"/>
        <v>-</v>
      </c>
      <c r="BD26" s="1146" t="str">
        <f t="shared" si="7"/>
        <v>-</v>
      </c>
      <c r="BE26" s="856" t="str">
        <f t="shared" si="7"/>
        <v>-</v>
      </c>
      <c r="BF26" s="856" t="str">
        <f t="shared" si="7"/>
        <v>-</v>
      </c>
      <c r="BG26" s="856">
        <f t="shared" si="7"/>
        <v>1.4252689866665569</v>
      </c>
      <c r="BH26" s="856">
        <f t="shared" si="7"/>
        <v>1.4546348957116002</v>
      </c>
      <c r="BI26" s="856">
        <f t="shared" si="7"/>
        <v>1.3892763401587598</v>
      </c>
      <c r="BJ26" s="1168">
        <f t="shared" si="7"/>
        <v>1.4053472921365526</v>
      </c>
      <c r="BK26" s="1139" t="str">
        <f t="shared" si="7"/>
        <v>-</v>
      </c>
      <c r="BL26" s="1139" t="str">
        <f t="shared" si="7"/>
        <v>-</v>
      </c>
      <c r="BM26" s="1139" t="str">
        <f t="shared" si="7"/>
        <v>-</v>
      </c>
      <c r="BN26" s="1139" t="str">
        <f t="shared" si="7"/>
        <v>-</v>
      </c>
      <c r="BO26" s="1139" t="str">
        <f t="shared" si="7"/>
        <v>-</v>
      </c>
      <c r="BP26" s="1139" t="str">
        <f t="shared" si="7"/>
        <v>-</v>
      </c>
      <c r="BQ26" s="1139" t="str">
        <f t="shared" si="7"/>
        <v>-</v>
      </c>
      <c r="BR26" s="1139" t="str">
        <f t="shared" si="7"/>
        <v>-</v>
      </c>
      <c r="BS26" s="1139" t="str">
        <f t="shared" si="7"/>
        <v>-</v>
      </c>
      <c r="BT26" s="1139" t="str">
        <f t="shared" si="7"/>
        <v>-</v>
      </c>
      <c r="BU26" s="1139">
        <f t="shared" si="7"/>
        <v>1.694480957351814</v>
      </c>
      <c r="BV26" s="1139">
        <f t="shared" si="7"/>
        <v>1.7699796444524831</v>
      </c>
      <c r="BW26" s="1139">
        <f t="shared" si="7"/>
        <v>1.7482260669707985</v>
      </c>
      <c r="BX26" s="1163">
        <f t="shared" si="7"/>
        <v>1.7939106091009127</v>
      </c>
      <c r="BY26" s="1149" t="str">
        <f t="shared" si="7"/>
        <v>-</v>
      </c>
      <c r="BZ26" s="1146" t="str">
        <f t="shared" si="7"/>
        <v>-</v>
      </c>
      <c r="CA26" s="1146" t="str">
        <f t="shared" si="7"/>
        <v>-</v>
      </c>
      <c r="CB26" s="1146" t="str">
        <f t="shared" si="7"/>
        <v>-</v>
      </c>
      <c r="CC26" s="1146" t="str">
        <f t="shared" si="7"/>
        <v>-</v>
      </c>
      <c r="CD26" s="1146" t="str">
        <f t="shared" si="7"/>
        <v>-</v>
      </c>
      <c r="CE26" s="1146" t="str">
        <f t="shared" si="7"/>
        <v>-</v>
      </c>
      <c r="CF26" s="1146" t="str">
        <f t="shared" si="7"/>
        <v>-</v>
      </c>
      <c r="CG26" s="856" t="str">
        <f t="shared" si="7"/>
        <v>-</v>
      </c>
      <c r="CH26" s="856" t="str">
        <f t="shared" si="7"/>
        <v>-</v>
      </c>
      <c r="CI26" s="856">
        <f t="shared" si="7"/>
        <v>1.4712750537511341</v>
      </c>
      <c r="CJ26" s="856">
        <f t="shared" si="7"/>
        <v>1.4495042669546134</v>
      </c>
      <c r="CK26" s="856">
        <f t="shared" si="7"/>
        <v>1.519146075238365</v>
      </c>
      <c r="CL26" s="1168">
        <f t="shared" si="7"/>
        <v>1.5331258450761589</v>
      </c>
      <c r="CM26" s="187" t="s">
        <v>1399</v>
      </c>
      <c r="CN26" s="205" t="s">
        <v>1403</v>
      </c>
    </row>
    <row r="27" spans="1:92" ht="28.5" customHeight="1" x14ac:dyDescent="0.2">
      <c r="B27" s="1314" t="s">
        <v>1406</v>
      </c>
      <c r="C27" s="167" t="s">
        <v>1407</v>
      </c>
      <c r="D27" s="1300"/>
      <c r="E27" s="1301"/>
      <c r="F27" s="1301"/>
      <c r="G27" s="1301"/>
      <c r="H27" s="1301"/>
      <c r="I27" s="1301"/>
      <c r="J27" s="1301"/>
      <c r="K27" s="1301"/>
      <c r="L27" s="1301"/>
      <c r="M27" s="1301"/>
      <c r="N27" s="1121">
        <v>0</v>
      </c>
      <c r="O27" s="1121">
        <v>0</v>
      </c>
      <c r="P27" s="1124">
        <v>0</v>
      </c>
      <c r="Q27" s="922">
        <v>0</v>
      </c>
      <c r="R27" s="1300"/>
      <c r="S27" s="1301"/>
      <c r="T27" s="1301"/>
      <c r="U27" s="1301"/>
      <c r="V27" s="1301"/>
      <c r="W27" s="1301"/>
      <c r="X27" s="1301"/>
      <c r="Y27" s="1301"/>
      <c r="Z27" s="1301"/>
      <c r="AA27" s="1301"/>
      <c r="AB27" s="1121">
        <v>54458.337566000002</v>
      </c>
      <c r="AC27" s="1121">
        <v>1841</v>
      </c>
      <c r="AD27" s="1124">
        <v>4067</v>
      </c>
      <c r="AE27" s="922">
        <v>1295</v>
      </c>
      <c r="AF27" s="1300"/>
      <c r="AG27" s="1301"/>
      <c r="AH27" s="1301"/>
      <c r="AI27" s="1301"/>
      <c r="AJ27" s="1301"/>
      <c r="AK27" s="1301"/>
      <c r="AL27" s="1301"/>
      <c r="AM27" s="1301"/>
      <c r="AN27" s="1301"/>
      <c r="AO27" s="1301"/>
      <c r="AP27" s="1121">
        <v>7236.9050450000004</v>
      </c>
      <c r="AQ27" s="1121">
        <v>4656</v>
      </c>
      <c r="AR27" s="1124">
        <v>4182</v>
      </c>
      <c r="AS27" s="922">
        <v>337</v>
      </c>
      <c r="AT27" s="1315" t="s">
        <v>1961</v>
      </c>
      <c r="AU27" s="245"/>
      <c r="AV27" s="1155" t="s">
        <v>1405</v>
      </c>
      <c r="AW27" s="1150"/>
      <c r="AX27" s="1144"/>
      <c r="AY27" s="1144"/>
      <c r="AZ27" s="1144"/>
      <c r="BA27" s="1144"/>
      <c r="BB27" s="1144"/>
      <c r="BC27" s="1144"/>
      <c r="BD27" s="1144"/>
      <c r="BE27" s="1145"/>
      <c r="BF27" s="1145"/>
      <c r="BG27" s="1145"/>
      <c r="BH27" s="1145"/>
      <c r="BI27" s="1145"/>
      <c r="BJ27" s="1169"/>
      <c r="BK27" s="1159"/>
      <c r="BL27" s="1159"/>
      <c r="BM27" s="1159"/>
      <c r="BN27" s="1159"/>
      <c r="BO27" s="1159"/>
      <c r="BP27" s="1159"/>
      <c r="BQ27" s="1159"/>
      <c r="BR27" s="1159"/>
      <c r="BS27" s="1159"/>
      <c r="BT27" s="1159"/>
      <c r="BU27" s="1159"/>
      <c r="BV27" s="1159"/>
      <c r="BW27" s="1159"/>
      <c r="BX27" s="1164"/>
      <c r="BY27" s="1150"/>
      <c r="BZ27" s="1144"/>
      <c r="CA27" s="1144"/>
      <c r="CB27" s="1144"/>
      <c r="CC27" s="1144"/>
      <c r="CD27" s="1144"/>
      <c r="CE27" s="1144"/>
      <c r="CF27" s="1144"/>
      <c r="CG27" s="1145"/>
      <c r="CH27" s="1145"/>
      <c r="CI27" s="1145"/>
      <c r="CJ27" s="1145"/>
      <c r="CK27" s="1145"/>
      <c r="CL27" s="1169"/>
      <c r="CM27" s="186"/>
      <c r="CN27" s="203"/>
    </row>
    <row r="28" spans="1:92" ht="28.5" customHeight="1" x14ac:dyDescent="0.2">
      <c r="B28" s="1314" t="s">
        <v>1410</v>
      </c>
      <c r="C28" s="167" t="s">
        <v>1411</v>
      </c>
      <c r="D28" s="1300"/>
      <c r="E28" s="1301"/>
      <c r="F28" s="1301"/>
      <c r="G28" s="1301"/>
      <c r="H28" s="1301"/>
      <c r="I28" s="1301"/>
      <c r="J28" s="1301"/>
      <c r="K28" s="1301"/>
      <c r="L28" s="1301"/>
      <c r="M28" s="1301"/>
      <c r="N28" s="1121">
        <v>6970</v>
      </c>
      <c r="O28" s="1121">
        <v>13608</v>
      </c>
      <c r="P28" s="1124">
        <v>14208</v>
      </c>
      <c r="Q28" s="922">
        <v>5011</v>
      </c>
      <c r="R28" s="1300"/>
      <c r="S28" s="1301"/>
      <c r="T28" s="1301"/>
      <c r="U28" s="1301"/>
      <c r="V28" s="1301"/>
      <c r="W28" s="1301"/>
      <c r="X28" s="1301"/>
      <c r="Y28" s="1301"/>
      <c r="Z28" s="1301"/>
      <c r="AA28" s="1301"/>
      <c r="AB28" s="1121">
        <v>55556.264868000071</v>
      </c>
      <c r="AC28" s="1121">
        <v>55881</v>
      </c>
      <c r="AD28" s="1124">
        <v>78106</v>
      </c>
      <c r="AE28" s="922">
        <v>29918</v>
      </c>
      <c r="AF28" s="1300"/>
      <c r="AG28" s="1301"/>
      <c r="AH28" s="1301"/>
      <c r="AI28" s="1301"/>
      <c r="AJ28" s="1301"/>
      <c r="AK28" s="1301"/>
      <c r="AL28" s="1301"/>
      <c r="AM28" s="1301"/>
      <c r="AN28" s="1301"/>
      <c r="AO28" s="1301"/>
      <c r="AP28" s="1121">
        <v>19268.966749000021</v>
      </c>
      <c r="AQ28" s="1121">
        <v>22505</v>
      </c>
      <c r="AR28" s="1124">
        <v>25978</v>
      </c>
      <c r="AS28" s="922">
        <v>3497</v>
      </c>
      <c r="AT28" s="1315" t="s">
        <v>1962</v>
      </c>
      <c r="AU28" s="245"/>
      <c r="AV28" s="1153" t="s">
        <v>1550</v>
      </c>
      <c r="AW28" s="1271" t="str">
        <f>IF(SUM(COUNTBLANK(D36),COUNTBLANK(D17),COUNTBLANK(D35))=0,(D36)/(D17+D35),"-")</f>
        <v>-</v>
      </c>
      <c r="AX28" s="1146" t="str">
        <f t="shared" ref="AX28:CL28" si="8">IF(SUM(COUNTBLANK(E36),COUNTBLANK(E17),COUNTBLANK(E35))=0,(E36)/(E17+E35),"-")</f>
        <v>-</v>
      </c>
      <c r="AY28" s="1146" t="str">
        <f t="shared" si="8"/>
        <v>-</v>
      </c>
      <c r="AZ28" s="1146" t="str">
        <f t="shared" si="8"/>
        <v>-</v>
      </c>
      <c r="BA28" s="1146" t="str">
        <f t="shared" si="8"/>
        <v>-</v>
      </c>
      <c r="BB28" s="1146" t="str">
        <f t="shared" si="8"/>
        <v>-</v>
      </c>
      <c r="BC28" s="1146" t="str">
        <f t="shared" si="8"/>
        <v>-</v>
      </c>
      <c r="BD28" s="1146" t="str">
        <f t="shared" si="8"/>
        <v>-</v>
      </c>
      <c r="BE28" s="856" t="str">
        <f t="shared" si="8"/>
        <v>-</v>
      </c>
      <c r="BF28" s="856" t="str">
        <f t="shared" si="8"/>
        <v>-</v>
      </c>
      <c r="BG28" s="856" t="str">
        <f t="shared" si="8"/>
        <v>-</v>
      </c>
      <c r="BH28" s="856" t="str">
        <f t="shared" si="8"/>
        <v>-</v>
      </c>
      <c r="BI28" s="856" t="str">
        <f t="shared" si="8"/>
        <v>-</v>
      </c>
      <c r="BJ28" s="1168" t="str">
        <f t="shared" si="8"/>
        <v>-</v>
      </c>
      <c r="BK28" s="1139" t="str">
        <f t="shared" si="8"/>
        <v>-</v>
      </c>
      <c r="BL28" s="1139" t="str">
        <f t="shared" si="8"/>
        <v>-</v>
      </c>
      <c r="BM28" s="1139" t="str">
        <f t="shared" si="8"/>
        <v>-</v>
      </c>
      <c r="BN28" s="1139" t="str">
        <f t="shared" si="8"/>
        <v>-</v>
      </c>
      <c r="BO28" s="1139" t="str">
        <f t="shared" si="8"/>
        <v>-</v>
      </c>
      <c r="BP28" s="1139" t="str">
        <f t="shared" si="8"/>
        <v>-</v>
      </c>
      <c r="BQ28" s="1139" t="str">
        <f t="shared" si="8"/>
        <v>-</v>
      </c>
      <c r="BR28" s="1139" t="str">
        <f t="shared" si="8"/>
        <v>-</v>
      </c>
      <c r="BS28" s="1139" t="str">
        <f t="shared" si="8"/>
        <v>-</v>
      </c>
      <c r="BT28" s="1139" t="str">
        <f t="shared" si="8"/>
        <v>-</v>
      </c>
      <c r="BU28" s="1139" t="str">
        <f t="shared" si="8"/>
        <v>-</v>
      </c>
      <c r="BV28" s="1139" t="str">
        <f t="shared" si="8"/>
        <v>-</v>
      </c>
      <c r="BW28" s="1139" t="str">
        <f t="shared" si="8"/>
        <v>-</v>
      </c>
      <c r="BX28" s="1163" t="str">
        <f t="shared" si="8"/>
        <v>-</v>
      </c>
      <c r="BY28" s="1149" t="str">
        <f t="shared" si="8"/>
        <v>-</v>
      </c>
      <c r="BZ28" s="1146" t="str">
        <f t="shared" si="8"/>
        <v>-</v>
      </c>
      <c r="CA28" s="1146" t="str">
        <f t="shared" si="8"/>
        <v>-</v>
      </c>
      <c r="CB28" s="1146" t="str">
        <f t="shared" si="8"/>
        <v>-</v>
      </c>
      <c r="CC28" s="1146" t="str">
        <f t="shared" si="8"/>
        <v>-</v>
      </c>
      <c r="CD28" s="1146" t="str">
        <f t="shared" si="8"/>
        <v>-</v>
      </c>
      <c r="CE28" s="1146" t="str">
        <f t="shared" si="8"/>
        <v>-</v>
      </c>
      <c r="CF28" s="1146" t="str">
        <f t="shared" si="8"/>
        <v>-</v>
      </c>
      <c r="CG28" s="856" t="str">
        <f t="shared" si="8"/>
        <v>-</v>
      </c>
      <c r="CH28" s="856" t="str">
        <f t="shared" si="8"/>
        <v>-</v>
      </c>
      <c r="CI28" s="856" t="str">
        <f t="shared" si="8"/>
        <v>-</v>
      </c>
      <c r="CJ28" s="856" t="str">
        <f t="shared" si="8"/>
        <v>-</v>
      </c>
      <c r="CK28" s="856" t="str">
        <f t="shared" si="8"/>
        <v>-</v>
      </c>
      <c r="CL28" s="1168" t="str">
        <f t="shared" si="8"/>
        <v>-</v>
      </c>
      <c r="CM28" s="187" t="s">
        <v>1408</v>
      </c>
      <c r="CN28" s="206" t="s">
        <v>1409</v>
      </c>
    </row>
    <row r="29" spans="1:92" ht="28.5" customHeight="1" x14ac:dyDescent="0.2">
      <c r="B29" s="1314" t="s">
        <v>1413</v>
      </c>
      <c r="C29" s="167" t="s">
        <v>1414</v>
      </c>
      <c r="D29" s="1300"/>
      <c r="E29" s="1301"/>
      <c r="F29" s="1301"/>
      <c r="G29" s="1301"/>
      <c r="H29" s="1301"/>
      <c r="I29" s="1301"/>
      <c r="J29" s="1301"/>
      <c r="K29" s="1301"/>
      <c r="L29" s="1301"/>
      <c r="M29" s="1301"/>
      <c r="N29" s="1121">
        <v>6970</v>
      </c>
      <c r="O29" s="1121">
        <v>13608</v>
      </c>
      <c r="P29" s="1124">
        <v>14200</v>
      </c>
      <c r="Q29" s="922">
        <v>5010.9440000000004</v>
      </c>
      <c r="R29" s="1300"/>
      <c r="S29" s="1301"/>
      <c r="T29" s="1301"/>
      <c r="U29" s="1301"/>
      <c r="V29" s="1301"/>
      <c r="W29" s="1301"/>
      <c r="X29" s="1301"/>
      <c r="Y29" s="1301"/>
      <c r="Z29" s="1301"/>
      <c r="AA29" s="1301"/>
      <c r="AB29" s="1121">
        <v>48872.87129600007</v>
      </c>
      <c r="AC29" s="1121">
        <v>53451</v>
      </c>
      <c r="AD29" s="1124">
        <v>65046.64</v>
      </c>
      <c r="AE29" s="922">
        <v>26520</v>
      </c>
      <c r="AF29" s="1300"/>
      <c r="AG29" s="1301"/>
      <c r="AH29" s="1301"/>
      <c r="AI29" s="1301"/>
      <c r="AJ29" s="1301"/>
      <c r="AK29" s="1301"/>
      <c r="AL29" s="1301"/>
      <c r="AM29" s="1301"/>
      <c r="AN29" s="1301"/>
      <c r="AO29" s="1301"/>
      <c r="AP29" s="1121">
        <v>11662.28045900002</v>
      </c>
      <c r="AQ29" s="1121">
        <v>13367</v>
      </c>
      <c r="AR29" s="1124">
        <v>14276.03</v>
      </c>
      <c r="AS29" s="922">
        <v>1499.558</v>
      </c>
      <c r="AT29" s="1315" t="s">
        <v>1963</v>
      </c>
      <c r="AU29" s="245"/>
      <c r="AV29" s="1155" t="s">
        <v>1412</v>
      </c>
      <c r="AW29" s="1150"/>
      <c r="AX29" s="1144"/>
      <c r="AY29" s="1144"/>
      <c r="AZ29" s="1144"/>
      <c r="BA29" s="1144"/>
      <c r="BB29" s="1144"/>
      <c r="BC29" s="1144"/>
      <c r="BD29" s="1144"/>
      <c r="BE29" s="1145"/>
      <c r="BF29" s="1145"/>
      <c r="BG29" s="1145"/>
      <c r="BH29" s="1145"/>
      <c r="BI29" s="1145"/>
      <c r="BJ29" s="1169"/>
      <c r="BK29" s="1159"/>
      <c r="BL29" s="1159"/>
      <c r="BM29" s="1159"/>
      <c r="BN29" s="1159"/>
      <c r="BO29" s="1159"/>
      <c r="BP29" s="1159"/>
      <c r="BQ29" s="1159"/>
      <c r="BR29" s="1159"/>
      <c r="BS29" s="1159"/>
      <c r="BT29" s="1159"/>
      <c r="BU29" s="1159"/>
      <c r="BV29" s="1159"/>
      <c r="BW29" s="1159"/>
      <c r="BX29" s="1164"/>
      <c r="BY29" s="1150"/>
      <c r="BZ29" s="1144"/>
      <c r="CA29" s="1144"/>
      <c r="CB29" s="1144"/>
      <c r="CC29" s="1144"/>
      <c r="CD29" s="1144"/>
      <c r="CE29" s="1144"/>
      <c r="CF29" s="1144"/>
      <c r="CG29" s="1145"/>
      <c r="CH29" s="1145"/>
      <c r="CI29" s="1145"/>
      <c r="CJ29" s="1145"/>
      <c r="CK29" s="1145"/>
      <c r="CL29" s="1169"/>
      <c r="CM29" s="186"/>
      <c r="CN29" s="203"/>
    </row>
    <row r="30" spans="1:92" ht="28.5" customHeight="1" x14ac:dyDescent="0.2">
      <c r="B30" s="1314" t="s">
        <v>1418</v>
      </c>
      <c r="C30" s="167" t="s">
        <v>1419</v>
      </c>
      <c r="D30" s="1300"/>
      <c r="E30" s="1301"/>
      <c r="F30" s="1301"/>
      <c r="G30" s="1301"/>
      <c r="H30" s="1301"/>
      <c r="I30" s="1301"/>
      <c r="J30" s="1301"/>
      <c r="K30" s="1301"/>
      <c r="L30" s="1301"/>
      <c r="M30" s="1301"/>
      <c r="N30" s="1121">
        <v>478201</v>
      </c>
      <c r="O30" s="1121">
        <v>486975</v>
      </c>
      <c r="P30" s="1124">
        <v>487934</v>
      </c>
      <c r="Q30" s="922">
        <v>184307.9</v>
      </c>
      <c r="R30" s="1300"/>
      <c r="S30" s="1301"/>
      <c r="T30" s="1301"/>
      <c r="U30" s="1301"/>
      <c r="V30" s="1301"/>
      <c r="W30" s="1301"/>
      <c r="X30" s="1301"/>
      <c r="Y30" s="1301"/>
      <c r="Z30" s="1301"/>
      <c r="AA30" s="1301"/>
      <c r="AB30" s="1121">
        <v>492707.397566</v>
      </c>
      <c r="AC30" s="1121">
        <v>616787</v>
      </c>
      <c r="AD30" s="1124">
        <v>608755</v>
      </c>
      <c r="AE30" s="922">
        <v>92379</v>
      </c>
      <c r="AF30" s="1300"/>
      <c r="AG30" s="1301"/>
      <c r="AH30" s="1301"/>
      <c r="AI30" s="1301"/>
      <c r="AJ30" s="1301"/>
      <c r="AK30" s="1301"/>
      <c r="AL30" s="1301"/>
      <c r="AM30" s="1301"/>
      <c r="AN30" s="1301"/>
      <c r="AO30" s="1301"/>
      <c r="AP30" s="1121">
        <v>116784.12820599999</v>
      </c>
      <c r="AQ30" s="1121">
        <v>116384</v>
      </c>
      <c r="AR30" s="1124">
        <v>139328</v>
      </c>
      <c r="AS30" s="922">
        <v>32997</v>
      </c>
      <c r="AT30" s="1315" t="s">
        <v>1964</v>
      </c>
      <c r="AU30" s="245"/>
      <c r="AV30" s="1153" t="s">
        <v>1415</v>
      </c>
      <c r="AW30" s="855" t="str">
        <f>IF(SUM(COUNTBLANK(D17),COUNTBLANK(D30))=0,(D17)/(D30),"-")</f>
        <v>-</v>
      </c>
      <c r="AX30" s="1142" t="str">
        <f t="shared" ref="AX30:CL30" si="9">IF(SUM(COUNTBLANK(E17),COUNTBLANK(E30))=0,(E17)/(E30),"-")</f>
        <v>-</v>
      </c>
      <c r="AY30" s="1142" t="str">
        <f t="shared" si="9"/>
        <v>-</v>
      </c>
      <c r="AZ30" s="1142" t="str">
        <f t="shared" si="9"/>
        <v>-</v>
      </c>
      <c r="BA30" s="1142" t="str">
        <f t="shared" si="9"/>
        <v>-</v>
      </c>
      <c r="BB30" s="1142" t="str">
        <f t="shared" si="9"/>
        <v>-</v>
      </c>
      <c r="BC30" s="1142" t="str">
        <f t="shared" si="9"/>
        <v>-</v>
      </c>
      <c r="BD30" s="1142" t="str">
        <f t="shared" si="9"/>
        <v>-</v>
      </c>
      <c r="BE30" s="855" t="str">
        <f t="shared" si="9"/>
        <v>-</v>
      </c>
      <c r="BF30" s="855" t="str">
        <f t="shared" si="9"/>
        <v>-</v>
      </c>
      <c r="BG30" s="855">
        <f t="shared" si="9"/>
        <v>1.0145754609463384</v>
      </c>
      <c r="BH30" s="855">
        <f t="shared" si="9"/>
        <v>1.0279439396272909</v>
      </c>
      <c r="BI30" s="855">
        <f t="shared" si="9"/>
        <v>1.0291186922821529</v>
      </c>
      <c r="BJ30" s="1167">
        <f t="shared" si="9"/>
        <v>1.0271887423165258</v>
      </c>
      <c r="BK30" s="1138" t="str">
        <f t="shared" si="9"/>
        <v>-</v>
      </c>
      <c r="BL30" s="1138" t="str">
        <f t="shared" si="9"/>
        <v>-</v>
      </c>
      <c r="BM30" s="1138" t="str">
        <f t="shared" si="9"/>
        <v>-</v>
      </c>
      <c r="BN30" s="1138" t="str">
        <f t="shared" si="9"/>
        <v>-</v>
      </c>
      <c r="BO30" s="1138" t="str">
        <f t="shared" si="9"/>
        <v>-</v>
      </c>
      <c r="BP30" s="1138" t="str">
        <f t="shared" si="9"/>
        <v>-</v>
      </c>
      <c r="BQ30" s="1138" t="str">
        <f t="shared" si="9"/>
        <v>-</v>
      </c>
      <c r="BR30" s="1138" t="str">
        <f t="shared" si="9"/>
        <v>-</v>
      </c>
      <c r="BS30" s="1138" t="str">
        <f t="shared" si="9"/>
        <v>-</v>
      </c>
      <c r="BT30" s="1138" t="str">
        <f t="shared" si="9"/>
        <v>-</v>
      </c>
      <c r="BU30" s="1138">
        <f t="shared" si="9"/>
        <v>1.2232858751004709</v>
      </c>
      <c r="BV30" s="1138">
        <f t="shared" si="9"/>
        <v>1.0935849815252268</v>
      </c>
      <c r="BW30" s="1138">
        <f t="shared" si="9"/>
        <v>1.1349853389294544</v>
      </c>
      <c r="BX30" s="1162">
        <f t="shared" si="9"/>
        <v>1.3378798211714784</v>
      </c>
      <c r="BY30" s="1148" t="str">
        <f t="shared" si="9"/>
        <v>-</v>
      </c>
      <c r="BZ30" s="1142" t="str">
        <f t="shared" si="9"/>
        <v>-</v>
      </c>
      <c r="CA30" s="1142" t="str">
        <f t="shared" si="9"/>
        <v>-</v>
      </c>
      <c r="CB30" s="1142" t="str">
        <f t="shared" si="9"/>
        <v>-</v>
      </c>
      <c r="CC30" s="1142" t="str">
        <f t="shared" si="9"/>
        <v>-</v>
      </c>
      <c r="CD30" s="1142" t="str">
        <f t="shared" si="9"/>
        <v>-</v>
      </c>
      <c r="CE30" s="1142" t="str">
        <f t="shared" si="9"/>
        <v>-</v>
      </c>
      <c r="CF30" s="1142" t="str">
        <f t="shared" si="9"/>
        <v>-</v>
      </c>
      <c r="CG30" s="855" t="str">
        <f t="shared" si="9"/>
        <v>-</v>
      </c>
      <c r="CH30" s="855" t="str">
        <f t="shared" si="9"/>
        <v>-</v>
      </c>
      <c r="CI30" s="855">
        <f t="shared" si="9"/>
        <v>1.2269646757755068</v>
      </c>
      <c r="CJ30" s="855">
        <f t="shared" si="9"/>
        <v>1.2333740032994227</v>
      </c>
      <c r="CK30" s="855">
        <f t="shared" si="9"/>
        <v>1.216467615985301</v>
      </c>
      <c r="CL30" s="1167">
        <f t="shared" si="9"/>
        <v>1.116192381125557</v>
      </c>
      <c r="CM30" s="187" t="s">
        <v>1416</v>
      </c>
      <c r="CN30" s="205" t="s">
        <v>1417</v>
      </c>
    </row>
    <row r="31" spans="1:92" ht="28.5" customHeight="1" x14ac:dyDescent="0.2">
      <c r="B31" s="1314" t="s">
        <v>1422</v>
      </c>
      <c r="C31" s="167" t="s">
        <v>1423</v>
      </c>
      <c r="D31" s="1300"/>
      <c r="E31" s="1301"/>
      <c r="F31" s="1301"/>
      <c r="G31" s="1301"/>
      <c r="H31" s="1301"/>
      <c r="I31" s="1301"/>
      <c r="J31" s="1301"/>
      <c r="K31" s="1301"/>
      <c r="L31" s="1301"/>
      <c r="M31" s="1301"/>
      <c r="N31" s="1121">
        <v>0</v>
      </c>
      <c r="O31" s="1121">
        <v>0</v>
      </c>
      <c r="P31" s="1124">
        <v>0</v>
      </c>
      <c r="Q31" s="922">
        <v>0</v>
      </c>
      <c r="R31" s="1300"/>
      <c r="S31" s="1301"/>
      <c r="T31" s="1301"/>
      <c r="U31" s="1301"/>
      <c r="V31" s="1301"/>
      <c r="W31" s="1301"/>
      <c r="X31" s="1301"/>
      <c r="Y31" s="1301"/>
      <c r="Z31" s="1301"/>
      <c r="AA31" s="1301"/>
      <c r="AB31" s="1121">
        <v>0</v>
      </c>
      <c r="AC31" s="1121">
        <v>0</v>
      </c>
      <c r="AD31" s="1124">
        <v>0</v>
      </c>
      <c r="AE31" s="922">
        <v>0</v>
      </c>
      <c r="AF31" s="1300"/>
      <c r="AG31" s="1301"/>
      <c r="AH31" s="1301"/>
      <c r="AI31" s="1301"/>
      <c r="AJ31" s="1301"/>
      <c r="AK31" s="1301"/>
      <c r="AL31" s="1301"/>
      <c r="AM31" s="1301"/>
      <c r="AN31" s="1301"/>
      <c r="AO31" s="1301"/>
      <c r="AP31" s="1121">
        <v>0</v>
      </c>
      <c r="AQ31" s="1121">
        <v>0</v>
      </c>
      <c r="AR31" s="1124">
        <v>0</v>
      </c>
      <c r="AS31" s="922">
        <v>0</v>
      </c>
      <c r="AT31" s="1315" t="s">
        <v>1965</v>
      </c>
      <c r="AU31" s="245"/>
      <c r="AV31" s="1156" t="s">
        <v>1745</v>
      </c>
      <c r="AW31" s="855" t="str">
        <f>IF(SUM(COUNTBLANK(D17),COUNTBLANK(D35),COUNTBLANK(D30))=0,(D17+D35)/(D30),"-")</f>
        <v>-</v>
      </c>
      <c r="AX31" s="1142" t="str">
        <f t="shared" ref="AX31:CL31" si="10">IF(SUM(COUNTBLANK(E17),COUNTBLANK(E35),COUNTBLANK(E30))=0,(E17+E35)/(E30),"-")</f>
        <v>-</v>
      </c>
      <c r="AY31" s="1142" t="str">
        <f t="shared" si="10"/>
        <v>-</v>
      </c>
      <c r="AZ31" s="1142" t="str">
        <f t="shared" si="10"/>
        <v>-</v>
      </c>
      <c r="BA31" s="1142" t="str">
        <f t="shared" si="10"/>
        <v>-</v>
      </c>
      <c r="BB31" s="1142" t="str">
        <f t="shared" si="10"/>
        <v>-</v>
      </c>
      <c r="BC31" s="1142" t="str">
        <f t="shared" si="10"/>
        <v>-</v>
      </c>
      <c r="BD31" s="1142" t="str">
        <f t="shared" si="10"/>
        <v>-</v>
      </c>
      <c r="BE31" s="855" t="str">
        <f t="shared" si="10"/>
        <v>-</v>
      </c>
      <c r="BF31" s="855" t="str">
        <f t="shared" si="10"/>
        <v>-</v>
      </c>
      <c r="BG31" s="855" t="str">
        <f t="shared" si="10"/>
        <v>-</v>
      </c>
      <c r="BH31" s="855" t="str">
        <f t="shared" si="10"/>
        <v>-</v>
      </c>
      <c r="BI31" s="855" t="str">
        <f t="shared" si="10"/>
        <v>-</v>
      </c>
      <c r="BJ31" s="1167" t="str">
        <f t="shared" si="10"/>
        <v>-</v>
      </c>
      <c r="BK31" s="1138" t="str">
        <f t="shared" si="10"/>
        <v>-</v>
      </c>
      <c r="BL31" s="1138" t="str">
        <f t="shared" si="10"/>
        <v>-</v>
      </c>
      <c r="BM31" s="1138" t="str">
        <f t="shared" si="10"/>
        <v>-</v>
      </c>
      <c r="BN31" s="1138" t="str">
        <f t="shared" si="10"/>
        <v>-</v>
      </c>
      <c r="BO31" s="1138" t="str">
        <f t="shared" si="10"/>
        <v>-</v>
      </c>
      <c r="BP31" s="1138" t="str">
        <f t="shared" si="10"/>
        <v>-</v>
      </c>
      <c r="BQ31" s="1138" t="str">
        <f t="shared" si="10"/>
        <v>-</v>
      </c>
      <c r="BR31" s="1138" t="str">
        <f t="shared" si="10"/>
        <v>-</v>
      </c>
      <c r="BS31" s="1138" t="str">
        <f t="shared" si="10"/>
        <v>-</v>
      </c>
      <c r="BT31" s="1138" t="str">
        <f t="shared" si="10"/>
        <v>-</v>
      </c>
      <c r="BU31" s="1138" t="str">
        <f t="shared" si="10"/>
        <v>-</v>
      </c>
      <c r="BV31" s="1138" t="str">
        <f t="shared" si="10"/>
        <v>-</v>
      </c>
      <c r="BW31" s="1138" t="str">
        <f t="shared" si="10"/>
        <v>-</v>
      </c>
      <c r="BX31" s="1162" t="str">
        <f t="shared" si="10"/>
        <v>-</v>
      </c>
      <c r="BY31" s="1148" t="str">
        <f t="shared" si="10"/>
        <v>-</v>
      </c>
      <c r="BZ31" s="1142" t="str">
        <f t="shared" si="10"/>
        <v>-</v>
      </c>
      <c r="CA31" s="1142" t="str">
        <f t="shared" si="10"/>
        <v>-</v>
      </c>
      <c r="CB31" s="1142" t="str">
        <f t="shared" si="10"/>
        <v>-</v>
      </c>
      <c r="CC31" s="1142" t="str">
        <f t="shared" si="10"/>
        <v>-</v>
      </c>
      <c r="CD31" s="1142" t="str">
        <f t="shared" si="10"/>
        <v>-</v>
      </c>
      <c r="CE31" s="1142" t="str">
        <f t="shared" si="10"/>
        <v>-</v>
      </c>
      <c r="CF31" s="1142" t="str">
        <f t="shared" si="10"/>
        <v>-</v>
      </c>
      <c r="CG31" s="855" t="str">
        <f t="shared" si="10"/>
        <v>-</v>
      </c>
      <c r="CH31" s="855" t="str">
        <f t="shared" si="10"/>
        <v>-</v>
      </c>
      <c r="CI31" s="855" t="str">
        <f t="shared" si="10"/>
        <v>-</v>
      </c>
      <c r="CJ31" s="855" t="str">
        <f t="shared" si="10"/>
        <v>-</v>
      </c>
      <c r="CK31" s="855" t="str">
        <f t="shared" si="10"/>
        <v>-</v>
      </c>
      <c r="CL31" s="1167" t="str">
        <f t="shared" si="10"/>
        <v>-</v>
      </c>
      <c r="CM31" s="233" t="s">
        <v>1420</v>
      </c>
      <c r="CN31" s="206" t="s">
        <v>1421</v>
      </c>
    </row>
    <row r="32" spans="1:92" ht="28.5" customHeight="1" thickBot="1" x14ac:dyDescent="0.25">
      <c r="B32" s="1314" t="s">
        <v>1427</v>
      </c>
      <c r="C32" s="167" t="s">
        <v>1428</v>
      </c>
      <c r="D32" s="1300"/>
      <c r="E32" s="1301"/>
      <c r="F32" s="1301"/>
      <c r="G32" s="1301"/>
      <c r="H32" s="1301"/>
      <c r="I32" s="1301"/>
      <c r="J32" s="1301"/>
      <c r="K32" s="1301"/>
      <c r="L32" s="1301"/>
      <c r="M32" s="1301"/>
      <c r="N32" s="1121">
        <v>478201</v>
      </c>
      <c r="O32" s="1121">
        <v>486975</v>
      </c>
      <c r="P32" s="1124">
        <v>487934</v>
      </c>
      <c r="Q32" s="922">
        <v>184308</v>
      </c>
      <c r="R32" s="1300"/>
      <c r="S32" s="1301"/>
      <c r="T32" s="1301"/>
      <c r="U32" s="1301"/>
      <c r="V32" s="1301"/>
      <c r="W32" s="1301"/>
      <c r="X32" s="1301"/>
      <c r="Y32" s="1301"/>
      <c r="Z32" s="1301"/>
      <c r="AA32" s="1301"/>
      <c r="AB32" s="1121">
        <v>492707.397566</v>
      </c>
      <c r="AC32" s="1121">
        <v>616787</v>
      </c>
      <c r="AD32" s="1124">
        <v>608755</v>
      </c>
      <c r="AE32" s="922">
        <v>92379</v>
      </c>
      <c r="AF32" s="1300"/>
      <c r="AG32" s="1301"/>
      <c r="AH32" s="1301"/>
      <c r="AI32" s="1301"/>
      <c r="AJ32" s="1301"/>
      <c r="AK32" s="1301"/>
      <c r="AL32" s="1301"/>
      <c r="AM32" s="1301"/>
      <c r="AN32" s="1301"/>
      <c r="AO32" s="1301"/>
      <c r="AP32" s="1121">
        <v>116784.12820599999</v>
      </c>
      <c r="AQ32" s="1121">
        <v>116384</v>
      </c>
      <c r="AR32" s="1124">
        <v>139328</v>
      </c>
      <c r="AS32" s="922">
        <v>32997</v>
      </c>
      <c r="AT32" s="1315" t="s">
        <v>1966</v>
      </c>
      <c r="AU32" s="245"/>
      <c r="AV32" s="1157" t="s">
        <v>1424</v>
      </c>
      <c r="AW32" s="1274" t="str">
        <f>IF(SUM(COUNTBLANK(D18),COUNTBLANK(D30))=0,(D18)/(D30),"-")</f>
        <v>-</v>
      </c>
      <c r="AX32" s="1143" t="str">
        <f t="shared" ref="AX32:CL32" si="11">IF(SUM(COUNTBLANK(E18),COUNTBLANK(E30))=0,(E18)/(E30),"-")</f>
        <v>-</v>
      </c>
      <c r="AY32" s="1143" t="str">
        <f t="shared" si="11"/>
        <v>-</v>
      </c>
      <c r="AZ32" s="1143" t="str">
        <f t="shared" si="11"/>
        <v>-</v>
      </c>
      <c r="BA32" s="1143" t="str">
        <f t="shared" si="11"/>
        <v>-</v>
      </c>
      <c r="BB32" s="1143" t="str">
        <f t="shared" si="11"/>
        <v>-</v>
      </c>
      <c r="BC32" s="1143" t="str">
        <f t="shared" si="11"/>
        <v>-</v>
      </c>
      <c r="BD32" s="1143" t="str">
        <f t="shared" si="11"/>
        <v>-</v>
      </c>
      <c r="BE32" s="857" t="str">
        <f t="shared" si="11"/>
        <v>-</v>
      </c>
      <c r="BF32" s="857" t="str">
        <f t="shared" si="11"/>
        <v>-</v>
      </c>
      <c r="BG32" s="857">
        <f t="shared" si="11"/>
        <v>1.0145754609463384</v>
      </c>
      <c r="BH32" s="857">
        <f t="shared" si="11"/>
        <v>1.0279425021818369</v>
      </c>
      <c r="BI32" s="857">
        <f t="shared" si="11"/>
        <v>1.0291186922821529</v>
      </c>
      <c r="BJ32" s="1170">
        <f t="shared" si="11"/>
        <v>1.0271887423165258</v>
      </c>
      <c r="BK32" s="1140" t="str">
        <f t="shared" si="11"/>
        <v>-</v>
      </c>
      <c r="BL32" s="1140" t="str">
        <f t="shared" si="11"/>
        <v>-</v>
      </c>
      <c r="BM32" s="1140" t="str">
        <f t="shared" si="11"/>
        <v>-</v>
      </c>
      <c r="BN32" s="1140" t="str">
        <f t="shared" si="11"/>
        <v>-</v>
      </c>
      <c r="BO32" s="1140" t="str">
        <f t="shared" si="11"/>
        <v>-</v>
      </c>
      <c r="BP32" s="1140" t="str">
        <f t="shared" si="11"/>
        <v>-</v>
      </c>
      <c r="BQ32" s="1140" t="str">
        <f t="shared" si="11"/>
        <v>-</v>
      </c>
      <c r="BR32" s="1140" t="str">
        <f t="shared" si="11"/>
        <v>-</v>
      </c>
      <c r="BS32" s="1140" t="str">
        <f t="shared" si="11"/>
        <v>-</v>
      </c>
      <c r="BT32" s="1140" t="str">
        <f t="shared" si="11"/>
        <v>-</v>
      </c>
      <c r="BU32" s="1140">
        <f t="shared" si="11"/>
        <v>39.70322973967442</v>
      </c>
      <c r="BV32" s="1140">
        <f t="shared" si="11"/>
        <v>11.425304035266631</v>
      </c>
      <c r="BW32" s="1140">
        <f t="shared" si="11"/>
        <v>12.637187374231013</v>
      </c>
      <c r="BX32" s="1165">
        <f t="shared" si="11"/>
        <v>16.930276361510732</v>
      </c>
      <c r="BY32" s="1151" t="str">
        <f t="shared" si="11"/>
        <v>-</v>
      </c>
      <c r="BZ32" s="1143" t="str">
        <f t="shared" si="11"/>
        <v>-</v>
      </c>
      <c r="CA32" s="1143" t="str">
        <f t="shared" si="11"/>
        <v>-</v>
      </c>
      <c r="CB32" s="1143" t="str">
        <f t="shared" si="11"/>
        <v>-</v>
      </c>
      <c r="CC32" s="1143" t="str">
        <f t="shared" si="11"/>
        <v>-</v>
      </c>
      <c r="CD32" s="1143" t="str">
        <f t="shared" si="11"/>
        <v>-</v>
      </c>
      <c r="CE32" s="1143" t="str">
        <f t="shared" si="11"/>
        <v>-</v>
      </c>
      <c r="CF32" s="1143" t="str">
        <f t="shared" si="11"/>
        <v>-</v>
      </c>
      <c r="CG32" s="857" t="str">
        <f t="shared" si="11"/>
        <v>-</v>
      </c>
      <c r="CH32" s="857" t="str">
        <f t="shared" si="11"/>
        <v>-</v>
      </c>
      <c r="CI32" s="857">
        <f t="shared" si="11"/>
        <v>128.32792701676169</v>
      </c>
      <c r="CJ32" s="857">
        <f t="shared" si="11"/>
        <v>120.48324511960406</v>
      </c>
      <c r="CK32" s="857">
        <f t="shared" si="11"/>
        <v>69.886878445107953</v>
      </c>
      <c r="CL32" s="1170">
        <f t="shared" si="11"/>
        <v>33.340030911901081</v>
      </c>
      <c r="CM32" s="189" t="s">
        <v>1425</v>
      </c>
      <c r="CN32" s="207" t="s">
        <v>1426</v>
      </c>
    </row>
    <row r="33" spans="1:90" ht="28.5" customHeight="1" thickBot="1" x14ac:dyDescent="0.25">
      <c r="B33" s="1316" t="s">
        <v>1471</v>
      </c>
      <c r="C33" s="1317" t="s">
        <v>1472</v>
      </c>
      <c r="D33" s="1318"/>
      <c r="E33" s="1319"/>
      <c r="F33" s="1319"/>
      <c r="G33" s="1319"/>
      <c r="H33" s="1319"/>
      <c r="I33" s="1319"/>
      <c r="J33" s="1319"/>
      <c r="K33" s="1319"/>
      <c r="L33" s="1319"/>
      <c r="M33" s="1319"/>
      <c r="N33" s="1321">
        <v>478201</v>
      </c>
      <c r="O33" s="1321">
        <v>486975</v>
      </c>
      <c r="P33" s="1322">
        <v>487934</v>
      </c>
      <c r="Q33" s="1323">
        <v>184308</v>
      </c>
      <c r="R33" s="1318"/>
      <c r="S33" s="1319"/>
      <c r="T33" s="1319"/>
      <c r="U33" s="1319"/>
      <c r="V33" s="1319"/>
      <c r="W33" s="1319"/>
      <c r="X33" s="1319"/>
      <c r="Y33" s="1319"/>
      <c r="Z33" s="1319"/>
      <c r="AA33" s="1319"/>
      <c r="AB33" s="1321">
        <v>491263.75320899999</v>
      </c>
      <c r="AC33" s="1321">
        <v>616787</v>
      </c>
      <c r="AD33" s="1322">
        <v>606386</v>
      </c>
      <c r="AE33" s="1323">
        <v>92379</v>
      </c>
      <c r="AF33" s="1318"/>
      <c r="AG33" s="1319"/>
      <c r="AH33" s="1319"/>
      <c r="AI33" s="1319"/>
      <c r="AJ33" s="1319"/>
      <c r="AK33" s="1319"/>
      <c r="AL33" s="1319"/>
      <c r="AM33" s="1319"/>
      <c r="AN33" s="1319"/>
      <c r="AO33" s="1319"/>
      <c r="AP33" s="1321">
        <v>116668.911656</v>
      </c>
      <c r="AQ33" s="1321">
        <v>116239</v>
      </c>
      <c r="AR33" s="1322">
        <v>139178</v>
      </c>
      <c r="AS33" s="1323">
        <v>32997</v>
      </c>
      <c r="AT33" s="1332" t="s">
        <v>1967</v>
      </c>
      <c r="AU33" s="245"/>
      <c r="AW33" s="842" t="s">
        <v>1429</v>
      </c>
      <c r="AX33" s="842" t="s">
        <v>1430</v>
      </c>
      <c r="AY33" s="842" t="s">
        <v>1431</v>
      </c>
      <c r="AZ33" s="842" t="s">
        <v>1432</v>
      </c>
      <c r="BA33" s="842" t="s">
        <v>1433</v>
      </c>
      <c r="BB33" s="842" t="s">
        <v>1434</v>
      </c>
      <c r="BC33" s="842" t="s">
        <v>1435</v>
      </c>
      <c r="BD33" s="842" t="s">
        <v>1436</v>
      </c>
      <c r="BE33" s="842" t="s">
        <v>1437</v>
      </c>
      <c r="BF33" s="842" t="s">
        <v>1438</v>
      </c>
      <c r="BG33" s="842" t="s">
        <v>1439</v>
      </c>
      <c r="BH33" s="842" t="s">
        <v>1440</v>
      </c>
      <c r="BI33" s="842" t="s">
        <v>1441</v>
      </c>
      <c r="BJ33" s="842" t="s">
        <v>1442</v>
      </c>
      <c r="BK33" s="842" t="s">
        <v>1443</v>
      </c>
      <c r="BL33" s="842" t="s">
        <v>1444</v>
      </c>
      <c r="BM33" s="842" t="s">
        <v>1445</v>
      </c>
      <c r="BN33" s="842" t="s">
        <v>1446</v>
      </c>
      <c r="BO33" s="842" t="s">
        <v>1447</v>
      </c>
      <c r="BP33" s="842" t="s">
        <v>1448</v>
      </c>
      <c r="BQ33" s="842" t="s">
        <v>1449</v>
      </c>
      <c r="BR33" s="842" t="s">
        <v>1450</v>
      </c>
      <c r="BS33" s="842" t="s">
        <v>1451</v>
      </c>
      <c r="BT33" s="842" t="s">
        <v>1452</v>
      </c>
      <c r="BU33" s="842" t="s">
        <v>1453</v>
      </c>
      <c r="BV33" s="842" t="s">
        <v>1454</v>
      </c>
      <c r="BW33" s="842" t="s">
        <v>1455</v>
      </c>
      <c r="BX33" s="842" t="s">
        <v>1456</v>
      </c>
      <c r="BY33" s="842" t="s">
        <v>1457</v>
      </c>
      <c r="BZ33" s="842" t="s">
        <v>1458</v>
      </c>
      <c r="CA33" s="842" t="s">
        <v>1459</v>
      </c>
      <c r="CB33" s="842" t="s">
        <v>1460</v>
      </c>
      <c r="CC33" s="842" t="s">
        <v>1461</v>
      </c>
      <c r="CD33" s="842" t="s">
        <v>1462</v>
      </c>
      <c r="CE33" s="842" t="s">
        <v>1463</v>
      </c>
      <c r="CF33" s="842" t="s">
        <v>1464</v>
      </c>
      <c r="CG33" s="842" t="s">
        <v>1465</v>
      </c>
      <c r="CH33" s="842" t="s">
        <v>1466</v>
      </c>
      <c r="CI33" s="842" t="s">
        <v>1467</v>
      </c>
      <c r="CJ33" s="842" t="s">
        <v>1468</v>
      </c>
      <c r="CK33" s="842" t="s">
        <v>1469</v>
      </c>
      <c r="CL33" s="842" t="s">
        <v>1470</v>
      </c>
    </row>
    <row r="34" spans="1:90" s="36" customFormat="1" ht="28.5" customHeight="1" x14ac:dyDescent="0.2">
      <c r="A34" s="35"/>
      <c r="B34" s="1325" t="s">
        <v>1555</v>
      </c>
      <c r="C34" s="138"/>
      <c r="D34" s="1326"/>
      <c r="E34" s="1327"/>
      <c r="F34" s="1327"/>
      <c r="G34" s="1327"/>
      <c r="H34" s="1327"/>
      <c r="I34" s="1327"/>
      <c r="J34" s="1327"/>
      <c r="K34" s="1327"/>
      <c r="L34" s="1327"/>
      <c r="M34" s="1327"/>
      <c r="N34" s="1328"/>
      <c r="O34" s="1328"/>
      <c r="P34" s="1329"/>
      <c r="Q34" s="1330"/>
      <c r="R34" s="1326"/>
      <c r="S34" s="1327"/>
      <c r="T34" s="1327"/>
      <c r="U34" s="1327"/>
      <c r="V34" s="1327"/>
      <c r="W34" s="1327"/>
      <c r="X34" s="1327"/>
      <c r="Y34" s="1327"/>
      <c r="Z34" s="1327"/>
      <c r="AA34" s="1327"/>
      <c r="AB34" s="1328"/>
      <c r="AC34" s="1328"/>
      <c r="AD34" s="1329"/>
      <c r="AE34" s="1330"/>
      <c r="AF34" s="1326"/>
      <c r="AG34" s="1327"/>
      <c r="AH34" s="1327"/>
      <c r="AI34" s="1327"/>
      <c r="AJ34" s="1327"/>
      <c r="AK34" s="1327"/>
      <c r="AL34" s="1327"/>
      <c r="AM34" s="1327"/>
      <c r="AN34" s="1327"/>
      <c r="AO34" s="1327"/>
      <c r="AP34" s="1328"/>
      <c r="AQ34" s="1328"/>
      <c r="AR34" s="1329"/>
      <c r="AS34" s="1330"/>
      <c r="AT34" s="1333"/>
      <c r="AU34" s="43"/>
    </row>
    <row r="35" spans="1:90" ht="28.5" customHeight="1" x14ac:dyDescent="0.2">
      <c r="B35" s="1314" t="s">
        <v>1473</v>
      </c>
      <c r="C35" s="167" t="s">
        <v>1153</v>
      </c>
      <c r="D35" s="1300"/>
      <c r="E35" s="1301"/>
      <c r="F35" s="1301"/>
      <c r="G35" s="1301"/>
      <c r="H35" s="1301"/>
      <c r="I35" s="1301"/>
      <c r="J35" s="1301"/>
      <c r="K35" s="1301"/>
      <c r="L35" s="1301"/>
      <c r="M35" s="1301"/>
      <c r="N35" s="1121"/>
      <c r="O35" s="1121"/>
      <c r="P35" s="1124"/>
      <c r="Q35" s="922"/>
      <c r="R35" s="1300"/>
      <c r="S35" s="1301"/>
      <c r="T35" s="1301"/>
      <c r="U35" s="1301"/>
      <c r="V35" s="1301"/>
      <c r="W35" s="1301"/>
      <c r="X35" s="1301"/>
      <c r="Y35" s="1301"/>
      <c r="Z35" s="1301"/>
      <c r="AA35" s="1301"/>
      <c r="AB35" s="1121"/>
      <c r="AC35" s="1121"/>
      <c r="AD35" s="1124"/>
      <c r="AE35" s="1297"/>
      <c r="AF35" s="1302"/>
      <c r="AG35" s="1301"/>
      <c r="AH35" s="1301"/>
      <c r="AI35" s="1301"/>
      <c r="AJ35" s="1301"/>
      <c r="AK35" s="1301"/>
      <c r="AL35" s="1301"/>
      <c r="AM35" s="1301"/>
      <c r="AN35" s="1301"/>
      <c r="AO35" s="1301"/>
      <c r="AP35" s="1121"/>
      <c r="AQ35" s="1121"/>
      <c r="AR35" s="1124"/>
      <c r="AS35" s="922"/>
      <c r="AT35" s="1334" t="s">
        <v>1968</v>
      </c>
      <c r="AU35" s="245"/>
    </row>
    <row r="36" spans="1:90" ht="28.5" customHeight="1" thickBot="1" x14ac:dyDescent="0.25">
      <c r="B36" s="1316" t="s">
        <v>1474</v>
      </c>
      <c r="C36" s="1317" t="s">
        <v>1475</v>
      </c>
      <c r="D36" s="1335"/>
      <c r="E36" s="1336"/>
      <c r="F36" s="1336"/>
      <c r="G36" s="1336"/>
      <c r="H36" s="1336"/>
      <c r="I36" s="1336"/>
      <c r="J36" s="1336"/>
      <c r="K36" s="1336"/>
      <c r="L36" s="1336"/>
      <c r="M36" s="1336"/>
      <c r="N36" s="1321"/>
      <c r="O36" s="1321"/>
      <c r="P36" s="1322"/>
      <c r="Q36" s="1323"/>
      <c r="R36" s="1335"/>
      <c r="S36" s="1336"/>
      <c r="T36" s="1336"/>
      <c r="U36" s="1336"/>
      <c r="V36" s="1336"/>
      <c r="W36" s="1336"/>
      <c r="X36" s="1336"/>
      <c r="Y36" s="1336"/>
      <c r="Z36" s="1336"/>
      <c r="AA36" s="1336"/>
      <c r="AB36" s="1321"/>
      <c r="AC36" s="1321"/>
      <c r="AD36" s="1322"/>
      <c r="AE36" s="1337"/>
      <c r="AF36" s="1338"/>
      <c r="AG36" s="1336"/>
      <c r="AH36" s="1336"/>
      <c r="AI36" s="1336"/>
      <c r="AJ36" s="1336"/>
      <c r="AK36" s="1336"/>
      <c r="AL36" s="1336"/>
      <c r="AM36" s="1336"/>
      <c r="AN36" s="1336"/>
      <c r="AO36" s="1336"/>
      <c r="AP36" s="1321"/>
      <c r="AQ36" s="1321"/>
      <c r="AR36" s="1322"/>
      <c r="AS36" s="1323"/>
      <c r="AT36" s="1332" t="s">
        <v>1968</v>
      </c>
      <c r="AU36" s="245"/>
    </row>
    <row r="37" spans="1:90" ht="42" customHeight="1" x14ac:dyDescent="0.2">
      <c r="B37" s="1340" t="s">
        <v>1476</v>
      </c>
      <c r="C37" s="1341" t="s">
        <v>1477</v>
      </c>
      <c r="D37" s="1342" t="s">
        <v>1478</v>
      </c>
      <c r="E37" s="1343" t="s">
        <v>1478</v>
      </c>
      <c r="F37" s="1343" t="s">
        <v>1478</v>
      </c>
      <c r="G37" s="1343" t="s">
        <v>1478</v>
      </c>
      <c r="H37" s="1343" t="s">
        <v>1478</v>
      </c>
      <c r="I37" s="1343" t="s">
        <v>1478</v>
      </c>
      <c r="J37" s="1343" t="s">
        <v>1478</v>
      </c>
      <c r="K37" s="1343" t="s">
        <v>1478</v>
      </c>
      <c r="L37" s="1343" t="s">
        <v>1478</v>
      </c>
      <c r="M37" s="1343" t="s">
        <v>1478</v>
      </c>
      <c r="N37" s="1344" t="s">
        <v>1969</v>
      </c>
      <c r="O37" s="1344" t="s">
        <v>1969</v>
      </c>
      <c r="P37" s="1344" t="s">
        <v>1969</v>
      </c>
      <c r="Q37" s="1345" t="s">
        <v>1969</v>
      </c>
      <c r="R37" s="1343" t="s">
        <v>1478</v>
      </c>
      <c r="S37" s="1343" t="s">
        <v>1478</v>
      </c>
      <c r="T37" s="1343" t="s">
        <v>1478</v>
      </c>
      <c r="U37" s="1343" t="s">
        <v>1478</v>
      </c>
      <c r="V37" s="1343" t="s">
        <v>1478</v>
      </c>
      <c r="W37" s="1343" t="s">
        <v>1478</v>
      </c>
      <c r="X37" s="1343" t="s">
        <v>1478</v>
      </c>
      <c r="Y37" s="1343" t="s">
        <v>1478</v>
      </c>
      <c r="Z37" s="1343" t="s">
        <v>1478</v>
      </c>
      <c r="AA37" s="1343" t="s">
        <v>1478</v>
      </c>
      <c r="AB37" s="1344" t="s">
        <v>1969</v>
      </c>
      <c r="AC37" s="1344" t="s">
        <v>1969</v>
      </c>
      <c r="AD37" s="1344" t="s">
        <v>1969</v>
      </c>
      <c r="AE37" s="1346" t="s">
        <v>1969</v>
      </c>
      <c r="AF37" s="1347" t="s">
        <v>1478</v>
      </c>
      <c r="AG37" s="1343" t="s">
        <v>1478</v>
      </c>
      <c r="AH37" s="1343" t="s">
        <v>1478</v>
      </c>
      <c r="AI37" s="1343" t="s">
        <v>1478</v>
      </c>
      <c r="AJ37" s="1343" t="s">
        <v>1478</v>
      </c>
      <c r="AK37" s="1343" t="s">
        <v>1478</v>
      </c>
      <c r="AL37" s="1343" t="s">
        <v>1478</v>
      </c>
      <c r="AM37" s="1343" t="s">
        <v>1478</v>
      </c>
      <c r="AN37" s="1343" t="s">
        <v>1478</v>
      </c>
      <c r="AO37" s="1343" t="s">
        <v>1478</v>
      </c>
      <c r="AP37" s="1344" t="s">
        <v>1969</v>
      </c>
      <c r="AQ37" s="1344" t="s">
        <v>1969</v>
      </c>
      <c r="AR37" s="1344" t="s">
        <v>1969</v>
      </c>
      <c r="AS37" s="1348" t="s">
        <v>1969</v>
      </c>
      <c r="AT37" s="1273"/>
      <c r="AU37" s="245"/>
    </row>
    <row r="38" spans="1:90" ht="28.5" customHeight="1" thickBot="1" x14ac:dyDescent="0.25">
      <c r="B38" s="1316" t="s">
        <v>1479</v>
      </c>
      <c r="C38" s="1317" t="s">
        <v>1480</v>
      </c>
      <c r="D38" s="1349" t="s">
        <v>1478</v>
      </c>
      <c r="E38" s="1336" t="s">
        <v>1478</v>
      </c>
      <c r="F38" s="1336" t="s">
        <v>1478</v>
      </c>
      <c r="G38" s="1336" t="s">
        <v>1478</v>
      </c>
      <c r="H38" s="1336" t="s">
        <v>1478</v>
      </c>
      <c r="I38" s="1336" t="s">
        <v>1478</v>
      </c>
      <c r="J38" s="1336" t="s">
        <v>1478</v>
      </c>
      <c r="K38" s="1336" t="s">
        <v>1478</v>
      </c>
      <c r="L38" s="1336" t="s">
        <v>1478</v>
      </c>
      <c r="M38" s="1336" t="s">
        <v>1478</v>
      </c>
      <c r="N38" s="1350" t="s">
        <v>1153</v>
      </c>
      <c r="O38" s="1350" t="s">
        <v>1153</v>
      </c>
      <c r="P38" s="1350" t="s">
        <v>1153</v>
      </c>
      <c r="Q38" s="1320" t="s">
        <v>1153</v>
      </c>
      <c r="R38" s="1336" t="s">
        <v>1478</v>
      </c>
      <c r="S38" s="1336" t="s">
        <v>1478</v>
      </c>
      <c r="T38" s="1336" t="s">
        <v>1478</v>
      </c>
      <c r="U38" s="1336" t="s">
        <v>1478</v>
      </c>
      <c r="V38" s="1336" t="s">
        <v>1478</v>
      </c>
      <c r="W38" s="1336" t="s">
        <v>1478</v>
      </c>
      <c r="X38" s="1336" t="s">
        <v>1478</v>
      </c>
      <c r="Y38" s="1336" t="s">
        <v>1478</v>
      </c>
      <c r="Z38" s="1336" t="s">
        <v>1478</v>
      </c>
      <c r="AA38" s="1336" t="s">
        <v>1478</v>
      </c>
      <c r="AB38" s="1350" t="s">
        <v>1153</v>
      </c>
      <c r="AC38" s="1350" t="s">
        <v>1153</v>
      </c>
      <c r="AD38" s="1350" t="s">
        <v>1153</v>
      </c>
      <c r="AE38" s="1337" t="s">
        <v>1153</v>
      </c>
      <c r="AF38" s="1338" t="s">
        <v>1478</v>
      </c>
      <c r="AG38" s="1336" t="s">
        <v>1478</v>
      </c>
      <c r="AH38" s="1336" t="s">
        <v>1478</v>
      </c>
      <c r="AI38" s="1336" t="s">
        <v>1478</v>
      </c>
      <c r="AJ38" s="1336" t="s">
        <v>1478</v>
      </c>
      <c r="AK38" s="1336" t="s">
        <v>1478</v>
      </c>
      <c r="AL38" s="1336" t="s">
        <v>1478</v>
      </c>
      <c r="AM38" s="1336" t="s">
        <v>1478</v>
      </c>
      <c r="AN38" s="1336" t="s">
        <v>1478</v>
      </c>
      <c r="AO38" s="1336" t="s">
        <v>1478</v>
      </c>
      <c r="AP38" s="1350" t="s">
        <v>1153</v>
      </c>
      <c r="AQ38" s="1350" t="s">
        <v>1153</v>
      </c>
      <c r="AR38" s="1350" t="s">
        <v>1153</v>
      </c>
      <c r="AS38" s="1351" t="s">
        <v>1153</v>
      </c>
      <c r="AT38" s="1273"/>
    </row>
    <row r="39" spans="1:90" ht="39.75" customHeight="1" x14ac:dyDescent="0.2">
      <c r="B39" s="2548" t="s">
        <v>1481</v>
      </c>
      <c r="C39" s="2549"/>
      <c r="D39" s="1308" t="str">
        <f>IF(NOT(D17=D21+D22),"Please check ","")</f>
        <v/>
      </c>
      <c r="E39" s="1308" t="str">
        <f t="shared" ref="E39:AS39" si="12">IF(NOT(E17=E21+E22),"Please check ","")</f>
        <v/>
      </c>
      <c r="F39" s="1308" t="str">
        <f t="shared" si="12"/>
        <v/>
      </c>
      <c r="G39" s="1308" t="str">
        <f t="shared" si="12"/>
        <v/>
      </c>
      <c r="H39" s="1308" t="str">
        <f t="shared" si="12"/>
        <v/>
      </c>
      <c r="I39" s="1308" t="str">
        <f t="shared" si="12"/>
        <v/>
      </c>
      <c r="J39" s="1308" t="str">
        <f t="shared" si="12"/>
        <v/>
      </c>
      <c r="K39" s="1308" t="str">
        <f t="shared" si="12"/>
        <v/>
      </c>
      <c r="L39" s="1308" t="str">
        <f t="shared" si="12"/>
        <v/>
      </c>
      <c r="M39" s="1308" t="str">
        <f t="shared" si="12"/>
        <v/>
      </c>
      <c r="N39" s="1308" t="str">
        <f t="shared" si="12"/>
        <v/>
      </c>
      <c r="O39" s="1308" t="str">
        <f t="shared" si="12"/>
        <v/>
      </c>
      <c r="P39" s="1308" t="str">
        <f t="shared" si="12"/>
        <v/>
      </c>
      <c r="Q39" s="1308" t="str">
        <f t="shared" si="12"/>
        <v/>
      </c>
      <c r="R39" s="1308" t="str">
        <f t="shared" si="12"/>
        <v/>
      </c>
      <c r="S39" s="1308" t="str">
        <f t="shared" si="12"/>
        <v/>
      </c>
      <c r="T39" s="1308" t="str">
        <f t="shared" si="12"/>
        <v/>
      </c>
      <c r="U39" s="1308" t="str">
        <f t="shared" si="12"/>
        <v/>
      </c>
      <c r="V39" s="1308" t="str">
        <f t="shared" si="12"/>
        <v/>
      </c>
      <c r="W39" s="1308" t="str">
        <f t="shared" si="12"/>
        <v/>
      </c>
      <c r="X39" s="1308" t="str">
        <f t="shared" si="12"/>
        <v/>
      </c>
      <c r="Y39" s="1308" t="str">
        <f t="shared" si="12"/>
        <v/>
      </c>
      <c r="Z39" s="1308" t="str">
        <f t="shared" si="12"/>
        <v/>
      </c>
      <c r="AA39" s="1308" t="str">
        <f t="shared" si="12"/>
        <v/>
      </c>
      <c r="AB39" s="1308" t="str">
        <f t="shared" si="12"/>
        <v/>
      </c>
      <c r="AC39" s="1308" t="str">
        <f t="shared" si="12"/>
        <v/>
      </c>
      <c r="AD39" s="1308" t="str">
        <f t="shared" si="12"/>
        <v/>
      </c>
      <c r="AE39" s="1308" t="str">
        <f t="shared" si="12"/>
        <v/>
      </c>
      <c r="AF39" s="1308" t="str">
        <f t="shared" si="12"/>
        <v/>
      </c>
      <c r="AG39" s="1308" t="str">
        <f t="shared" si="12"/>
        <v/>
      </c>
      <c r="AH39" s="1308" t="str">
        <f t="shared" si="12"/>
        <v/>
      </c>
      <c r="AI39" s="1308" t="str">
        <f t="shared" si="12"/>
        <v/>
      </c>
      <c r="AJ39" s="1308" t="str">
        <f t="shared" si="12"/>
        <v/>
      </c>
      <c r="AK39" s="1308" t="str">
        <f t="shared" si="12"/>
        <v/>
      </c>
      <c r="AL39" s="1308" t="str">
        <f t="shared" si="12"/>
        <v/>
      </c>
      <c r="AM39" s="1308" t="str">
        <f t="shared" si="12"/>
        <v/>
      </c>
      <c r="AN39" s="1308" t="str">
        <f t="shared" si="12"/>
        <v/>
      </c>
      <c r="AO39" s="1308" t="str">
        <f t="shared" si="12"/>
        <v/>
      </c>
      <c r="AP39" s="1308" t="str">
        <f t="shared" si="12"/>
        <v/>
      </c>
      <c r="AQ39" s="1308" t="str">
        <f t="shared" si="12"/>
        <v/>
      </c>
      <c r="AR39" s="1308" t="str">
        <f t="shared" si="12"/>
        <v/>
      </c>
      <c r="AS39" s="1339" t="str">
        <f t="shared" si="12"/>
        <v/>
      </c>
      <c r="AT39" s="1272"/>
    </row>
    <row r="40" spans="1:90" ht="38.25" customHeight="1" x14ac:dyDescent="0.2">
      <c r="B40" s="2521" t="s">
        <v>1599</v>
      </c>
      <c r="C40" s="2522"/>
      <c r="D40" s="1303" t="str">
        <f>IF(D22&lt;D23,"Please check ","")</f>
        <v/>
      </c>
      <c r="E40" s="1303" t="str">
        <f t="shared" ref="E40:AS40" si="13">IF(E22&lt;E23,"Please check ","")</f>
        <v/>
      </c>
      <c r="F40" s="1303" t="str">
        <f t="shared" si="13"/>
        <v/>
      </c>
      <c r="G40" s="1303" t="str">
        <f t="shared" si="13"/>
        <v/>
      </c>
      <c r="H40" s="1303" t="str">
        <f t="shared" si="13"/>
        <v/>
      </c>
      <c r="I40" s="1303" t="str">
        <f t="shared" si="13"/>
        <v/>
      </c>
      <c r="J40" s="1303" t="str">
        <f t="shared" si="13"/>
        <v/>
      </c>
      <c r="K40" s="1303" t="str">
        <f t="shared" si="13"/>
        <v/>
      </c>
      <c r="L40" s="1303" t="str">
        <f t="shared" si="13"/>
        <v/>
      </c>
      <c r="M40" s="1303" t="str">
        <f t="shared" si="13"/>
        <v/>
      </c>
      <c r="N40" s="1303" t="str">
        <f t="shared" si="13"/>
        <v/>
      </c>
      <c r="O40" s="1303" t="str">
        <f t="shared" si="13"/>
        <v/>
      </c>
      <c r="P40" s="1303" t="str">
        <f t="shared" si="13"/>
        <v/>
      </c>
      <c r="Q40" s="1303" t="str">
        <f t="shared" si="13"/>
        <v/>
      </c>
      <c r="R40" s="1303" t="str">
        <f t="shared" si="13"/>
        <v/>
      </c>
      <c r="S40" s="1303" t="str">
        <f t="shared" si="13"/>
        <v/>
      </c>
      <c r="T40" s="1303" t="str">
        <f t="shared" si="13"/>
        <v/>
      </c>
      <c r="U40" s="1303" t="str">
        <f t="shared" si="13"/>
        <v/>
      </c>
      <c r="V40" s="1303" t="str">
        <f t="shared" si="13"/>
        <v/>
      </c>
      <c r="W40" s="1303" t="str">
        <f t="shared" si="13"/>
        <v/>
      </c>
      <c r="X40" s="1303" t="str">
        <f t="shared" si="13"/>
        <v/>
      </c>
      <c r="Y40" s="1303" t="str">
        <f t="shared" si="13"/>
        <v/>
      </c>
      <c r="Z40" s="1303" t="str">
        <f t="shared" si="13"/>
        <v/>
      </c>
      <c r="AA40" s="1303" t="str">
        <f t="shared" si="13"/>
        <v/>
      </c>
      <c r="AB40" s="1303" t="str">
        <f t="shared" si="13"/>
        <v/>
      </c>
      <c r="AC40" s="1303" t="str">
        <f t="shared" si="13"/>
        <v/>
      </c>
      <c r="AD40" s="1303" t="str">
        <f t="shared" si="13"/>
        <v/>
      </c>
      <c r="AE40" s="1303" t="str">
        <f t="shared" si="13"/>
        <v/>
      </c>
      <c r="AF40" s="1303" t="str">
        <f t="shared" si="13"/>
        <v/>
      </c>
      <c r="AG40" s="1303" t="str">
        <f t="shared" si="13"/>
        <v/>
      </c>
      <c r="AH40" s="1303" t="str">
        <f t="shared" si="13"/>
        <v/>
      </c>
      <c r="AI40" s="1303" t="str">
        <f t="shared" si="13"/>
        <v/>
      </c>
      <c r="AJ40" s="1303" t="str">
        <f t="shared" si="13"/>
        <v/>
      </c>
      <c r="AK40" s="1303" t="str">
        <f t="shared" si="13"/>
        <v/>
      </c>
      <c r="AL40" s="1303" t="str">
        <f t="shared" si="13"/>
        <v/>
      </c>
      <c r="AM40" s="1303" t="str">
        <f t="shared" si="13"/>
        <v/>
      </c>
      <c r="AN40" s="1303" t="str">
        <f t="shared" si="13"/>
        <v/>
      </c>
      <c r="AO40" s="1303" t="str">
        <f t="shared" si="13"/>
        <v/>
      </c>
      <c r="AP40" s="1303" t="str">
        <f t="shared" si="13"/>
        <v/>
      </c>
      <c r="AQ40" s="1303" t="str">
        <f t="shared" si="13"/>
        <v/>
      </c>
      <c r="AR40" s="1303" t="str">
        <f t="shared" si="13"/>
        <v/>
      </c>
      <c r="AS40" s="1304" t="str">
        <f t="shared" si="13"/>
        <v/>
      </c>
      <c r="AT40" s="1272"/>
    </row>
    <row r="41" spans="1:90" ht="46.5" customHeight="1" x14ac:dyDescent="0.2">
      <c r="B41" s="2550" t="s">
        <v>1482</v>
      </c>
      <c r="C41" s="2551"/>
      <c r="D41" s="1305" t="str">
        <f>IF(NOT(D17=D27+D28+D31+D32),"Please check","")</f>
        <v/>
      </c>
      <c r="E41" s="1303" t="str">
        <f t="shared" ref="E41:AS41" si="14">IF(NOT(E17=E27+E28+E31+E32),"Please check","")</f>
        <v/>
      </c>
      <c r="F41" s="1303" t="str">
        <f t="shared" si="14"/>
        <v/>
      </c>
      <c r="G41" s="1303" t="str">
        <f t="shared" si="14"/>
        <v/>
      </c>
      <c r="H41" s="1303" t="str">
        <f t="shared" si="14"/>
        <v/>
      </c>
      <c r="I41" s="1303" t="str">
        <f t="shared" si="14"/>
        <v/>
      </c>
      <c r="J41" s="1303" t="str">
        <f t="shared" si="14"/>
        <v/>
      </c>
      <c r="K41" s="1303" t="str">
        <f t="shared" si="14"/>
        <v/>
      </c>
      <c r="L41" s="1303" t="str">
        <f t="shared" si="14"/>
        <v/>
      </c>
      <c r="M41" s="1303" t="str">
        <f t="shared" si="14"/>
        <v/>
      </c>
      <c r="N41" s="1303" t="str">
        <f t="shared" si="14"/>
        <v/>
      </c>
      <c r="O41" s="1303" t="str">
        <f t="shared" si="14"/>
        <v/>
      </c>
      <c r="P41" s="1303" t="str">
        <f t="shared" si="14"/>
        <v/>
      </c>
      <c r="Q41" s="1303" t="str">
        <f t="shared" si="14"/>
        <v/>
      </c>
      <c r="R41" s="1303" t="str">
        <f t="shared" si="14"/>
        <v/>
      </c>
      <c r="S41" s="1303" t="str">
        <f t="shared" si="14"/>
        <v/>
      </c>
      <c r="T41" s="1303" t="str">
        <f t="shared" si="14"/>
        <v/>
      </c>
      <c r="U41" s="1303" t="str">
        <f t="shared" si="14"/>
        <v/>
      </c>
      <c r="V41" s="1303" t="str">
        <f t="shared" si="14"/>
        <v/>
      </c>
      <c r="W41" s="1303" t="str">
        <f t="shared" si="14"/>
        <v/>
      </c>
      <c r="X41" s="1303" t="str">
        <f t="shared" si="14"/>
        <v/>
      </c>
      <c r="Y41" s="1303" t="str">
        <f t="shared" si="14"/>
        <v/>
      </c>
      <c r="Z41" s="1303" t="str">
        <f t="shared" si="14"/>
        <v/>
      </c>
      <c r="AA41" s="1303" t="str">
        <f t="shared" si="14"/>
        <v/>
      </c>
      <c r="AB41" s="1303" t="str">
        <f t="shared" si="14"/>
        <v/>
      </c>
      <c r="AC41" s="1303" t="str">
        <f t="shared" si="14"/>
        <v/>
      </c>
      <c r="AD41" s="1303" t="str">
        <f t="shared" si="14"/>
        <v/>
      </c>
      <c r="AE41" s="1303" t="str">
        <f t="shared" si="14"/>
        <v/>
      </c>
      <c r="AF41" s="1303" t="str">
        <f t="shared" si="14"/>
        <v/>
      </c>
      <c r="AG41" s="1303" t="str">
        <f t="shared" si="14"/>
        <v/>
      </c>
      <c r="AH41" s="1303" t="str">
        <f t="shared" si="14"/>
        <v/>
      </c>
      <c r="AI41" s="1303" t="str">
        <f t="shared" si="14"/>
        <v/>
      </c>
      <c r="AJ41" s="1303" t="str">
        <f t="shared" si="14"/>
        <v/>
      </c>
      <c r="AK41" s="1303" t="str">
        <f t="shared" si="14"/>
        <v/>
      </c>
      <c r="AL41" s="1303" t="str">
        <f t="shared" si="14"/>
        <v/>
      </c>
      <c r="AM41" s="1303" t="str">
        <f t="shared" si="14"/>
        <v/>
      </c>
      <c r="AN41" s="1303" t="str">
        <f t="shared" si="14"/>
        <v/>
      </c>
      <c r="AO41" s="1303" t="str">
        <f t="shared" si="14"/>
        <v/>
      </c>
      <c r="AP41" s="1126" t="str">
        <f t="shared" si="14"/>
        <v/>
      </c>
      <c r="AQ41" s="1126" t="str">
        <f t="shared" si="14"/>
        <v/>
      </c>
      <c r="AR41" s="1126" t="str">
        <f t="shared" si="14"/>
        <v/>
      </c>
      <c r="AS41" s="1133" t="str">
        <f t="shared" si="14"/>
        <v/>
      </c>
      <c r="AT41" s="1272"/>
    </row>
    <row r="42" spans="1:90" ht="45.75" customHeight="1" x14ac:dyDescent="0.2">
      <c r="B42" s="2548" t="s">
        <v>1483</v>
      </c>
      <c r="C42" s="2549"/>
      <c r="D42" s="1306" t="str">
        <f>IF(D28&lt;D29,"Please check","")</f>
        <v/>
      </c>
      <c r="E42" s="1306" t="str">
        <f t="shared" ref="E42:AS42" si="15">IF(E28&lt;E29,"Please check","")</f>
        <v/>
      </c>
      <c r="F42" s="1306" t="str">
        <f t="shared" si="15"/>
        <v/>
      </c>
      <c r="G42" s="1306" t="str">
        <f t="shared" si="15"/>
        <v/>
      </c>
      <c r="H42" s="1306" t="str">
        <f t="shared" si="15"/>
        <v/>
      </c>
      <c r="I42" s="1306" t="str">
        <f t="shared" si="15"/>
        <v/>
      </c>
      <c r="J42" s="1306" t="str">
        <f t="shared" si="15"/>
        <v/>
      </c>
      <c r="K42" s="1306" t="str">
        <f t="shared" si="15"/>
        <v/>
      </c>
      <c r="L42" s="1306" t="str">
        <f t="shared" si="15"/>
        <v/>
      </c>
      <c r="M42" s="1306" t="str">
        <f t="shared" si="15"/>
        <v/>
      </c>
      <c r="N42" s="1306" t="str">
        <f t="shared" si="15"/>
        <v/>
      </c>
      <c r="O42" s="1306" t="str">
        <f t="shared" si="15"/>
        <v/>
      </c>
      <c r="P42" s="1306" t="str">
        <f t="shared" si="15"/>
        <v/>
      </c>
      <c r="Q42" s="1306" t="str">
        <f t="shared" si="15"/>
        <v/>
      </c>
      <c r="R42" s="1306" t="str">
        <f t="shared" si="15"/>
        <v/>
      </c>
      <c r="S42" s="1306" t="str">
        <f t="shared" si="15"/>
        <v/>
      </c>
      <c r="T42" s="1306" t="str">
        <f t="shared" si="15"/>
        <v/>
      </c>
      <c r="U42" s="1306" t="str">
        <f t="shared" si="15"/>
        <v/>
      </c>
      <c r="V42" s="1306" t="str">
        <f t="shared" si="15"/>
        <v/>
      </c>
      <c r="W42" s="1306" t="str">
        <f t="shared" si="15"/>
        <v/>
      </c>
      <c r="X42" s="1306" t="str">
        <f t="shared" si="15"/>
        <v/>
      </c>
      <c r="Y42" s="1306" t="str">
        <f t="shared" si="15"/>
        <v/>
      </c>
      <c r="Z42" s="1306" t="str">
        <f t="shared" si="15"/>
        <v/>
      </c>
      <c r="AA42" s="1306" t="str">
        <f t="shared" si="15"/>
        <v/>
      </c>
      <c r="AB42" s="1306" t="str">
        <f t="shared" si="15"/>
        <v/>
      </c>
      <c r="AC42" s="1306" t="str">
        <f t="shared" si="15"/>
        <v/>
      </c>
      <c r="AD42" s="1306" t="str">
        <f t="shared" si="15"/>
        <v/>
      </c>
      <c r="AE42" s="1306" t="str">
        <f t="shared" si="15"/>
        <v/>
      </c>
      <c r="AF42" s="1306" t="str">
        <f t="shared" si="15"/>
        <v/>
      </c>
      <c r="AG42" s="1306" t="str">
        <f t="shared" si="15"/>
        <v/>
      </c>
      <c r="AH42" s="1306" t="str">
        <f t="shared" si="15"/>
        <v/>
      </c>
      <c r="AI42" s="1306" t="str">
        <f t="shared" si="15"/>
        <v/>
      </c>
      <c r="AJ42" s="1306" t="str">
        <f t="shared" si="15"/>
        <v/>
      </c>
      <c r="AK42" s="1306" t="str">
        <f t="shared" si="15"/>
        <v/>
      </c>
      <c r="AL42" s="1306" t="str">
        <f t="shared" si="15"/>
        <v/>
      </c>
      <c r="AM42" s="1306" t="str">
        <f t="shared" si="15"/>
        <v/>
      </c>
      <c r="AN42" s="1306" t="str">
        <f t="shared" si="15"/>
        <v/>
      </c>
      <c r="AO42" s="1306" t="str">
        <f t="shared" si="15"/>
        <v/>
      </c>
      <c r="AP42" s="1126" t="str">
        <f t="shared" si="15"/>
        <v/>
      </c>
      <c r="AQ42" s="1126" t="str">
        <f t="shared" si="15"/>
        <v/>
      </c>
      <c r="AR42" s="1126" t="str">
        <f t="shared" si="15"/>
        <v/>
      </c>
      <c r="AS42" s="1133" t="str">
        <f t="shared" si="15"/>
        <v/>
      </c>
      <c r="AT42" s="1272"/>
    </row>
    <row r="43" spans="1:90" ht="42.75" customHeight="1" x14ac:dyDescent="0.2">
      <c r="B43" s="2521" t="s">
        <v>1484</v>
      </c>
      <c r="C43" s="2522"/>
      <c r="D43" s="1305" t="str">
        <f>IF(D34&lt;D35,"Please check","")</f>
        <v/>
      </c>
      <c r="E43" s="1305" t="str">
        <f t="shared" ref="E43:AS43" si="16">IF(E34&lt;E35,"Please check","")</f>
        <v/>
      </c>
      <c r="F43" s="1305" t="str">
        <f t="shared" si="16"/>
        <v/>
      </c>
      <c r="G43" s="1305" t="str">
        <f t="shared" si="16"/>
        <v/>
      </c>
      <c r="H43" s="1305" t="str">
        <f t="shared" si="16"/>
        <v/>
      </c>
      <c r="I43" s="1305" t="str">
        <f t="shared" si="16"/>
        <v/>
      </c>
      <c r="J43" s="1305" t="str">
        <f t="shared" si="16"/>
        <v/>
      </c>
      <c r="K43" s="1305" t="str">
        <f t="shared" si="16"/>
        <v/>
      </c>
      <c r="L43" s="1305" t="str">
        <f t="shared" si="16"/>
        <v/>
      </c>
      <c r="M43" s="1305" t="str">
        <f t="shared" si="16"/>
        <v/>
      </c>
      <c r="N43" s="1305" t="str">
        <f t="shared" si="16"/>
        <v/>
      </c>
      <c r="O43" s="1305" t="str">
        <f t="shared" si="16"/>
        <v/>
      </c>
      <c r="P43" s="1305" t="str">
        <f t="shared" si="16"/>
        <v/>
      </c>
      <c r="Q43" s="1305" t="str">
        <f t="shared" si="16"/>
        <v/>
      </c>
      <c r="R43" s="1305" t="str">
        <f t="shared" si="16"/>
        <v/>
      </c>
      <c r="S43" s="1305" t="str">
        <f t="shared" si="16"/>
        <v/>
      </c>
      <c r="T43" s="1305" t="str">
        <f t="shared" si="16"/>
        <v/>
      </c>
      <c r="U43" s="1305" t="str">
        <f t="shared" si="16"/>
        <v/>
      </c>
      <c r="V43" s="1305" t="str">
        <f t="shared" si="16"/>
        <v/>
      </c>
      <c r="W43" s="1305" t="str">
        <f t="shared" si="16"/>
        <v/>
      </c>
      <c r="X43" s="1305" t="str">
        <f t="shared" si="16"/>
        <v/>
      </c>
      <c r="Y43" s="1305" t="str">
        <f t="shared" si="16"/>
        <v/>
      </c>
      <c r="Z43" s="1305" t="str">
        <f t="shared" si="16"/>
        <v/>
      </c>
      <c r="AA43" s="1305" t="str">
        <f t="shared" si="16"/>
        <v/>
      </c>
      <c r="AB43" s="1305" t="str">
        <f t="shared" si="16"/>
        <v/>
      </c>
      <c r="AC43" s="1305" t="str">
        <f t="shared" si="16"/>
        <v/>
      </c>
      <c r="AD43" s="1305" t="str">
        <f t="shared" si="16"/>
        <v/>
      </c>
      <c r="AE43" s="1305" t="str">
        <f t="shared" si="16"/>
        <v/>
      </c>
      <c r="AF43" s="1305" t="str">
        <f t="shared" si="16"/>
        <v/>
      </c>
      <c r="AG43" s="1305" t="str">
        <f t="shared" si="16"/>
        <v/>
      </c>
      <c r="AH43" s="1305" t="str">
        <f t="shared" si="16"/>
        <v/>
      </c>
      <c r="AI43" s="1305" t="str">
        <f t="shared" si="16"/>
        <v/>
      </c>
      <c r="AJ43" s="1305" t="str">
        <f t="shared" si="16"/>
        <v/>
      </c>
      <c r="AK43" s="1305" t="str">
        <f t="shared" si="16"/>
        <v/>
      </c>
      <c r="AL43" s="1305" t="str">
        <f t="shared" si="16"/>
        <v/>
      </c>
      <c r="AM43" s="1305" t="str">
        <f t="shared" si="16"/>
        <v/>
      </c>
      <c r="AN43" s="1305" t="str">
        <f t="shared" si="16"/>
        <v/>
      </c>
      <c r="AO43" s="1305" t="str">
        <f t="shared" si="16"/>
        <v/>
      </c>
      <c r="AP43" s="1126" t="str">
        <f t="shared" si="16"/>
        <v/>
      </c>
      <c r="AQ43" s="1126" t="str">
        <f t="shared" si="16"/>
        <v/>
      </c>
      <c r="AR43" s="1126" t="str">
        <f t="shared" si="16"/>
        <v/>
      </c>
      <c r="AS43" s="1133" t="str">
        <f t="shared" si="16"/>
        <v/>
      </c>
      <c r="AT43" s="1272"/>
    </row>
    <row r="44" spans="1:90" ht="56.25" customHeight="1" x14ac:dyDescent="0.2">
      <c r="B44" s="2550" t="s">
        <v>1485</v>
      </c>
      <c r="C44" s="2551"/>
      <c r="D44" s="1307" t="str">
        <f>IF(D32&lt;D33,"Please check","")</f>
        <v/>
      </c>
      <c r="E44" s="1307" t="str">
        <f t="shared" ref="E44:AS44" si="17">IF(E32&lt;E33,"Please check","")</f>
        <v/>
      </c>
      <c r="F44" s="1307" t="str">
        <f t="shared" si="17"/>
        <v/>
      </c>
      <c r="G44" s="1307" t="str">
        <f t="shared" si="17"/>
        <v/>
      </c>
      <c r="H44" s="1307" t="str">
        <f t="shared" si="17"/>
        <v/>
      </c>
      <c r="I44" s="1307" t="str">
        <f t="shared" si="17"/>
        <v/>
      </c>
      <c r="J44" s="1307" t="str">
        <f t="shared" si="17"/>
        <v/>
      </c>
      <c r="K44" s="1307" t="str">
        <f t="shared" si="17"/>
        <v/>
      </c>
      <c r="L44" s="1307" t="str">
        <f t="shared" si="17"/>
        <v/>
      </c>
      <c r="M44" s="1307" t="str">
        <f t="shared" si="17"/>
        <v/>
      </c>
      <c r="N44" s="1307" t="str">
        <f t="shared" si="17"/>
        <v/>
      </c>
      <c r="O44" s="1307" t="str">
        <f t="shared" si="17"/>
        <v/>
      </c>
      <c r="P44" s="1307" t="str">
        <f t="shared" si="17"/>
        <v/>
      </c>
      <c r="Q44" s="1307" t="str">
        <f t="shared" si="17"/>
        <v/>
      </c>
      <c r="R44" s="1307" t="str">
        <f t="shared" si="17"/>
        <v/>
      </c>
      <c r="S44" s="1307" t="str">
        <f t="shared" si="17"/>
        <v/>
      </c>
      <c r="T44" s="1307" t="str">
        <f t="shared" si="17"/>
        <v/>
      </c>
      <c r="U44" s="1307" t="str">
        <f t="shared" si="17"/>
        <v/>
      </c>
      <c r="V44" s="1307" t="str">
        <f t="shared" si="17"/>
        <v/>
      </c>
      <c r="W44" s="1307" t="str">
        <f t="shared" si="17"/>
        <v/>
      </c>
      <c r="X44" s="1307" t="str">
        <f t="shared" si="17"/>
        <v/>
      </c>
      <c r="Y44" s="1307" t="str">
        <f t="shared" si="17"/>
        <v/>
      </c>
      <c r="Z44" s="1307" t="str">
        <f t="shared" si="17"/>
        <v/>
      </c>
      <c r="AA44" s="1307" t="str">
        <f t="shared" si="17"/>
        <v/>
      </c>
      <c r="AB44" s="1307" t="str">
        <f t="shared" si="17"/>
        <v/>
      </c>
      <c r="AC44" s="1307" t="str">
        <f t="shared" si="17"/>
        <v/>
      </c>
      <c r="AD44" s="1307" t="str">
        <f t="shared" si="17"/>
        <v/>
      </c>
      <c r="AE44" s="1307" t="str">
        <f t="shared" si="17"/>
        <v/>
      </c>
      <c r="AF44" s="1307" t="str">
        <f t="shared" si="17"/>
        <v/>
      </c>
      <c r="AG44" s="1307" t="str">
        <f t="shared" si="17"/>
        <v/>
      </c>
      <c r="AH44" s="1307" t="str">
        <f t="shared" si="17"/>
        <v/>
      </c>
      <c r="AI44" s="1307" t="str">
        <f t="shared" si="17"/>
        <v/>
      </c>
      <c r="AJ44" s="1307" t="str">
        <f t="shared" si="17"/>
        <v/>
      </c>
      <c r="AK44" s="1307" t="str">
        <f t="shared" si="17"/>
        <v/>
      </c>
      <c r="AL44" s="1307" t="str">
        <f t="shared" si="17"/>
        <v/>
      </c>
      <c r="AM44" s="1307" t="str">
        <f t="shared" si="17"/>
        <v/>
      </c>
      <c r="AN44" s="1307" t="str">
        <f t="shared" si="17"/>
        <v/>
      </c>
      <c r="AO44" s="1307" t="str">
        <f t="shared" si="17"/>
        <v/>
      </c>
      <c r="AP44" s="1126" t="str">
        <f t="shared" si="17"/>
        <v/>
      </c>
      <c r="AQ44" s="1126" t="str">
        <f t="shared" si="17"/>
        <v/>
      </c>
      <c r="AR44" s="1126" t="str">
        <f t="shared" si="17"/>
        <v/>
      </c>
      <c r="AS44" s="1133" t="str">
        <f t="shared" si="17"/>
        <v/>
      </c>
      <c r="AT44" s="1272"/>
    </row>
    <row r="45" spans="1:90" ht="27.75" customHeight="1" x14ac:dyDescent="0.2">
      <c r="B45" s="2544"/>
      <c r="C45" s="2545"/>
      <c r="D45" s="1371"/>
      <c r="E45" s="1371"/>
      <c r="F45" s="1371"/>
      <c r="G45" s="1371"/>
      <c r="H45" s="1371"/>
      <c r="I45" s="1371"/>
      <c r="J45" s="1371"/>
      <c r="K45" s="1371"/>
      <c r="L45" s="1371"/>
      <c r="M45" s="1371"/>
      <c r="N45" s="1371"/>
      <c r="O45" s="1371"/>
      <c r="P45" s="1371"/>
      <c r="Q45" s="1371"/>
      <c r="R45" s="1371"/>
      <c r="S45" s="1371"/>
      <c r="T45" s="1371"/>
      <c r="U45" s="1371"/>
      <c r="V45" s="1371"/>
      <c r="W45" s="1371"/>
      <c r="X45" s="1371"/>
      <c r="Y45" s="1371"/>
      <c r="Z45" s="1371"/>
      <c r="AA45" s="1371"/>
      <c r="AB45" s="1371"/>
      <c r="AC45" s="1371"/>
      <c r="AD45" s="1371"/>
      <c r="AE45" s="1371"/>
      <c r="AF45" s="1371"/>
      <c r="AG45" s="1371"/>
      <c r="AH45" s="1371"/>
      <c r="AI45" s="1371"/>
      <c r="AJ45" s="1371"/>
      <c r="AK45" s="1371"/>
      <c r="AL45" s="1371"/>
      <c r="AM45" s="1371"/>
      <c r="AN45" s="1371"/>
      <c r="AO45" s="1371"/>
      <c r="AP45" s="1369"/>
      <c r="AQ45" s="1369"/>
      <c r="AR45" s="1369"/>
      <c r="AS45" s="1370"/>
      <c r="AT45" s="1272"/>
    </row>
    <row r="46" spans="1:90" ht="27.75" customHeight="1" x14ac:dyDescent="0.2">
      <c r="B46" s="2478"/>
      <c r="C46" s="2479"/>
      <c r="D46" s="1372"/>
      <c r="E46" s="1372"/>
      <c r="F46" s="1372"/>
      <c r="G46" s="1372"/>
      <c r="H46" s="1372"/>
      <c r="I46" s="1372"/>
      <c r="J46" s="1372"/>
      <c r="K46" s="1372"/>
      <c r="L46" s="1372"/>
      <c r="M46" s="1372"/>
      <c r="N46" s="1372"/>
      <c r="O46" s="1372"/>
      <c r="P46" s="1372"/>
      <c r="Q46" s="1372"/>
      <c r="R46" s="1372"/>
      <c r="S46" s="1372"/>
      <c r="T46" s="1372"/>
      <c r="U46" s="1372"/>
      <c r="V46" s="1372"/>
      <c r="W46" s="1372"/>
      <c r="X46" s="1372"/>
      <c r="Y46" s="1372"/>
      <c r="Z46" s="1372"/>
      <c r="AA46" s="1372"/>
      <c r="AB46" s="1372"/>
      <c r="AC46" s="1372"/>
      <c r="AD46" s="1372"/>
      <c r="AE46" s="1372"/>
      <c r="AF46" s="1372"/>
      <c r="AG46" s="1372"/>
      <c r="AH46" s="1372"/>
      <c r="AI46" s="1372"/>
      <c r="AJ46" s="1372"/>
      <c r="AK46" s="1372"/>
      <c r="AL46" s="1372"/>
      <c r="AM46" s="1372"/>
      <c r="AN46" s="1372"/>
      <c r="AO46" s="1372"/>
      <c r="AP46" s="1369"/>
      <c r="AQ46" s="1369"/>
      <c r="AR46" s="1369"/>
      <c r="AS46" s="1370"/>
      <c r="AT46" s="1272"/>
    </row>
    <row r="47" spans="1:90" ht="27.75" customHeight="1" x14ac:dyDescent="0.2">
      <c r="B47" s="2546"/>
      <c r="C47" s="2547"/>
      <c r="D47" s="1368"/>
      <c r="E47" s="1368"/>
      <c r="F47" s="1368"/>
      <c r="G47" s="1368"/>
      <c r="H47" s="1368"/>
      <c r="I47" s="1368"/>
      <c r="J47" s="1368"/>
      <c r="K47" s="1368"/>
      <c r="L47" s="1368"/>
      <c r="M47" s="1368"/>
      <c r="N47" s="1368"/>
      <c r="O47" s="1368"/>
      <c r="P47" s="1368"/>
      <c r="Q47" s="1368"/>
      <c r="R47" s="1368"/>
      <c r="S47" s="1368"/>
      <c r="T47" s="1368"/>
      <c r="U47" s="1368"/>
      <c r="V47" s="1368"/>
      <c r="W47" s="1368"/>
      <c r="X47" s="1368"/>
      <c r="Y47" s="1368"/>
      <c r="Z47" s="1368"/>
      <c r="AA47" s="1368"/>
      <c r="AB47" s="1368"/>
      <c r="AC47" s="1368"/>
      <c r="AD47" s="1368"/>
      <c r="AE47" s="1368"/>
      <c r="AF47" s="1368"/>
      <c r="AG47" s="1368"/>
      <c r="AH47" s="1368"/>
      <c r="AI47" s="1368"/>
      <c r="AJ47" s="1368"/>
      <c r="AK47" s="1368"/>
      <c r="AL47" s="1368"/>
      <c r="AM47" s="1368"/>
      <c r="AN47" s="1368"/>
      <c r="AO47" s="1368"/>
      <c r="AP47" s="1369"/>
      <c r="AQ47" s="1369"/>
      <c r="AR47" s="1369"/>
      <c r="AS47" s="1370"/>
      <c r="AT47" s="1272"/>
    </row>
    <row r="48" spans="1:90" ht="14.25" x14ac:dyDescent="0.2">
      <c r="B48" s="366"/>
      <c r="C48" s="842" t="s">
        <v>632</v>
      </c>
      <c r="D48" s="842" t="s">
        <v>1486</v>
      </c>
      <c r="E48" s="842" t="s">
        <v>1487</v>
      </c>
      <c r="F48" s="842" t="s">
        <v>1488</v>
      </c>
      <c r="G48" s="842" t="s">
        <v>1489</v>
      </c>
      <c r="H48" s="842" t="s">
        <v>1490</v>
      </c>
      <c r="I48" s="842" t="s">
        <v>1491</v>
      </c>
      <c r="J48" s="842" t="s">
        <v>1492</v>
      </c>
      <c r="K48" s="842" t="s">
        <v>1493</v>
      </c>
      <c r="L48" s="842" t="s">
        <v>1494</v>
      </c>
      <c r="M48" s="842" t="s">
        <v>1495</v>
      </c>
      <c r="N48" s="842" t="s">
        <v>1496</v>
      </c>
      <c r="O48" s="842" t="s">
        <v>1497</v>
      </c>
      <c r="P48" s="842" t="s">
        <v>1498</v>
      </c>
      <c r="Q48" s="842" t="s">
        <v>1499</v>
      </c>
      <c r="R48" s="842" t="s">
        <v>1500</v>
      </c>
      <c r="S48" s="842" t="s">
        <v>1501</v>
      </c>
      <c r="T48" s="842" t="s">
        <v>1502</v>
      </c>
      <c r="U48" s="842" t="s">
        <v>1503</v>
      </c>
      <c r="V48" s="842" t="s">
        <v>1504</v>
      </c>
      <c r="W48" s="842" t="s">
        <v>1505</v>
      </c>
      <c r="X48" s="842" t="s">
        <v>1506</v>
      </c>
      <c r="Y48" s="842" t="s">
        <v>1507</v>
      </c>
      <c r="Z48" s="842" t="s">
        <v>1508</v>
      </c>
      <c r="AA48" s="842" t="s">
        <v>1509</v>
      </c>
      <c r="AB48" s="842" t="s">
        <v>1510</v>
      </c>
      <c r="AC48" s="842" t="s">
        <v>1511</v>
      </c>
      <c r="AD48" s="842" t="s">
        <v>1512</v>
      </c>
      <c r="AE48" s="842" t="s">
        <v>1513</v>
      </c>
      <c r="AF48" s="842" t="s">
        <v>1514</v>
      </c>
      <c r="AG48" s="842" t="s">
        <v>1515</v>
      </c>
      <c r="AH48" s="842" t="s">
        <v>1516</v>
      </c>
      <c r="AI48" s="842" t="s">
        <v>1517</v>
      </c>
      <c r="AJ48" s="842" t="s">
        <v>1518</v>
      </c>
      <c r="AK48" s="842" t="s">
        <v>1519</v>
      </c>
      <c r="AL48" s="842" t="s">
        <v>1520</v>
      </c>
      <c r="AM48" s="842" t="s">
        <v>1521</v>
      </c>
      <c r="AN48" s="842" t="s">
        <v>1522</v>
      </c>
      <c r="AO48" s="842" t="s">
        <v>1523</v>
      </c>
      <c r="AP48" s="842" t="s">
        <v>1524</v>
      </c>
      <c r="AQ48" s="842" t="s">
        <v>1525</v>
      </c>
      <c r="AR48" s="842" t="s">
        <v>1526</v>
      </c>
      <c r="AS48" s="842" t="s">
        <v>1527</v>
      </c>
      <c r="AT48" s="842"/>
      <c r="AU48" s="842"/>
      <c r="AV48" s="842"/>
      <c r="AW48" s="842"/>
      <c r="AX48" s="842"/>
      <c r="AY48" s="842"/>
      <c r="AZ48" s="842"/>
      <c r="BA48" s="842"/>
      <c r="BB48" s="842"/>
      <c r="BC48" s="842"/>
      <c r="BD48" s="842"/>
      <c r="BE48" s="842"/>
      <c r="BF48" s="842"/>
      <c r="BG48" s="842"/>
      <c r="BH48" s="842"/>
      <c r="BI48" s="842"/>
      <c r="BJ48" s="842"/>
      <c r="BK48" s="842"/>
      <c r="BL48" s="842"/>
      <c r="BM48" s="842"/>
      <c r="BN48" s="842"/>
      <c r="BO48" s="842"/>
      <c r="BP48" s="842"/>
      <c r="BQ48" s="842"/>
      <c r="BR48" s="842"/>
      <c r="BS48" s="842"/>
      <c r="BT48" s="842"/>
      <c r="BU48" s="842"/>
      <c r="BV48" s="842"/>
      <c r="BW48" s="842"/>
      <c r="BX48" s="842"/>
      <c r="BY48" s="842"/>
      <c r="BZ48" s="842"/>
      <c r="CA48" s="842"/>
      <c r="CB48" s="842"/>
      <c r="CC48" s="842"/>
      <c r="CD48" s="842"/>
      <c r="CE48" s="842"/>
      <c r="CF48" s="842"/>
      <c r="CG48" s="842"/>
      <c r="CH48" s="842"/>
      <c r="CI48" s="842"/>
      <c r="CJ48" s="842"/>
      <c r="CK48" s="842"/>
      <c r="CL48" s="245"/>
    </row>
    <row r="49" spans="2:92" ht="14.25" customHeight="1" x14ac:dyDescent="0.2">
      <c r="CL49" s="245"/>
    </row>
    <row r="50" spans="2:92" ht="14.25" customHeight="1" x14ac:dyDescent="0.2">
      <c r="B50" s="366"/>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c r="BY50" s="410"/>
      <c r="BZ50" s="410"/>
      <c r="CA50" s="410"/>
      <c r="CB50" s="410"/>
      <c r="CC50" s="410"/>
      <c r="CD50" s="410"/>
      <c r="CE50" s="410"/>
      <c r="CF50" s="410"/>
      <c r="CG50" s="410"/>
      <c r="CH50" s="410"/>
      <c r="CI50" s="410"/>
      <c r="CJ50" s="410"/>
      <c r="CK50" s="265"/>
      <c r="CL50" s="245"/>
    </row>
    <row r="51" spans="2:92" ht="20.100000000000001" customHeight="1" x14ac:dyDescent="0.2">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5"/>
      <c r="CA51" s="265"/>
      <c r="CB51" s="265"/>
      <c r="CC51" s="265"/>
      <c r="CD51" s="265"/>
      <c r="CE51" s="265"/>
      <c r="CF51" s="265"/>
      <c r="CG51" s="265"/>
      <c r="CH51" s="265"/>
      <c r="CI51" s="265"/>
      <c r="CJ51" s="265"/>
      <c r="CK51" s="265"/>
      <c r="CL51" s="265"/>
      <c r="CM51" s="265"/>
      <c r="CN51" s="265"/>
    </row>
    <row r="52" spans="2:92" ht="20.100000000000001" customHeight="1" x14ac:dyDescent="0.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row>
    <row r="53" spans="2:92" ht="14.25" customHeight="1" x14ac:dyDescent="0.25">
      <c r="B53" s="66" t="s">
        <v>1186</v>
      </c>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row>
    <row r="54" spans="2:92" ht="9.9499999999999993" customHeight="1" x14ac:dyDescent="0.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row>
    <row r="55" spans="2:92" ht="34.35" customHeight="1" x14ac:dyDescent="0.2">
      <c r="B55" s="182" t="s">
        <v>1326</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183"/>
      <c r="AQ55" s="183"/>
      <c r="AR55" s="183"/>
      <c r="AS55" s="183"/>
      <c r="AT55" s="183"/>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3"/>
      <c r="CI55" s="183"/>
      <c r="CJ55" s="183"/>
      <c r="CK55" s="183"/>
      <c r="CL55" s="42"/>
    </row>
    <row r="56" spans="2:92" ht="14.25" customHeight="1" x14ac:dyDescent="0.2">
      <c r="B56" s="182"/>
      <c r="C56" s="69"/>
      <c r="D56" s="1125" t="s">
        <v>496</v>
      </c>
      <c r="E56" s="1125" t="s">
        <v>497</v>
      </c>
      <c r="F56" s="1125" t="s">
        <v>498</v>
      </c>
      <c r="G56" s="1125" t="s">
        <v>499</v>
      </c>
      <c r="H56" s="1125" t="s">
        <v>500</v>
      </c>
      <c r="I56" s="1125" t="s">
        <v>501</v>
      </c>
      <c r="J56" s="1125" t="s">
        <v>502</v>
      </c>
      <c r="K56" s="1125" t="s">
        <v>503</v>
      </c>
      <c r="L56" s="1125" t="s">
        <v>504</v>
      </c>
      <c r="M56" s="1125" t="s">
        <v>505</v>
      </c>
      <c r="N56" s="1125" t="s">
        <v>506</v>
      </c>
      <c r="O56" s="1125" t="s">
        <v>507</v>
      </c>
      <c r="P56" s="1125" t="s">
        <v>508</v>
      </c>
      <c r="Q56" s="1132" t="s">
        <v>509</v>
      </c>
      <c r="R56" s="1125" t="s">
        <v>510</v>
      </c>
      <c r="S56" s="1125" t="s">
        <v>511</v>
      </c>
      <c r="T56" s="1125" t="s">
        <v>512</v>
      </c>
      <c r="U56" s="1125" t="s">
        <v>513</v>
      </c>
      <c r="V56" s="1125" t="s">
        <v>514</v>
      </c>
      <c r="W56" s="1125" t="s">
        <v>515</v>
      </c>
      <c r="X56" s="1125" t="s">
        <v>516</v>
      </c>
      <c r="Y56" s="1125" t="s">
        <v>517</v>
      </c>
      <c r="Z56" s="1125" t="s">
        <v>518</v>
      </c>
      <c r="AA56" s="1125" t="s">
        <v>519</v>
      </c>
      <c r="AB56" s="1125" t="s">
        <v>520</v>
      </c>
      <c r="AC56" s="1125" t="s">
        <v>521</v>
      </c>
      <c r="AD56" s="1125" t="s">
        <v>522</v>
      </c>
      <c r="AE56" s="1132" t="s">
        <v>523</v>
      </c>
      <c r="AF56" s="1125" t="s">
        <v>524</v>
      </c>
      <c r="AG56" s="1125" t="s">
        <v>525</v>
      </c>
      <c r="AH56" s="1125" t="s">
        <v>526</v>
      </c>
      <c r="AI56" s="1125" t="s">
        <v>527</v>
      </c>
      <c r="AJ56" s="1125" t="s">
        <v>528</v>
      </c>
      <c r="AK56" s="1125" t="s">
        <v>529</v>
      </c>
      <c r="AL56" s="1125" t="s">
        <v>530</v>
      </c>
      <c r="AM56" s="1125" t="s">
        <v>531</v>
      </c>
      <c r="AN56" s="1125" t="s">
        <v>532</v>
      </c>
      <c r="AO56" s="1125" t="s">
        <v>533</v>
      </c>
      <c r="AP56" s="1125" t="s">
        <v>534</v>
      </c>
      <c r="AQ56" s="1125" t="s">
        <v>535</v>
      </c>
      <c r="AR56" s="1125" t="s">
        <v>536</v>
      </c>
      <c r="AS56" s="1132" t="s">
        <v>537</v>
      </c>
      <c r="AT56" s="1209"/>
      <c r="AU56" s="33"/>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833"/>
      <c r="CH56" s="833"/>
      <c r="CI56" s="833"/>
      <c r="CJ56" s="833"/>
      <c r="CK56" s="833"/>
      <c r="CL56" s="833"/>
      <c r="CM56" s="180"/>
    </row>
    <row r="57" spans="2:92" ht="25.5" customHeight="1" x14ac:dyDescent="0.2">
      <c r="C57" s="181"/>
      <c r="D57" s="2429" t="s">
        <v>1141</v>
      </c>
      <c r="E57" s="2430"/>
      <c r="F57" s="2430"/>
      <c r="G57" s="2430"/>
      <c r="H57" s="2430"/>
      <c r="I57" s="2430"/>
      <c r="J57" s="2430"/>
      <c r="K57" s="2430"/>
      <c r="L57" s="2430"/>
      <c r="M57" s="2430"/>
      <c r="N57" s="2430"/>
      <c r="O57" s="2430"/>
      <c r="P57" s="2430"/>
      <c r="Q57" s="2540"/>
      <c r="R57" s="2539" t="s">
        <v>1142</v>
      </c>
      <c r="S57" s="2430"/>
      <c r="T57" s="2430"/>
      <c r="U57" s="2430"/>
      <c r="V57" s="2430"/>
      <c r="W57" s="2430"/>
      <c r="X57" s="2430"/>
      <c r="Y57" s="2430"/>
      <c r="Z57" s="2430"/>
      <c r="AA57" s="2430"/>
      <c r="AB57" s="2430"/>
      <c r="AC57" s="2430"/>
      <c r="AD57" s="2430"/>
      <c r="AE57" s="2540"/>
      <c r="AF57" s="2539" t="s">
        <v>1143</v>
      </c>
      <c r="AG57" s="2430"/>
      <c r="AH57" s="2430"/>
      <c r="AI57" s="2430"/>
      <c r="AJ57" s="2430"/>
      <c r="AK57" s="2430"/>
      <c r="AL57" s="2430"/>
      <c r="AM57" s="2430"/>
      <c r="AN57" s="2430"/>
      <c r="AO57" s="2430"/>
      <c r="AP57" s="2430"/>
      <c r="AQ57" s="2430"/>
      <c r="AR57" s="2430"/>
      <c r="AS57" s="2540"/>
      <c r="AT57" s="2486" t="s">
        <v>1343</v>
      </c>
      <c r="AU57" s="33"/>
      <c r="AW57" s="2555" t="s">
        <v>1141</v>
      </c>
      <c r="AX57" s="2556"/>
      <c r="AY57" s="2556"/>
      <c r="AZ57" s="2556"/>
      <c r="BA57" s="2556"/>
      <c r="BB57" s="2556"/>
      <c r="BC57" s="2556"/>
      <c r="BD57" s="2556"/>
      <c r="BE57" s="2556"/>
      <c r="BF57" s="2556"/>
      <c r="BG57" s="2556"/>
      <c r="BH57" s="2556"/>
      <c r="BI57" s="2556"/>
      <c r="BJ57" s="2557"/>
      <c r="BK57" s="2555" t="s">
        <v>1142</v>
      </c>
      <c r="BL57" s="2556"/>
      <c r="BM57" s="2556"/>
      <c r="BN57" s="2556"/>
      <c r="BO57" s="2556"/>
      <c r="BP57" s="2556"/>
      <c r="BQ57" s="2556"/>
      <c r="BR57" s="2556"/>
      <c r="BS57" s="2556"/>
      <c r="BT57" s="2556"/>
      <c r="BU57" s="2556"/>
      <c r="BV57" s="2556"/>
      <c r="BW57" s="2556"/>
      <c r="BX57" s="2557"/>
      <c r="BY57" s="2555" t="s">
        <v>1143</v>
      </c>
      <c r="BZ57" s="2556"/>
      <c r="CA57" s="2556"/>
      <c r="CB57" s="2556"/>
      <c r="CC57" s="2556"/>
      <c r="CD57" s="2556"/>
      <c r="CE57" s="2556"/>
      <c r="CF57" s="2556"/>
      <c r="CG57" s="2556"/>
      <c r="CH57" s="2556"/>
      <c r="CI57" s="2556"/>
      <c r="CJ57" s="2556"/>
      <c r="CK57" s="2556"/>
      <c r="CL57" s="2557"/>
    </row>
    <row r="58" spans="2:92" ht="50.1" customHeight="1" thickBot="1" x14ac:dyDescent="0.25">
      <c r="C58" s="181"/>
      <c r="D58" s="1374" t="s">
        <v>1345</v>
      </c>
      <c r="E58" s="1375" t="s">
        <v>1346</v>
      </c>
      <c r="F58" s="1374" t="s">
        <v>1347</v>
      </c>
      <c r="G58" s="1375" t="s">
        <v>1348</v>
      </c>
      <c r="H58" s="1374" t="s">
        <v>1349</v>
      </c>
      <c r="I58" s="1375" t="s">
        <v>1350</v>
      </c>
      <c r="J58" s="1374" t="s">
        <v>1351</v>
      </c>
      <c r="K58" s="1375" t="s">
        <v>1352</v>
      </c>
      <c r="L58" s="1374" t="s">
        <v>1353</v>
      </c>
      <c r="M58" s="1375" t="s">
        <v>1354</v>
      </c>
      <c r="N58" s="1376">
        <v>2016</v>
      </c>
      <c r="O58" s="1377">
        <v>2017</v>
      </c>
      <c r="P58" s="1378">
        <v>2018</v>
      </c>
      <c r="Q58" s="1379" t="s">
        <v>1355</v>
      </c>
      <c r="R58" s="1374" t="s">
        <v>1345</v>
      </c>
      <c r="S58" s="1375" t="s">
        <v>1346</v>
      </c>
      <c r="T58" s="1374" t="s">
        <v>1347</v>
      </c>
      <c r="U58" s="1375" t="s">
        <v>1348</v>
      </c>
      <c r="V58" s="1374" t="s">
        <v>1349</v>
      </c>
      <c r="W58" s="1375" t="s">
        <v>1350</v>
      </c>
      <c r="X58" s="1374" t="s">
        <v>1351</v>
      </c>
      <c r="Y58" s="1375" t="s">
        <v>1352</v>
      </c>
      <c r="Z58" s="1374" t="s">
        <v>1353</v>
      </c>
      <c r="AA58" s="1375" t="s">
        <v>1354</v>
      </c>
      <c r="AB58" s="1376">
        <v>2016</v>
      </c>
      <c r="AC58" s="1377">
        <v>2017</v>
      </c>
      <c r="AD58" s="1378">
        <v>2018</v>
      </c>
      <c r="AE58" s="1379" t="s">
        <v>1355</v>
      </c>
      <c r="AF58" s="1374" t="s">
        <v>1345</v>
      </c>
      <c r="AG58" s="1375" t="s">
        <v>1346</v>
      </c>
      <c r="AH58" s="1374" t="s">
        <v>1347</v>
      </c>
      <c r="AI58" s="1375" t="s">
        <v>1348</v>
      </c>
      <c r="AJ58" s="1374" t="s">
        <v>1349</v>
      </c>
      <c r="AK58" s="1375" t="s">
        <v>1350</v>
      </c>
      <c r="AL58" s="1374" t="s">
        <v>1351</v>
      </c>
      <c r="AM58" s="1375" t="s">
        <v>1352</v>
      </c>
      <c r="AN58" s="1374" t="s">
        <v>1353</v>
      </c>
      <c r="AO58" s="1375" t="s">
        <v>1354</v>
      </c>
      <c r="AP58" s="1376">
        <v>2016</v>
      </c>
      <c r="AQ58" s="1377">
        <v>2017</v>
      </c>
      <c r="AR58" s="1378">
        <v>2018</v>
      </c>
      <c r="AS58" s="1379" t="s">
        <v>1355</v>
      </c>
      <c r="AT58" s="2487"/>
      <c r="AU58" s="33"/>
      <c r="AW58" s="1182">
        <v>2006</v>
      </c>
      <c r="AX58" s="1183">
        <v>2007</v>
      </c>
      <c r="AY58" s="1183">
        <v>2008</v>
      </c>
      <c r="AZ58" s="1183">
        <v>2009</v>
      </c>
      <c r="BA58" s="1183">
        <v>2010</v>
      </c>
      <c r="BB58" s="1183">
        <v>2011</v>
      </c>
      <c r="BC58" s="1183">
        <v>2012</v>
      </c>
      <c r="BD58" s="1183">
        <v>2013</v>
      </c>
      <c r="BE58" s="1183">
        <v>2014</v>
      </c>
      <c r="BF58" s="1183">
        <v>2015</v>
      </c>
      <c r="BG58" s="1183">
        <v>2016</v>
      </c>
      <c r="BH58" s="1183">
        <v>2017</v>
      </c>
      <c r="BI58" s="1183">
        <v>2018</v>
      </c>
      <c r="BJ58" s="1184" t="s">
        <v>1362</v>
      </c>
      <c r="BK58" s="1182">
        <v>2006</v>
      </c>
      <c r="BL58" s="1183">
        <v>2007</v>
      </c>
      <c r="BM58" s="1183">
        <v>2008</v>
      </c>
      <c r="BN58" s="1183">
        <v>2009</v>
      </c>
      <c r="BO58" s="1183">
        <v>2010</v>
      </c>
      <c r="BP58" s="1183">
        <v>2011</v>
      </c>
      <c r="BQ58" s="1183">
        <v>2012</v>
      </c>
      <c r="BR58" s="1183">
        <v>2013</v>
      </c>
      <c r="BS58" s="1183">
        <v>2014</v>
      </c>
      <c r="BT58" s="1183">
        <v>2015</v>
      </c>
      <c r="BU58" s="1183">
        <v>2016</v>
      </c>
      <c r="BV58" s="1183">
        <v>2017</v>
      </c>
      <c r="BW58" s="1183">
        <v>2018</v>
      </c>
      <c r="BX58" s="1186" t="s">
        <v>1362</v>
      </c>
      <c r="BY58" s="1185">
        <v>2006</v>
      </c>
      <c r="BZ58" s="1183">
        <v>2007</v>
      </c>
      <c r="CA58" s="1183">
        <v>2008</v>
      </c>
      <c r="CB58" s="1183">
        <v>2009</v>
      </c>
      <c r="CC58" s="1183">
        <v>2010</v>
      </c>
      <c r="CD58" s="1183">
        <v>2011</v>
      </c>
      <c r="CE58" s="1183">
        <v>2012</v>
      </c>
      <c r="CF58" s="1183">
        <v>2013</v>
      </c>
      <c r="CG58" s="1183">
        <v>2014</v>
      </c>
      <c r="CH58" s="1183">
        <v>2015</v>
      </c>
      <c r="CI58" s="1183">
        <v>2016</v>
      </c>
      <c r="CJ58" s="1183">
        <v>2017</v>
      </c>
      <c r="CK58" s="1183">
        <v>2018</v>
      </c>
      <c r="CL58" s="1186" t="s">
        <v>1362</v>
      </c>
      <c r="CM58" s="801" t="s">
        <v>1360</v>
      </c>
      <c r="CN58" s="761" t="s">
        <v>1361</v>
      </c>
    </row>
    <row r="59" spans="2:92" ht="28.5" customHeight="1" x14ac:dyDescent="0.2">
      <c r="B59" s="1312" t="s">
        <v>1363</v>
      </c>
      <c r="C59" s="138"/>
      <c r="D59" s="1122"/>
      <c r="E59" s="1123"/>
      <c r="F59" s="1123"/>
      <c r="G59" s="1123"/>
      <c r="H59" s="1123"/>
      <c r="I59" s="1123"/>
      <c r="J59" s="1123"/>
      <c r="K59" s="1123"/>
      <c r="L59" s="1123"/>
      <c r="M59" s="829"/>
      <c r="N59" s="829"/>
      <c r="O59" s="829"/>
      <c r="P59" s="135"/>
      <c r="Q59" s="64"/>
      <c r="R59" s="1122"/>
      <c r="S59" s="1123"/>
      <c r="T59" s="1123"/>
      <c r="U59" s="1123"/>
      <c r="V59" s="1123"/>
      <c r="W59" s="1123"/>
      <c r="X59" s="1123"/>
      <c r="Y59" s="1123"/>
      <c r="Z59" s="1123"/>
      <c r="AA59" s="829"/>
      <c r="AB59" s="829"/>
      <c r="AC59" s="829"/>
      <c r="AD59" s="135"/>
      <c r="AE59" s="64"/>
      <c r="AF59" s="1122"/>
      <c r="AG59" s="1123"/>
      <c r="AH59" s="1123"/>
      <c r="AI59" s="1123"/>
      <c r="AJ59" s="1123"/>
      <c r="AK59" s="1123"/>
      <c r="AL59" s="1123"/>
      <c r="AM59" s="1123"/>
      <c r="AN59" s="1123"/>
      <c r="AO59" s="829"/>
      <c r="AP59" s="829"/>
      <c r="AQ59" s="829"/>
      <c r="AR59" s="135"/>
      <c r="AS59" s="64"/>
      <c r="AT59" s="1313"/>
      <c r="AU59" s="245"/>
      <c r="AV59" s="1174" t="s">
        <v>1364</v>
      </c>
      <c r="AW59" s="1147"/>
      <c r="AX59" s="1141"/>
      <c r="AY59" s="1141"/>
      <c r="AZ59" s="1141"/>
      <c r="BA59" s="1141"/>
      <c r="BB59" s="1141"/>
      <c r="BC59" s="1141"/>
      <c r="BD59" s="1141"/>
      <c r="BE59" s="829"/>
      <c r="BF59" s="829"/>
      <c r="BG59" s="829"/>
      <c r="BH59" s="829"/>
      <c r="BI59" s="829"/>
      <c r="BJ59" s="64"/>
      <c r="BK59" s="1137"/>
      <c r="BL59" s="1137"/>
      <c r="BM59" s="1137"/>
      <c r="BN59" s="1137"/>
      <c r="BO59" s="1137"/>
      <c r="BP59" s="1137"/>
      <c r="BQ59" s="1137"/>
      <c r="BR59" s="1137"/>
      <c r="BS59" s="1137"/>
      <c r="BT59" s="1137"/>
      <c r="BU59" s="1137"/>
      <c r="BV59" s="1137"/>
      <c r="BW59" s="1137"/>
      <c r="BX59" s="64"/>
      <c r="BY59" s="1147"/>
      <c r="BZ59" s="1141"/>
      <c r="CA59" s="1141"/>
      <c r="CB59" s="1141"/>
      <c r="CC59" s="1141"/>
      <c r="CD59" s="1141"/>
      <c r="CE59" s="1141"/>
      <c r="CF59" s="1141"/>
      <c r="CG59" s="829"/>
      <c r="CH59" s="829"/>
      <c r="CI59" s="829"/>
      <c r="CJ59" s="829"/>
      <c r="CK59" s="829"/>
      <c r="CL59" s="64"/>
      <c r="CM59" s="185"/>
      <c r="CN59" s="204"/>
    </row>
    <row r="60" spans="2:92" ht="28.5" customHeight="1" x14ac:dyDescent="0.2">
      <c r="B60" s="1314" t="s">
        <v>1365</v>
      </c>
      <c r="C60" s="167" t="s">
        <v>1530</v>
      </c>
      <c r="D60" s="1300"/>
      <c r="E60" s="1301"/>
      <c r="F60" s="1301"/>
      <c r="G60" s="1301"/>
      <c r="H60" s="1131"/>
      <c r="I60" s="1131"/>
      <c r="J60" s="1131"/>
      <c r="K60" s="1131"/>
      <c r="L60" s="1131"/>
      <c r="M60" s="1131"/>
      <c r="N60" s="1121"/>
      <c r="O60" s="1121"/>
      <c r="P60" s="1124"/>
      <c r="Q60" s="922"/>
      <c r="R60" s="1300"/>
      <c r="S60" s="1301"/>
      <c r="T60" s="1301"/>
      <c r="U60" s="1301"/>
      <c r="V60" s="1131"/>
      <c r="W60" s="1131"/>
      <c r="X60" s="1131"/>
      <c r="Y60" s="1131"/>
      <c r="Z60" s="1131"/>
      <c r="AA60" s="1131"/>
      <c r="AB60" s="1121"/>
      <c r="AC60" s="1121"/>
      <c r="AD60" s="1124"/>
      <c r="AE60" s="922"/>
      <c r="AF60" s="1300"/>
      <c r="AG60" s="1301"/>
      <c r="AH60" s="1301"/>
      <c r="AI60" s="1301"/>
      <c r="AJ60" s="1131"/>
      <c r="AK60" s="1131"/>
      <c r="AL60" s="1131"/>
      <c r="AM60" s="1131"/>
      <c r="AN60" s="1131"/>
      <c r="AO60" s="1131"/>
      <c r="AP60" s="1121"/>
      <c r="AQ60" s="1121"/>
      <c r="AR60" s="1124"/>
      <c r="AS60" s="922"/>
      <c r="AT60" s="1315"/>
      <c r="AU60" s="245"/>
      <c r="AV60" s="1175" t="s">
        <v>1367</v>
      </c>
      <c r="AW60" s="1171" t="str">
        <f>IF(SUM(COUNTBLANK(D60),COUNTBLANK(D61))=0,D61/D60,"-")</f>
        <v>-</v>
      </c>
      <c r="AX60" s="852" t="str">
        <f t="shared" ref="AX60:CL60" si="18">IF(SUM(COUNTBLANK(E60),COUNTBLANK(E61))=0,E61/E60,"-")</f>
        <v>-</v>
      </c>
      <c r="AY60" s="852" t="str">
        <f t="shared" si="18"/>
        <v>-</v>
      </c>
      <c r="AZ60" s="852" t="str">
        <f t="shared" si="18"/>
        <v>-</v>
      </c>
      <c r="BA60" s="852" t="str">
        <f t="shared" si="18"/>
        <v>-</v>
      </c>
      <c r="BB60" s="852" t="str">
        <f t="shared" si="18"/>
        <v>-</v>
      </c>
      <c r="BC60" s="852" t="str">
        <f t="shared" si="18"/>
        <v>-</v>
      </c>
      <c r="BD60" s="852" t="str">
        <f t="shared" si="18"/>
        <v>-</v>
      </c>
      <c r="BE60" s="852" t="str">
        <f t="shared" si="18"/>
        <v>-</v>
      </c>
      <c r="BF60" s="852" t="str">
        <f t="shared" si="18"/>
        <v>-</v>
      </c>
      <c r="BG60" s="852" t="str">
        <f t="shared" si="18"/>
        <v>-</v>
      </c>
      <c r="BH60" s="852" t="str">
        <f t="shared" si="18"/>
        <v>-</v>
      </c>
      <c r="BI60" s="852" t="str">
        <f t="shared" si="18"/>
        <v>-</v>
      </c>
      <c r="BJ60" s="1179" t="str">
        <f t="shared" si="18"/>
        <v>-</v>
      </c>
      <c r="BK60" s="1171" t="str">
        <f t="shared" si="18"/>
        <v>-</v>
      </c>
      <c r="BL60" s="852" t="str">
        <f t="shared" si="18"/>
        <v>-</v>
      </c>
      <c r="BM60" s="852" t="str">
        <f t="shared" si="18"/>
        <v>-</v>
      </c>
      <c r="BN60" s="852" t="str">
        <f t="shared" si="18"/>
        <v>-</v>
      </c>
      <c r="BO60" s="852" t="str">
        <f t="shared" si="18"/>
        <v>-</v>
      </c>
      <c r="BP60" s="852" t="str">
        <f t="shared" si="18"/>
        <v>-</v>
      </c>
      <c r="BQ60" s="852" t="str">
        <f t="shared" si="18"/>
        <v>-</v>
      </c>
      <c r="BR60" s="852" t="str">
        <f t="shared" si="18"/>
        <v>-</v>
      </c>
      <c r="BS60" s="852" t="str">
        <f t="shared" si="18"/>
        <v>-</v>
      </c>
      <c r="BT60" s="852" t="str">
        <f t="shared" si="18"/>
        <v>-</v>
      </c>
      <c r="BU60" s="852" t="str">
        <f t="shared" si="18"/>
        <v>-</v>
      </c>
      <c r="BV60" s="852" t="str">
        <f t="shared" si="18"/>
        <v>-</v>
      </c>
      <c r="BW60" s="852" t="str">
        <f t="shared" si="18"/>
        <v>-</v>
      </c>
      <c r="BX60" s="1179" t="str">
        <f t="shared" si="18"/>
        <v>-</v>
      </c>
      <c r="BY60" s="1171" t="str">
        <f t="shared" si="18"/>
        <v>-</v>
      </c>
      <c r="BZ60" s="852" t="str">
        <f t="shared" si="18"/>
        <v>-</v>
      </c>
      <c r="CA60" s="852" t="str">
        <f t="shared" si="18"/>
        <v>-</v>
      </c>
      <c r="CB60" s="852" t="str">
        <f t="shared" si="18"/>
        <v>-</v>
      </c>
      <c r="CC60" s="852" t="str">
        <f t="shared" si="18"/>
        <v>-</v>
      </c>
      <c r="CD60" s="852" t="str">
        <f t="shared" si="18"/>
        <v>-</v>
      </c>
      <c r="CE60" s="852" t="str">
        <f t="shared" si="18"/>
        <v>-</v>
      </c>
      <c r="CF60" s="852" t="str">
        <f t="shared" si="18"/>
        <v>-</v>
      </c>
      <c r="CG60" s="852" t="str">
        <f t="shared" si="18"/>
        <v>-</v>
      </c>
      <c r="CH60" s="852" t="str">
        <f t="shared" si="18"/>
        <v>-</v>
      </c>
      <c r="CI60" s="852" t="str">
        <f t="shared" si="18"/>
        <v>-</v>
      </c>
      <c r="CJ60" s="852" t="str">
        <f t="shared" si="18"/>
        <v>-</v>
      </c>
      <c r="CK60" s="852" t="str">
        <f t="shared" si="18"/>
        <v>-</v>
      </c>
      <c r="CL60" s="1179" t="str">
        <f t="shared" si="18"/>
        <v>-</v>
      </c>
      <c r="CM60" s="199" t="s">
        <v>1531</v>
      </c>
      <c r="CN60" s="209" t="s">
        <v>1532</v>
      </c>
    </row>
    <row r="61" spans="2:92" ht="28.5" customHeight="1" x14ac:dyDescent="0.2">
      <c r="B61" s="1314" t="s">
        <v>1370</v>
      </c>
      <c r="C61" s="167" t="s">
        <v>1376</v>
      </c>
      <c r="D61" s="1300"/>
      <c r="E61" s="1301"/>
      <c r="F61" s="1301"/>
      <c r="G61" s="1301"/>
      <c r="H61" s="1131"/>
      <c r="I61" s="1131"/>
      <c r="J61" s="1131"/>
      <c r="K61" s="1131"/>
      <c r="L61" s="1131"/>
      <c r="M61" s="1131"/>
      <c r="N61" s="1121"/>
      <c r="O61" s="1121"/>
      <c r="P61" s="1124"/>
      <c r="Q61" s="922"/>
      <c r="R61" s="1300"/>
      <c r="S61" s="1301"/>
      <c r="T61" s="1301"/>
      <c r="U61" s="1301"/>
      <c r="V61" s="1131"/>
      <c r="W61" s="1131"/>
      <c r="X61" s="1131"/>
      <c r="Y61" s="1131"/>
      <c r="Z61" s="1131"/>
      <c r="AA61" s="1131"/>
      <c r="AB61" s="1121"/>
      <c r="AC61" s="1121"/>
      <c r="AD61" s="1124"/>
      <c r="AE61" s="922"/>
      <c r="AF61" s="1300"/>
      <c r="AG61" s="1301"/>
      <c r="AH61" s="1301"/>
      <c r="AI61" s="1301"/>
      <c r="AJ61" s="1131"/>
      <c r="AK61" s="1131"/>
      <c r="AL61" s="1131"/>
      <c r="AM61" s="1131"/>
      <c r="AN61" s="1131"/>
      <c r="AO61" s="1131"/>
      <c r="AP61" s="1121"/>
      <c r="AQ61" s="1121"/>
      <c r="AR61" s="1124"/>
      <c r="AS61" s="922"/>
      <c r="AT61" s="1315"/>
      <c r="AU61" s="245"/>
      <c r="AV61" s="1175" t="s">
        <v>1372</v>
      </c>
      <c r="AW61" s="1275" t="str">
        <f>IF(SUM(COUNTBLANK(D60),COUNTBLANK(D62))=0,D62/D60,"-")</f>
        <v>-</v>
      </c>
      <c r="AX61" s="852" t="str">
        <f t="shared" ref="AX61:CL61" si="19">IF(SUM(COUNTBLANK(E60),COUNTBLANK(E62))=0,E62/E60,"-")</f>
        <v>-</v>
      </c>
      <c r="AY61" s="852" t="str">
        <f t="shared" si="19"/>
        <v>-</v>
      </c>
      <c r="AZ61" s="852" t="str">
        <f t="shared" si="19"/>
        <v>-</v>
      </c>
      <c r="BA61" s="852" t="str">
        <f t="shared" si="19"/>
        <v>-</v>
      </c>
      <c r="BB61" s="852" t="str">
        <f t="shared" si="19"/>
        <v>-</v>
      </c>
      <c r="BC61" s="852" t="str">
        <f t="shared" si="19"/>
        <v>-</v>
      </c>
      <c r="BD61" s="852" t="str">
        <f t="shared" si="19"/>
        <v>-</v>
      </c>
      <c r="BE61" s="852" t="str">
        <f t="shared" si="19"/>
        <v>-</v>
      </c>
      <c r="BF61" s="852" t="str">
        <f t="shared" si="19"/>
        <v>-</v>
      </c>
      <c r="BG61" s="852" t="str">
        <f t="shared" si="19"/>
        <v>-</v>
      </c>
      <c r="BH61" s="852" t="str">
        <f t="shared" si="19"/>
        <v>-</v>
      </c>
      <c r="BI61" s="852" t="str">
        <f t="shared" si="19"/>
        <v>-</v>
      </c>
      <c r="BJ61" s="1179" t="str">
        <f t="shared" si="19"/>
        <v>-</v>
      </c>
      <c r="BK61" s="1171" t="str">
        <f t="shared" si="19"/>
        <v>-</v>
      </c>
      <c r="BL61" s="852" t="str">
        <f t="shared" si="19"/>
        <v>-</v>
      </c>
      <c r="BM61" s="852" t="str">
        <f t="shared" si="19"/>
        <v>-</v>
      </c>
      <c r="BN61" s="852" t="str">
        <f t="shared" si="19"/>
        <v>-</v>
      </c>
      <c r="BO61" s="852" t="str">
        <f t="shared" si="19"/>
        <v>-</v>
      </c>
      <c r="BP61" s="852" t="str">
        <f t="shared" si="19"/>
        <v>-</v>
      </c>
      <c r="BQ61" s="852" t="str">
        <f t="shared" si="19"/>
        <v>-</v>
      </c>
      <c r="BR61" s="852" t="str">
        <f t="shared" si="19"/>
        <v>-</v>
      </c>
      <c r="BS61" s="852" t="str">
        <f t="shared" si="19"/>
        <v>-</v>
      </c>
      <c r="BT61" s="852" t="str">
        <f t="shared" si="19"/>
        <v>-</v>
      </c>
      <c r="BU61" s="852" t="str">
        <f t="shared" si="19"/>
        <v>-</v>
      </c>
      <c r="BV61" s="852" t="str">
        <f t="shared" si="19"/>
        <v>-</v>
      </c>
      <c r="BW61" s="852" t="str">
        <f t="shared" si="19"/>
        <v>-</v>
      </c>
      <c r="BX61" s="1179" t="str">
        <f t="shared" si="19"/>
        <v>-</v>
      </c>
      <c r="BY61" s="1171" t="str">
        <f t="shared" si="19"/>
        <v>-</v>
      </c>
      <c r="BZ61" s="852" t="str">
        <f t="shared" si="19"/>
        <v>-</v>
      </c>
      <c r="CA61" s="852" t="str">
        <f t="shared" si="19"/>
        <v>-</v>
      </c>
      <c r="CB61" s="852" t="str">
        <f t="shared" si="19"/>
        <v>-</v>
      </c>
      <c r="CC61" s="852" t="str">
        <f t="shared" si="19"/>
        <v>-</v>
      </c>
      <c r="CD61" s="852" t="str">
        <f t="shared" si="19"/>
        <v>-</v>
      </c>
      <c r="CE61" s="852" t="str">
        <f t="shared" si="19"/>
        <v>-</v>
      </c>
      <c r="CF61" s="852" t="str">
        <f t="shared" si="19"/>
        <v>-</v>
      </c>
      <c r="CG61" s="852" t="str">
        <f t="shared" si="19"/>
        <v>-</v>
      </c>
      <c r="CH61" s="852" t="str">
        <f t="shared" si="19"/>
        <v>-</v>
      </c>
      <c r="CI61" s="852" t="str">
        <f t="shared" si="19"/>
        <v>-</v>
      </c>
      <c r="CJ61" s="852" t="str">
        <f t="shared" si="19"/>
        <v>-</v>
      </c>
      <c r="CK61" s="852" t="str">
        <f t="shared" si="19"/>
        <v>-</v>
      </c>
      <c r="CL61" s="1179" t="str">
        <f t="shared" si="19"/>
        <v>-</v>
      </c>
      <c r="CM61" s="199" t="s">
        <v>1368</v>
      </c>
      <c r="CN61" s="209" t="s">
        <v>1533</v>
      </c>
    </row>
    <row r="62" spans="2:92" ht="28.5" customHeight="1" x14ac:dyDescent="0.2">
      <c r="B62" s="1314" t="s">
        <v>1375</v>
      </c>
      <c r="C62" s="202" t="s">
        <v>1381</v>
      </c>
      <c r="D62" s="1300"/>
      <c r="E62" s="1301"/>
      <c r="F62" s="1301"/>
      <c r="G62" s="1301"/>
      <c r="H62" s="1131"/>
      <c r="I62" s="1131"/>
      <c r="J62" s="1131"/>
      <c r="K62" s="1131"/>
      <c r="L62" s="1131"/>
      <c r="M62" s="1131"/>
      <c r="N62" s="1121"/>
      <c r="O62" s="1121"/>
      <c r="P62" s="1124"/>
      <c r="Q62" s="922"/>
      <c r="R62" s="1300"/>
      <c r="S62" s="1301"/>
      <c r="T62" s="1301"/>
      <c r="U62" s="1301"/>
      <c r="V62" s="1131"/>
      <c r="W62" s="1131"/>
      <c r="X62" s="1131"/>
      <c r="Y62" s="1131"/>
      <c r="Z62" s="1131"/>
      <c r="AA62" s="1131"/>
      <c r="AB62" s="1121"/>
      <c r="AC62" s="1121"/>
      <c r="AD62" s="1124"/>
      <c r="AE62" s="922"/>
      <c r="AF62" s="1300"/>
      <c r="AG62" s="1301"/>
      <c r="AH62" s="1301"/>
      <c r="AI62" s="1301"/>
      <c r="AJ62" s="1131"/>
      <c r="AK62" s="1131"/>
      <c r="AL62" s="1131"/>
      <c r="AM62" s="1131"/>
      <c r="AN62" s="1131"/>
      <c r="AO62" s="1131"/>
      <c r="AP62" s="1121"/>
      <c r="AQ62" s="1121"/>
      <c r="AR62" s="1124"/>
      <c r="AS62" s="922"/>
      <c r="AT62" s="1315"/>
      <c r="AU62" s="245"/>
      <c r="AV62" s="1176" t="s">
        <v>1377</v>
      </c>
      <c r="AW62" s="1276" t="str">
        <f>IF(SUM(COUNTBLANK(D60),COUNTBLANK(D61),COUNTBLANK(D75),COUNTBLANK(D76))=0,(D61+D76)/(D60+D75),"-")</f>
        <v>-</v>
      </c>
      <c r="AX62" s="853" t="str">
        <f t="shared" ref="AX62:CL62" si="20">IF(SUM(COUNTBLANK(E60),COUNTBLANK(E61),COUNTBLANK(E75),COUNTBLANK(E76))=0,(E61+E76)/(E60+E75),"-")</f>
        <v>-</v>
      </c>
      <c r="AY62" s="853" t="str">
        <f t="shared" si="20"/>
        <v>-</v>
      </c>
      <c r="AZ62" s="853" t="str">
        <f t="shared" si="20"/>
        <v>-</v>
      </c>
      <c r="BA62" s="853" t="str">
        <f t="shared" si="20"/>
        <v>-</v>
      </c>
      <c r="BB62" s="853" t="str">
        <f t="shared" si="20"/>
        <v>-</v>
      </c>
      <c r="BC62" s="853" t="str">
        <f t="shared" si="20"/>
        <v>-</v>
      </c>
      <c r="BD62" s="853" t="str">
        <f t="shared" si="20"/>
        <v>-</v>
      </c>
      <c r="BE62" s="853" t="str">
        <f t="shared" si="20"/>
        <v>-</v>
      </c>
      <c r="BF62" s="853" t="str">
        <f t="shared" si="20"/>
        <v>-</v>
      </c>
      <c r="BG62" s="853" t="str">
        <f t="shared" si="20"/>
        <v>-</v>
      </c>
      <c r="BH62" s="853" t="str">
        <f t="shared" si="20"/>
        <v>-</v>
      </c>
      <c r="BI62" s="853" t="str">
        <f t="shared" si="20"/>
        <v>-</v>
      </c>
      <c r="BJ62" s="1180" t="str">
        <f t="shared" si="20"/>
        <v>-</v>
      </c>
      <c r="BK62" s="1172" t="str">
        <f t="shared" si="20"/>
        <v>-</v>
      </c>
      <c r="BL62" s="853" t="str">
        <f t="shared" si="20"/>
        <v>-</v>
      </c>
      <c r="BM62" s="853" t="str">
        <f t="shared" si="20"/>
        <v>-</v>
      </c>
      <c r="BN62" s="853" t="str">
        <f t="shared" si="20"/>
        <v>-</v>
      </c>
      <c r="BO62" s="853" t="str">
        <f t="shared" si="20"/>
        <v>-</v>
      </c>
      <c r="BP62" s="853" t="str">
        <f t="shared" si="20"/>
        <v>-</v>
      </c>
      <c r="BQ62" s="853" t="str">
        <f t="shared" si="20"/>
        <v>-</v>
      </c>
      <c r="BR62" s="853" t="str">
        <f t="shared" si="20"/>
        <v>-</v>
      </c>
      <c r="BS62" s="853" t="str">
        <f t="shared" si="20"/>
        <v>-</v>
      </c>
      <c r="BT62" s="853" t="str">
        <f t="shared" si="20"/>
        <v>-</v>
      </c>
      <c r="BU62" s="853" t="str">
        <f t="shared" si="20"/>
        <v>-</v>
      </c>
      <c r="BV62" s="853" t="str">
        <f t="shared" si="20"/>
        <v>-</v>
      </c>
      <c r="BW62" s="853" t="str">
        <f t="shared" si="20"/>
        <v>-</v>
      </c>
      <c r="BX62" s="1180" t="str">
        <f t="shared" si="20"/>
        <v>-</v>
      </c>
      <c r="BY62" s="1172" t="str">
        <f t="shared" si="20"/>
        <v>-</v>
      </c>
      <c r="BZ62" s="853" t="str">
        <f t="shared" si="20"/>
        <v>-</v>
      </c>
      <c r="CA62" s="853" t="str">
        <f t="shared" si="20"/>
        <v>-</v>
      </c>
      <c r="CB62" s="853" t="str">
        <f t="shared" si="20"/>
        <v>-</v>
      </c>
      <c r="CC62" s="853" t="str">
        <f t="shared" si="20"/>
        <v>-</v>
      </c>
      <c r="CD62" s="853" t="str">
        <f t="shared" si="20"/>
        <v>-</v>
      </c>
      <c r="CE62" s="853" t="str">
        <f t="shared" si="20"/>
        <v>-</v>
      </c>
      <c r="CF62" s="853" t="str">
        <f t="shared" si="20"/>
        <v>-</v>
      </c>
      <c r="CG62" s="853" t="str">
        <f t="shared" si="20"/>
        <v>-</v>
      </c>
      <c r="CH62" s="853" t="str">
        <f t="shared" si="20"/>
        <v>-</v>
      </c>
      <c r="CI62" s="853" t="str">
        <f t="shared" si="20"/>
        <v>-</v>
      </c>
      <c r="CJ62" s="853" t="str">
        <f t="shared" si="20"/>
        <v>-</v>
      </c>
      <c r="CK62" s="853" t="str">
        <f t="shared" si="20"/>
        <v>-</v>
      </c>
      <c r="CL62" s="1180" t="str">
        <f t="shared" si="20"/>
        <v>-</v>
      </c>
      <c r="CM62" s="201" t="s">
        <v>1736</v>
      </c>
      <c r="CN62" s="210" t="s">
        <v>1534</v>
      </c>
    </row>
    <row r="63" spans="2:92" ht="28.5" customHeight="1" x14ac:dyDescent="0.2">
      <c r="B63" s="1314" t="s">
        <v>1380</v>
      </c>
      <c r="C63" s="167" t="s">
        <v>1384</v>
      </c>
      <c r="D63" s="1300"/>
      <c r="E63" s="1301"/>
      <c r="F63" s="1301"/>
      <c r="G63" s="1301"/>
      <c r="H63" s="1131"/>
      <c r="I63" s="1131"/>
      <c r="J63" s="1131"/>
      <c r="K63" s="1131"/>
      <c r="L63" s="1131"/>
      <c r="M63" s="1131"/>
      <c r="N63" s="1121"/>
      <c r="O63" s="1121"/>
      <c r="P63" s="1124"/>
      <c r="Q63" s="922"/>
      <c r="R63" s="1300"/>
      <c r="S63" s="1301"/>
      <c r="T63" s="1301"/>
      <c r="U63" s="1301"/>
      <c r="V63" s="1131"/>
      <c r="W63" s="1131"/>
      <c r="X63" s="1131"/>
      <c r="Y63" s="1131"/>
      <c r="Z63" s="1131"/>
      <c r="AA63" s="1131"/>
      <c r="AB63" s="1121"/>
      <c r="AC63" s="1121"/>
      <c r="AD63" s="1124"/>
      <c r="AE63" s="922"/>
      <c r="AF63" s="1300"/>
      <c r="AG63" s="1301"/>
      <c r="AH63" s="1301"/>
      <c r="AI63" s="1301"/>
      <c r="AJ63" s="1131"/>
      <c r="AK63" s="1131"/>
      <c r="AL63" s="1131"/>
      <c r="AM63" s="1131"/>
      <c r="AN63" s="1131"/>
      <c r="AO63" s="1131"/>
      <c r="AP63" s="1121"/>
      <c r="AQ63" s="1121"/>
      <c r="AR63" s="1124"/>
      <c r="AS63" s="922"/>
      <c r="AT63" s="1315"/>
      <c r="AU63" s="245"/>
      <c r="AV63" s="1177" t="s">
        <v>1382</v>
      </c>
      <c r="AW63" s="1150"/>
      <c r="AX63" s="1144"/>
      <c r="AY63" s="1144"/>
      <c r="AZ63" s="1144"/>
      <c r="BA63" s="1144"/>
      <c r="BB63" s="1144"/>
      <c r="BC63" s="1144"/>
      <c r="BD63" s="1144"/>
      <c r="BE63" s="1145"/>
      <c r="BF63" s="1145"/>
      <c r="BG63" s="1145"/>
      <c r="BH63" s="1145"/>
      <c r="BI63" s="1145"/>
      <c r="BJ63" s="1169"/>
      <c r="BK63" s="1159"/>
      <c r="BL63" s="1159"/>
      <c r="BM63" s="1159"/>
      <c r="BN63" s="1159"/>
      <c r="BO63" s="1159"/>
      <c r="BP63" s="1159"/>
      <c r="BQ63" s="1159"/>
      <c r="BR63" s="1159"/>
      <c r="BS63" s="1159"/>
      <c r="BT63" s="1159"/>
      <c r="BU63" s="1159"/>
      <c r="BV63" s="1159"/>
      <c r="BW63" s="1159"/>
      <c r="BX63" s="1169"/>
      <c r="BY63" s="1150"/>
      <c r="BZ63" s="1144"/>
      <c r="CA63" s="1144"/>
      <c r="CB63" s="1144"/>
      <c r="CC63" s="1144"/>
      <c r="CD63" s="1144"/>
      <c r="CE63" s="1144"/>
      <c r="CF63" s="1144"/>
      <c r="CG63" s="1145"/>
      <c r="CH63" s="1145"/>
      <c r="CI63" s="1145"/>
      <c r="CJ63" s="1145"/>
      <c r="CK63" s="1145"/>
      <c r="CL63" s="1169"/>
      <c r="CM63" s="186"/>
      <c r="CN63" s="203"/>
    </row>
    <row r="64" spans="2:92" ht="28.5" customHeight="1" x14ac:dyDescent="0.2">
      <c r="B64" s="1314" t="s">
        <v>1383</v>
      </c>
      <c r="C64" s="167" t="s">
        <v>1389</v>
      </c>
      <c r="D64" s="1300"/>
      <c r="E64" s="1301"/>
      <c r="F64" s="1301"/>
      <c r="G64" s="1301"/>
      <c r="H64" s="1131"/>
      <c r="I64" s="1131"/>
      <c r="J64" s="1131"/>
      <c r="K64" s="1131"/>
      <c r="L64" s="1131"/>
      <c r="M64" s="1131"/>
      <c r="N64" s="1121"/>
      <c r="O64" s="1121"/>
      <c r="P64" s="1124"/>
      <c r="Q64" s="922"/>
      <c r="R64" s="1300"/>
      <c r="S64" s="1301"/>
      <c r="T64" s="1301"/>
      <c r="U64" s="1301"/>
      <c r="V64" s="1131"/>
      <c r="W64" s="1131"/>
      <c r="X64" s="1131"/>
      <c r="Y64" s="1131"/>
      <c r="Z64" s="1131"/>
      <c r="AA64" s="1131"/>
      <c r="AB64" s="1121"/>
      <c r="AC64" s="1121"/>
      <c r="AD64" s="1124"/>
      <c r="AE64" s="922"/>
      <c r="AF64" s="1300"/>
      <c r="AG64" s="1301"/>
      <c r="AH64" s="1301"/>
      <c r="AI64" s="1301"/>
      <c r="AJ64" s="1131"/>
      <c r="AK64" s="1131"/>
      <c r="AL64" s="1131"/>
      <c r="AM64" s="1131"/>
      <c r="AN64" s="1131"/>
      <c r="AO64" s="1131"/>
      <c r="AP64" s="1121"/>
      <c r="AQ64" s="1121"/>
      <c r="AR64" s="1124"/>
      <c r="AS64" s="922"/>
      <c r="AT64" s="1315"/>
      <c r="AU64" s="245"/>
      <c r="AV64" s="1175" t="s">
        <v>1385</v>
      </c>
      <c r="AW64" s="1275" t="str">
        <f>IF(SUM(COUNTBLANK(D60),COUNTBLANK(D63),COUNTBLANK(D69),COUNTBLANK(D72))=0,(D63-D69-D72)/D60,"-")</f>
        <v>-</v>
      </c>
      <c r="AX64" s="852" t="str">
        <f t="shared" ref="AX64:CL64" si="21">IF(SUM(COUNTBLANK(E60),COUNTBLANK(E63),COUNTBLANK(E69),COUNTBLANK(E72))=0,(E63-E69-E72)/E60,"-")</f>
        <v>-</v>
      </c>
      <c r="AY64" s="852" t="str">
        <f t="shared" si="21"/>
        <v>-</v>
      </c>
      <c r="AZ64" s="852" t="str">
        <f t="shared" si="21"/>
        <v>-</v>
      </c>
      <c r="BA64" s="852" t="str">
        <f t="shared" si="21"/>
        <v>-</v>
      </c>
      <c r="BB64" s="852" t="str">
        <f t="shared" si="21"/>
        <v>-</v>
      </c>
      <c r="BC64" s="852" t="str">
        <f t="shared" si="21"/>
        <v>-</v>
      </c>
      <c r="BD64" s="852" t="str">
        <f t="shared" si="21"/>
        <v>-</v>
      </c>
      <c r="BE64" s="852" t="str">
        <f t="shared" si="21"/>
        <v>-</v>
      </c>
      <c r="BF64" s="852" t="str">
        <f t="shared" si="21"/>
        <v>-</v>
      </c>
      <c r="BG64" s="852" t="str">
        <f t="shared" si="21"/>
        <v>-</v>
      </c>
      <c r="BH64" s="852" t="str">
        <f t="shared" si="21"/>
        <v>-</v>
      </c>
      <c r="BI64" s="852" t="str">
        <f t="shared" si="21"/>
        <v>-</v>
      </c>
      <c r="BJ64" s="1179" t="str">
        <f t="shared" si="21"/>
        <v>-</v>
      </c>
      <c r="BK64" s="1171" t="str">
        <f t="shared" si="21"/>
        <v>-</v>
      </c>
      <c r="BL64" s="852" t="str">
        <f t="shared" si="21"/>
        <v>-</v>
      </c>
      <c r="BM64" s="852" t="str">
        <f t="shared" si="21"/>
        <v>-</v>
      </c>
      <c r="BN64" s="852" t="str">
        <f t="shared" si="21"/>
        <v>-</v>
      </c>
      <c r="BO64" s="852" t="str">
        <f t="shared" si="21"/>
        <v>-</v>
      </c>
      <c r="BP64" s="852" t="str">
        <f t="shared" si="21"/>
        <v>-</v>
      </c>
      <c r="BQ64" s="852" t="str">
        <f t="shared" si="21"/>
        <v>-</v>
      </c>
      <c r="BR64" s="852" t="str">
        <f t="shared" si="21"/>
        <v>-</v>
      </c>
      <c r="BS64" s="852" t="str">
        <f t="shared" si="21"/>
        <v>-</v>
      </c>
      <c r="BT64" s="852" t="str">
        <f t="shared" si="21"/>
        <v>-</v>
      </c>
      <c r="BU64" s="852" t="str">
        <f t="shared" si="21"/>
        <v>-</v>
      </c>
      <c r="BV64" s="852" t="str">
        <f t="shared" si="21"/>
        <v>-</v>
      </c>
      <c r="BW64" s="852" t="str">
        <f t="shared" si="21"/>
        <v>-</v>
      </c>
      <c r="BX64" s="1179" t="str">
        <f t="shared" si="21"/>
        <v>-</v>
      </c>
      <c r="BY64" s="1171" t="str">
        <f t="shared" si="21"/>
        <v>-</v>
      </c>
      <c r="BZ64" s="852" t="str">
        <f t="shared" si="21"/>
        <v>-</v>
      </c>
      <c r="CA64" s="852" t="str">
        <f t="shared" si="21"/>
        <v>-</v>
      </c>
      <c r="CB64" s="852" t="str">
        <f t="shared" si="21"/>
        <v>-</v>
      </c>
      <c r="CC64" s="852" t="str">
        <f t="shared" si="21"/>
        <v>-</v>
      </c>
      <c r="CD64" s="852" t="str">
        <f t="shared" si="21"/>
        <v>-</v>
      </c>
      <c r="CE64" s="852" t="str">
        <f t="shared" si="21"/>
        <v>-</v>
      </c>
      <c r="CF64" s="852" t="str">
        <f t="shared" si="21"/>
        <v>-</v>
      </c>
      <c r="CG64" s="852" t="str">
        <f t="shared" si="21"/>
        <v>-</v>
      </c>
      <c r="CH64" s="852" t="str">
        <f t="shared" si="21"/>
        <v>-</v>
      </c>
      <c r="CI64" s="852" t="str">
        <f t="shared" si="21"/>
        <v>-</v>
      </c>
      <c r="CJ64" s="852" t="str">
        <f t="shared" si="21"/>
        <v>-</v>
      </c>
      <c r="CK64" s="852" t="str">
        <f t="shared" si="21"/>
        <v>-</v>
      </c>
      <c r="CL64" s="1179" t="str">
        <f t="shared" si="21"/>
        <v>-</v>
      </c>
      <c r="CM64" s="199" t="s">
        <v>1737</v>
      </c>
      <c r="CN64" s="209" t="s">
        <v>1535</v>
      </c>
    </row>
    <row r="65" spans="1:92" ht="28.5" customHeight="1" x14ac:dyDescent="0.2">
      <c r="B65" s="1314" t="s">
        <v>1388</v>
      </c>
      <c r="C65" s="167" t="s">
        <v>1536</v>
      </c>
      <c r="D65" s="1300"/>
      <c r="E65" s="1301"/>
      <c r="F65" s="1301"/>
      <c r="G65" s="1301"/>
      <c r="H65" s="1131"/>
      <c r="I65" s="1131"/>
      <c r="J65" s="1131"/>
      <c r="K65" s="1131"/>
      <c r="L65" s="1131"/>
      <c r="M65" s="1131"/>
      <c r="N65" s="1121"/>
      <c r="O65" s="1121"/>
      <c r="P65" s="1124"/>
      <c r="Q65" s="922"/>
      <c r="R65" s="1300"/>
      <c r="S65" s="1301"/>
      <c r="T65" s="1301"/>
      <c r="U65" s="1301"/>
      <c r="V65" s="1131"/>
      <c r="W65" s="1131"/>
      <c r="X65" s="1131"/>
      <c r="Y65" s="1131"/>
      <c r="Z65" s="1131"/>
      <c r="AA65" s="1131"/>
      <c r="AB65" s="1121"/>
      <c r="AC65" s="1121"/>
      <c r="AD65" s="1124"/>
      <c r="AE65" s="922"/>
      <c r="AF65" s="1300"/>
      <c r="AG65" s="1301"/>
      <c r="AH65" s="1301"/>
      <c r="AI65" s="1301"/>
      <c r="AJ65" s="1131"/>
      <c r="AK65" s="1131"/>
      <c r="AL65" s="1131"/>
      <c r="AM65" s="1131"/>
      <c r="AN65" s="1131"/>
      <c r="AO65" s="1131"/>
      <c r="AP65" s="1121"/>
      <c r="AQ65" s="1121"/>
      <c r="AR65" s="1124"/>
      <c r="AS65" s="922"/>
      <c r="AT65" s="1315"/>
      <c r="AU65" s="245"/>
      <c r="AV65" s="1175" t="s">
        <v>1390</v>
      </c>
      <c r="AW65" s="1275" t="str">
        <f>IF(SUM(COUNTBLANK(D64),COUNTBLANK(D70))=0,D70/D64,"-")</f>
        <v>-</v>
      </c>
      <c r="AX65" s="852" t="str">
        <f t="shared" ref="AX65:CL65" si="22">IF(SUM(COUNTBLANK(E64),COUNTBLANK(E70))=0,E70/E64,"-")</f>
        <v>-</v>
      </c>
      <c r="AY65" s="852" t="str">
        <f t="shared" si="22"/>
        <v>-</v>
      </c>
      <c r="AZ65" s="852" t="str">
        <f t="shared" si="22"/>
        <v>-</v>
      </c>
      <c r="BA65" s="852" t="str">
        <f t="shared" si="22"/>
        <v>-</v>
      </c>
      <c r="BB65" s="852" t="str">
        <f t="shared" si="22"/>
        <v>-</v>
      </c>
      <c r="BC65" s="852" t="str">
        <f t="shared" si="22"/>
        <v>-</v>
      </c>
      <c r="BD65" s="852" t="str">
        <f t="shared" si="22"/>
        <v>-</v>
      </c>
      <c r="BE65" s="852" t="str">
        <f t="shared" si="22"/>
        <v>-</v>
      </c>
      <c r="BF65" s="852" t="str">
        <f t="shared" si="22"/>
        <v>-</v>
      </c>
      <c r="BG65" s="852" t="str">
        <f t="shared" si="22"/>
        <v>-</v>
      </c>
      <c r="BH65" s="852" t="str">
        <f t="shared" si="22"/>
        <v>-</v>
      </c>
      <c r="BI65" s="852" t="str">
        <f t="shared" si="22"/>
        <v>-</v>
      </c>
      <c r="BJ65" s="1179" t="str">
        <f t="shared" si="22"/>
        <v>-</v>
      </c>
      <c r="BK65" s="1171" t="str">
        <f t="shared" si="22"/>
        <v>-</v>
      </c>
      <c r="BL65" s="852" t="str">
        <f t="shared" si="22"/>
        <v>-</v>
      </c>
      <c r="BM65" s="852" t="str">
        <f t="shared" si="22"/>
        <v>-</v>
      </c>
      <c r="BN65" s="852" t="str">
        <f t="shared" si="22"/>
        <v>-</v>
      </c>
      <c r="BO65" s="852" t="str">
        <f t="shared" si="22"/>
        <v>-</v>
      </c>
      <c r="BP65" s="852" t="str">
        <f t="shared" si="22"/>
        <v>-</v>
      </c>
      <c r="BQ65" s="852" t="str">
        <f t="shared" si="22"/>
        <v>-</v>
      </c>
      <c r="BR65" s="852" t="str">
        <f t="shared" si="22"/>
        <v>-</v>
      </c>
      <c r="BS65" s="852" t="str">
        <f t="shared" si="22"/>
        <v>-</v>
      </c>
      <c r="BT65" s="852" t="str">
        <f t="shared" si="22"/>
        <v>-</v>
      </c>
      <c r="BU65" s="852" t="str">
        <f t="shared" si="22"/>
        <v>-</v>
      </c>
      <c r="BV65" s="852" t="str">
        <f t="shared" si="22"/>
        <v>-</v>
      </c>
      <c r="BW65" s="852" t="str">
        <f t="shared" si="22"/>
        <v>-</v>
      </c>
      <c r="BX65" s="1179" t="str">
        <f t="shared" si="22"/>
        <v>-</v>
      </c>
      <c r="BY65" s="1171" t="str">
        <f t="shared" si="22"/>
        <v>-</v>
      </c>
      <c r="BZ65" s="852" t="str">
        <f t="shared" si="22"/>
        <v>-</v>
      </c>
      <c r="CA65" s="852" t="str">
        <f t="shared" si="22"/>
        <v>-</v>
      </c>
      <c r="CB65" s="852" t="str">
        <f t="shared" si="22"/>
        <v>-</v>
      </c>
      <c r="CC65" s="852" t="str">
        <f t="shared" si="22"/>
        <v>-</v>
      </c>
      <c r="CD65" s="852" t="str">
        <f t="shared" si="22"/>
        <v>-</v>
      </c>
      <c r="CE65" s="852" t="str">
        <f t="shared" si="22"/>
        <v>-</v>
      </c>
      <c r="CF65" s="852" t="str">
        <f t="shared" si="22"/>
        <v>-</v>
      </c>
      <c r="CG65" s="852" t="str">
        <f t="shared" si="22"/>
        <v>-</v>
      </c>
      <c r="CH65" s="852" t="str">
        <f t="shared" si="22"/>
        <v>-</v>
      </c>
      <c r="CI65" s="852" t="str">
        <f t="shared" si="22"/>
        <v>-</v>
      </c>
      <c r="CJ65" s="852" t="str">
        <f t="shared" si="22"/>
        <v>-</v>
      </c>
      <c r="CK65" s="852" t="str">
        <f t="shared" si="22"/>
        <v>-</v>
      </c>
      <c r="CL65" s="1179" t="str">
        <f t="shared" si="22"/>
        <v>-</v>
      </c>
      <c r="CM65" s="199" t="s">
        <v>1738</v>
      </c>
      <c r="CN65" s="209" t="s">
        <v>1538</v>
      </c>
    </row>
    <row r="66" spans="1:92" ht="28.5" customHeight="1" x14ac:dyDescent="0.2">
      <c r="B66" s="1354" t="s">
        <v>1393</v>
      </c>
      <c r="C66" s="167" t="s">
        <v>1394</v>
      </c>
      <c r="D66" s="1300"/>
      <c r="E66" s="1301"/>
      <c r="F66" s="1301"/>
      <c r="G66" s="1301"/>
      <c r="H66" s="1131"/>
      <c r="I66" s="1131"/>
      <c r="J66" s="1131"/>
      <c r="K66" s="1131"/>
      <c r="L66" s="1131"/>
      <c r="M66" s="1131"/>
      <c r="N66" s="1121"/>
      <c r="O66" s="1121"/>
      <c r="P66" s="1124"/>
      <c r="Q66" s="922"/>
      <c r="R66" s="1300"/>
      <c r="S66" s="1301"/>
      <c r="T66" s="1301"/>
      <c r="U66" s="1301"/>
      <c r="V66" s="1131"/>
      <c r="W66" s="1131"/>
      <c r="X66" s="1131"/>
      <c r="Y66" s="1131"/>
      <c r="Z66" s="1131"/>
      <c r="AA66" s="1131"/>
      <c r="AB66" s="1121"/>
      <c r="AC66" s="1121"/>
      <c r="AD66" s="1124"/>
      <c r="AE66" s="922"/>
      <c r="AF66" s="1300"/>
      <c r="AG66" s="1301"/>
      <c r="AH66" s="1301"/>
      <c r="AI66" s="1301"/>
      <c r="AJ66" s="1131"/>
      <c r="AK66" s="1131"/>
      <c r="AL66" s="1131"/>
      <c r="AM66" s="1131"/>
      <c r="AN66" s="1131"/>
      <c r="AO66" s="1131"/>
      <c r="AP66" s="1121"/>
      <c r="AQ66" s="1121"/>
      <c r="AR66" s="1124"/>
      <c r="AS66" s="922"/>
      <c r="AT66" s="1315"/>
      <c r="AU66" s="245"/>
      <c r="AV66" s="1176" t="s">
        <v>1539</v>
      </c>
      <c r="AW66" s="1276" t="str">
        <f>IF(SUM(COUNTBLANK(D65),COUNTBLANK(D71))=0,D71/D65,"-")</f>
        <v>-</v>
      </c>
      <c r="AX66" s="853" t="str">
        <f t="shared" ref="AX66:CL66" si="23">IF(SUM(COUNTBLANK(E65),COUNTBLANK(E71))=0,E71/E65,"-")</f>
        <v>-</v>
      </c>
      <c r="AY66" s="853" t="str">
        <f t="shared" si="23"/>
        <v>-</v>
      </c>
      <c r="AZ66" s="853" t="str">
        <f t="shared" si="23"/>
        <v>-</v>
      </c>
      <c r="BA66" s="853" t="str">
        <f t="shared" si="23"/>
        <v>-</v>
      </c>
      <c r="BB66" s="853" t="str">
        <f t="shared" si="23"/>
        <v>-</v>
      </c>
      <c r="BC66" s="853" t="str">
        <f t="shared" si="23"/>
        <v>-</v>
      </c>
      <c r="BD66" s="853" t="str">
        <f t="shared" si="23"/>
        <v>-</v>
      </c>
      <c r="BE66" s="853" t="str">
        <f t="shared" si="23"/>
        <v>-</v>
      </c>
      <c r="BF66" s="853" t="str">
        <f t="shared" si="23"/>
        <v>-</v>
      </c>
      <c r="BG66" s="853" t="str">
        <f t="shared" si="23"/>
        <v>-</v>
      </c>
      <c r="BH66" s="853" t="str">
        <f t="shared" si="23"/>
        <v>-</v>
      </c>
      <c r="BI66" s="853" t="str">
        <f t="shared" si="23"/>
        <v>-</v>
      </c>
      <c r="BJ66" s="1180" t="str">
        <f t="shared" si="23"/>
        <v>-</v>
      </c>
      <c r="BK66" s="1172" t="str">
        <f t="shared" si="23"/>
        <v>-</v>
      </c>
      <c r="BL66" s="853" t="str">
        <f t="shared" si="23"/>
        <v>-</v>
      </c>
      <c r="BM66" s="853" t="str">
        <f t="shared" si="23"/>
        <v>-</v>
      </c>
      <c r="BN66" s="853" t="str">
        <f t="shared" si="23"/>
        <v>-</v>
      </c>
      <c r="BO66" s="853" t="str">
        <f t="shared" si="23"/>
        <v>-</v>
      </c>
      <c r="BP66" s="853" t="str">
        <f t="shared" si="23"/>
        <v>-</v>
      </c>
      <c r="BQ66" s="853" t="str">
        <f t="shared" si="23"/>
        <v>-</v>
      </c>
      <c r="BR66" s="853" t="str">
        <f t="shared" si="23"/>
        <v>-</v>
      </c>
      <c r="BS66" s="853" t="str">
        <f t="shared" si="23"/>
        <v>-</v>
      </c>
      <c r="BT66" s="853" t="str">
        <f t="shared" si="23"/>
        <v>-</v>
      </c>
      <c r="BU66" s="853" t="str">
        <f t="shared" si="23"/>
        <v>-</v>
      </c>
      <c r="BV66" s="853" t="str">
        <f t="shared" si="23"/>
        <v>-</v>
      </c>
      <c r="BW66" s="853" t="str">
        <f t="shared" si="23"/>
        <v>-</v>
      </c>
      <c r="BX66" s="1180" t="str">
        <f t="shared" si="23"/>
        <v>-</v>
      </c>
      <c r="BY66" s="1172" t="str">
        <f t="shared" si="23"/>
        <v>-</v>
      </c>
      <c r="BZ66" s="853" t="str">
        <f t="shared" si="23"/>
        <v>-</v>
      </c>
      <c r="CA66" s="853" t="str">
        <f t="shared" si="23"/>
        <v>-</v>
      </c>
      <c r="CB66" s="853" t="str">
        <f t="shared" si="23"/>
        <v>-</v>
      </c>
      <c r="CC66" s="853" t="str">
        <f t="shared" si="23"/>
        <v>-</v>
      </c>
      <c r="CD66" s="853" t="str">
        <f t="shared" si="23"/>
        <v>-</v>
      </c>
      <c r="CE66" s="853" t="str">
        <f t="shared" si="23"/>
        <v>-</v>
      </c>
      <c r="CF66" s="853" t="str">
        <f t="shared" si="23"/>
        <v>-</v>
      </c>
      <c r="CG66" s="853" t="str">
        <f t="shared" si="23"/>
        <v>-</v>
      </c>
      <c r="CH66" s="853" t="str">
        <f t="shared" si="23"/>
        <v>-</v>
      </c>
      <c r="CI66" s="853" t="str">
        <f t="shared" si="23"/>
        <v>-</v>
      </c>
      <c r="CJ66" s="853" t="str">
        <f t="shared" si="23"/>
        <v>-</v>
      </c>
      <c r="CK66" s="853" t="str">
        <f t="shared" si="23"/>
        <v>-</v>
      </c>
      <c r="CL66" s="1180" t="str">
        <f t="shared" si="23"/>
        <v>-</v>
      </c>
      <c r="CM66" s="201" t="s">
        <v>1739</v>
      </c>
      <c r="CN66" s="210" t="s">
        <v>1541</v>
      </c>
    </row>
    <row r="67" spans="1:92" ht="28.5" customHeight="1" thickBot="1" x14ac:dyDescent="0.25">
      <c r="B67" s="1316" t="s">
        <v>1396</v>
      </c>
      <c r="C67" s="1317" t="s">
        <v>1397</v>
      </c>
      <c r="D67" s="1318"/>
      <c r="E67" s="1319"/>
      <c r="F67" s="1319"/>
      <c r="G67" s="1319"/>
      <c r="H67" s="1320"/>
      <c r="I67" s="1320"/>
      <c r="J67" s="1320"/>
      <c r="K67" s="1320"/>
      <c r="L67" s="1320"/>
      <c r="M67" s="1320"/>
      <c r="N67" s="1321"/>
      <c r="O67" s="1321"/>
      <c r="P67" s="1322"/>
      <c r="Q67" s="1323"/>
      <c r="R67" s="1318"/>
      <c r="S67" s="1319"/>
      <c r="T67" s="1319"/>
      <c r="U67" s="1319"/>
      <c r="V67" s="1320"/>
      <c r="W67" s="1320"/>
      <c r="X67" s="1320"/>
      <c r="Y67" s="1320"/>
      <c r="Z67" s="1320"/>
      <c r="AA67" s="1320"/>
      <c r="AB67" s="1321"/>
      <c r="AC67" s="1321"/>
      <c r="AD67" s="1322"/>
      <c r="AE67" s="1323"/>
      <c r="AF67" s="1318"/>
      <c r="AG67" s="1319"/>
      <c r="AH67" s="1319"/>
      <c r="AI67" s="1319"/>
      <c r="AJ67" s="1320"/>
      <c r="AK67" s="1320"/>
      <c r="AL67" s="1320"/>
      <c r="AM67" s="1320"/>
      <c r="AN67" s="1320"/>
      <c r="AO67" s="1320"/>
      <c r="AP67" s="1321"/>
      <c r="AQ67" s="1321"/>
      <c r="AR67" s="1322"/>
      <c r="AS67" s="1323"/>
      <c r="AT67" s="1324"/>
      <c r="AU67" s="245"/>
      <c r="AV67" s="1177" t="s">
        <v>1395</v>
      </c>
      <c r="AW67" s="1150"/>
      <c r="AX67" s="1144"/>
      <c r="AY67" s="1144"/>
      <c r="AZ67" s="1144"/>
      <c r="BA67" s="1144"/>
      <c r="BB67" s="1144"/>
      <c r="BC67" s="1144"/>
      <c r="BD67" s="1144"/>
      <c r="BE67" s="1145"/>
      <c r="BF67" s="1145"/>
      <c r="BG67" s="1145"/>
      <c r="BH67" s="1145"/>
      <c r="BI67" s="1145"/>
      <c r="BJ67" s="1169"/>
      <c r="BK67" s="1159"/>
      <c r="BL67" s="1159"/>
      <c r="BM67" s="1159"/>
      <c r="BN67" s="1159"/>
      <c r="BO67" s="1159"/>
      <c r="BP67" s="1159"/>
      <c r="BQ67" s="1159"/>
      <c r="BR67" s="1159"/>
      <c r="BS67" s="1159"/>
      <c r="BT67" s="1159"/>
      <c r="BU67" s="1159"/>
      <c r="BV67" s="1159"/>
      <c r="BW67" s="1159"/>
      <c r="BX67" s="1169"/>
      <c r="BY67" s="1150"/>
      <c r="BZ67" s="1144"/>
      <c r="CA67" s="1144"/>
      <c r="CB67" s="1144"/>
      <c r="CC67" s="1144"/>
      <c r="CD67" s="1144"/>
      <c r="CE67" s="1144"/>
      <c r="CF67" s="1144"/>
      <c r="CG67" s="1145"/>
      <c r="CH67" s="1145"/>
      <c r="CI67" s="1145"/>
      <c r="CJ67" s="1145"/>
      <c r="CK67" s="1145"/>
      <c r="CL67" s="1169"/>
      <c r="CM67" s="186"/>
      <c r="CN67" s="203"/>
    </row>
    <row r="68" spans="1:92" s="36" customFormat="1" ht="28.5" customHeight="1" x14ac:dyDescent="0.2">
      <c r="A68" s="35"/>
      <c r="B68" s="1325" t="s">
        <v>1404</v>
      </c>
      <c r="C68" s="138"/>
      <c r="D68" s="1326"/>
      <c r="E68" s="1327"/>
      <c r="F68" s="1327"/>
      <c r="G68" s="1327"/>
      <c r="H68" s="1327"/>
      <c r="I68" s="1327"/>
      <c r="J68" s="1327"/>
      <c r="K68" s="1327"/>
      <c r="L68" s="1327"/>
      <c r="M68" s="1327"/>
      <c r="N68" s="1328"/>
      <c r="O68" s="1328"/>
      <c r="P68" s="1329"/>
      <c r="Q68" s="1330"/>
      <c r="R68" s="1326"/>
      <c r="S68" s="1327"/>
      <c r="T68" s="1327"/>
      <c r="U68" s="1327"/>
      <c r="V68" s="1327"/>
      <c r="W68" s="1327"/>
      <c r="X68" s="1327"/>
      <c r="Y68" s="1327"/>
      <c r="Z68" s="1327"/>
      <c r="AA68" s="1327"/>
      <c r="AB68" s="1328"/>
      <c r="AC68" s="1328"/>
      <c r="AD68" s="1329"/>
      <c r="AE68" s="1330"/>
      <c r="AF68" s="1326"/>
      <c r="AG68" s="1327"/>
      <c r="AH68" s="1327"/>
      <c r="AI68" s="1327"/>
      <c r="AJ68" s="1327"/>
      <c r="AK68" s="1327"/>
      <c r="AL68" s="1327"/>
      <c r="AM68" s="1327"/>
      <c r="AN68" s="1327"/>
      <c r="AO68" s="1327"/>
      <c r="AP68" s="1328"/>
      <c r="AQ68" s="1328"/>
      <c r="AR68" s="1329"/>
      <c r="AS68" s="1330"/>
      <c r="AT68" s="1331"/>
      <c r="AU68" s="43"/>
      <c r="AV68" s="1175" t="s">
        <v>1398</v>
      </c>
      <c r="AW68" s="1171" t="str">
        <f>IF(SUM(COUNTBLANK(D60),COUNTBLANK(D67),COUNTBLANK(D71))=0,(D60-D67+D71)/D60,"-")</f>
        <v>-</v>
      </c>
      <c r="AX68" s="852" t="str">
        <f t="shared" ref="AX68:CL68" si="24">IF(SUM(COUNTBLANK(E60),COUNTBLANK(E67),COUNTBLANK(E71))=0,(E60-E67+E71)/E60,"-")</f>
        <v>-</v>
      </c>
      <c r="AY68" s="852" t="str">
        <f t="shared" si="24"/>
        <v>-</v>
      </c>
      <c r="AZ68" s="852" t="str">
        <f t="shared" si="24"/>
        <v>-</v>
      </c>
      <c r="BA68" s="852" t="str">
        <f t="shared" si="24"/>
        <v>-</v>
      </c>
      <c r="BB68" s="852" t="str">
        <f t="shared" si="24"/>
        <v>-</v>
      </c>
      <c r="BC68" s="852" t="str">
        <f t="shared" si="24"/>
        <v>-</v>
      </c>
      <c r="BD68" s="852" t="str">
        <f t="shared" si="24"/>
        <v>-</v>
      </c>
      <c r="BE68" s="852" t="str">
        <f t="shared" si="24"/>
        <v>-</v>
      </c>
      <c r="BF68" s="852" t="str">
        <f t="shared" si="24"/>
        <v>-</v>
      </c>
      <c r="BG68" s="852" t="str">
        <f t="shared" si="24"/>
        <v>-</v>
      </c>
      <c r="BH68" s="852" t="str">
        <f t="shared" si="24"/>
        <v>-</v>
      </c>
      <c r="BI68" s="852" t="str">
        <f t="shared" si="24"/>
        <v>-</v>
      </c>
      <c r="BJ68" s="1179" t="str">
        <f t="shared" si="24"/>
        <v>-</v>
      </c>
      <c r="BK68" s="1171" t="str">
        <f t="shared" si="24"/>
        <v>-</v>
      </c>
      <c r="BL68" s="852" t="str">
        <f t="shared" si="24"/>
        <v>-</v>
      </c>
      <c r="BM68" s="852" t="str">
        <f t="shared" si="24"/>
        <v>-</v>
      </c>
      <c r="BN68" s="852" t="str">
        <f t="shared" si="24"/>
        <v>-</v>
      </c>
      <c r="BO68" s="852" t="str">
        <f t="shared" si="24"/>
        <v>-</v>
      </c>
      <c r="BP68" s="852" t="str">
        <f t="shared" si="24"/>
        <v>-</v>
      </c>
      <c r="BQ68" s="852" t="str">
        <f t="shared" si="24"/>
        <v>-</v>
      </c>
      <c r="BR68" s="852" t="str">
        <f t="shared" si="24"/>
        <v>-</v>
      </c>
      <c r="BS68" s="852" t="str">
        <f t="shared" si="24"/>
        <v>-</v>
      </c>
      <c r="BT68" s="852" t="str">
        <f t="shared" si="24"/>
        <v>-</v>
      </c>
      <c r="BU68" s="852" t="str">
        <f t="shared" si="24"/>
        <v>-</v>
      </c>
      <c r="BV68" s="852" t="str">
        <f t="shared" si="24"/>
        <v>-</v>
      </c>
      <c r="BW68" s="852" t="str">
        <f t="shared" si="24"/>
        <v>-</v>
      </c>
      <c r="BX68" s="1179" t="str">
        <f t="shared" si="24"/>
        <v>-</v>
      </c>
      <c r="BY68" s="1171" t="str">
        <f t="shared" si="24"/>
        <v>-</v>
      </c>
      <c r="BZ68" s="852" t="str">
        <f t="shared" si="24"/>
        <v>-</v>
      </c>
      <c r="CA68" s="852" t="str">
        <f t="shared" si="24"/>
        <v>-</v>
      </c>
      <c r="CB68" s="852" t="str">
        <f t="shared" si="24"/>
        <v>-</v>
      </c>
      <c r="CC68" s="852" t="str">
        <f t="shared" si="24"/>
        <v>-</v>
      </c>
      <c r="CD68" s="852" t="str">
        <f t="shared" si="24"/>
        <v>-</v>
      </c>
      <c r="CE68" s="852" t="str">
        <f t="shared" si="24"/>
        <v>-</v>
      </c>
      <c r="CF68" s="852" t="str">
        <f t="shared" si="24"/>
        <v>-</v>
      </c>
      <c r="CG68" s="852" t="str">
        <f t="shared" si="24"/>
        <v>-</v>
      </c>
      <c r="CH68" s="852" t="str">
        <f t="shared" si="24"/>
        <v>-</v>
      </c>
      <c r="CI68" s="852" t="str">
        <f t="shared" si="24"/>
        <v>-</v>
      </c>
      <c r="CJ68" s="852" t="str">
        <f t="shared" si="24"/>
        <v>-</v>
      </c>
      <c r="CK68" s="852" t="str">
        <f t="shared" si="24"/>
        <v>-</v>
      </c>
      <c r="CL68" s="1179" t="str">
        <f t="shared" si="24"/>
        <v>-</v>
      </c>
      <c r="CM68" s="199" t="s">
        <v>1740</v>
      </c>
      <c r="CN68" s="210" t="s">
        <v>1544</v>
      </c>
    </row>
    <row r="69" spans="1:92" ht="28.5" customHeight="1" x14ac:dyDescent="0.2">
      <c r="B69" s="1314" t="s">
        <v>1401</v>
      </c>
      <c r="C69" s="167" t="s">
        <v>1407</v>
      </c>
      <c r="D69" s="1300"/>
      <c r="E69" s="1301"/>
      <c r="F69" s="1301"/>
      <c r="G69" s="1301"/>
      <c r="H69" s="1301"/>
      <c r="I69" s="1301"/>
      <c r="J69" s="1301"/>
      <c r="K69" s="1301"/>
      <c r="L69" s="1301"/>
      <c r="M69" s="1301"/>
      <c r="N69" s="1121"/>
      <c r="O69" s="1121"/>
      <c r="P69" s="1124"/>
      <c r="Q69" s="922"/>
      <c r="R69" s="1300"/>
      <c r="S69" s="1301"/>
      <c r="T69" s="1301"/>
      <c r="U69" s="1301"/>
      <c r="V69" s="1301"/>
      <c r="W69" s="1301"/>
      <c r="X69" s="1301"/>
      <c r="Y69" s="1301"/>
      <c r="Z69" s="1301"/>
      <c r="AA69" s="1301"/>
      <c r="AB69" s="1121"/>
      <c r="AC69" s="1121"/>
      <c r="AD69" s="1124"/>
      <c r="AE69" s="922"/>
      <c r="AF69" s="1300"/>
      <c r="AG69" s="1301"/>
      <c r="AH69" s="1301"/>
      <c r="AI69" s="1301"/>
      <c r="AJ69" s="1301"/>
      <c r="AK69" s="1301"/>
      <c r="AL69" s="1301"/>
      <c r="AM69" s="1301"/>
      <c r="AN69" s="1301"/>
      <c r="AO69" s="1301"/>
      <c r="AP69" s="1121"/>
      <c r="AQ69" s="1121"/>
      <c r="AR69" s="1124"/>
      <c r="AS69" s="922"/>
      <c r="AT69" s="1315"/>
      <c r="AU69" s="245"/>
      <c r="AV69" s="1175" t="s">
        <v>1402</v>
      </c>
      <c r="AW69" s="1171" t="str">
        <f>IF(SUM(COUNTBLANK(D60),COUNTBLANK(D66),COUNTBLANK(D71))=0,(D60-D66+D71)/D60,"-")</f>
        <v>-</v>
      </c>
      <c r="AX69" s="852" t="str">
        <f t="shared" ref="AX69:CL69" si="25">IF(SUM(COUNTBLANK(E60),COUNTBLANK(E66),COUNTBLANK(E71))=0,(E60-E66+E71)/E60,"-")</f>
        <v>-</v>
      </c>
      <c r="AY69" s="852" t="str">
        <f t="shared" si="25"/>
        <v>-</v>
      </c>
      <c r="AZ69" s="852" t="str">
        <f t="shared" si="25"/>
        <v>-</v>
      </c>
      <c r="BA69" s="852" t="str">
        <f t="shared" si="25"/>
        <v>-</v>
      </c>
      <c r="BB69" s="852" t="str">
        <f t="shared" si="25"/>
        <v>-</v>
      </c>
      <c r="BC69" s="852" t="str">
        <f t="shared" si="25"/>
        <v>-</v>
      </c>
      <c r="BD69" s="852" t="str">
        <f t="shared" si="25"/>
        <v>-</v>
      </c>
      <c r="BE69" s="852" t="str">
        <f t="shared" si="25"/>
        <v>-</v>
      </c>
      <c r="BF69" s="852" t="str">
        <f t="shared" si="25"/>
        <v>-</v>
      </c>
      <c r="BG69" s="852" t="str">
        <f t="shared" si="25"/>
        <v>-</v>
      </c>
      <c r="BH69" s="852" t="str">
        <f t="shared" si="25"/>
        <v>-</v>
      </c>
      <c r="BI69" s="852" t="str">
        <f t="shared" si="25"/>
        <v>-</v>
      </c>
      <c r="BJ69" s="1179" t="str">
        <f t="shared" si="25"/>
        <v>-</v>
      </c>
      <c r="BK69" s="1171" t="str">
        <f t="shared" si="25"/>
        <v>-</v>
      </c>
      <c r="BL69" s="852" t="str">
        <f t="shared" si="25"/>
        <v>-</v>
      </c>
      <c r="BM69" s="852" t="str">
        <f t="shared" si="25"/>
        <v>-</v>
      </c>
      <c r="BN69" s="852" t="str">
        <f t="shared" si="25"/>
        <v>-</v>
      </c>
      <c r="BO69" s="852" t="str">
        <f t="shared" si="25"/>
        <v>-</v>
      </c>
      <c r="BP69" s="852" t="str">
        <f t="shared" si="25"/>
        <v>-</v>
      </c>
      <c r="BQ69" s="852" t="str">
        <f t="shared" si="25"/>
        <v>-</v>
      </c>
      <c r="BR69" s="852" t="str">
        <f t="shared" si="25"/>
        <v>-</v>
      </c>
      <c r="BS69" s="852" t="str">
        <f t="shared" si="25"/>
        <v>-</v>
      </c>
      <c r="BT69" s="852" t="str">
        <f t="shared" si="25"/>
        <v>-</v>
      </c>
      <c r="BU69" s="852" t="str">
        <f t="shared" si="25"/>
        <v>-</v>
      </c>
      <c r="BV69" s="852" t="str">
        <f t="shared" si="25"/>
        <v>-</v>
      </c>
      <c r="BW69" s="852" t="str">
        <f t="shared" si="25"/>
        <v>-</v>
      </c>
      <c r="BX69" s="1179" t="str">
        <f t="shared" si="25"/>
        <v>-</v>
      </c>
      <c r="BY69" s="1171" t="str">
        <f t="shared" si="25"/>
        <v>-</v>
      </c>
      <c r="BZ69" s="852" t="str">
        <f t="shared" si="25"/>
        <v>-</v>
      </c>
      <c r="CA69" s="852" t="str">
        <f t="shared" si="25"/>
        <v>-</v>
      </c>
      <c r="CB69" s="852" t="str">
        <f t="shared" si="25"/>
        <v>-</v>
      </c>
      <c r="CC69" s="852" t="str">
        <f t="shared" si="25"/>
        <v>-</v>
      </c>
      <c r="CD69" s="852" t="str">
        <f t="shared" si="25"/>
        <v>-</v>
      </c>
      <c r="CE69" s="852" t="str">
        <f t="shared" si="25"/>
        <v>-</v>
      </c>
      <c r="CF69" s="852" t="str">
        <f t="shared" si="25"/>
        <v>-</v>
      </c>
      <c r="CG69" s="852" t="str">
        <f t="shared" si="25"/>
        <v>-</v>
      </c>
      <c r="CH69" s="852" t="str">
        <f t="shared" si="25"/>
        <v>-</v>
      </c>
      <c r="CI69" s="852" t="str">
        <f t="shared" si="25"/>
        <v>-</v>
      </c>
      <c r="CJ69" s="852" t="str">
        <f t="shared" si="25"/>
        <v>-</v>
      </c>
      <c r="CK69" s="852" t="str">
        <f t="shared" si="25"/>
        <v>-</v>
      </c>
      <c r="CL69" s="1179" t="str">
        <f t="shared" si="25"/>
        <v>-</v>
      </c>
      <c r="CM69" s="199" t="s">
        <v>1741</v>
      </c>
      <c r="CN69" s="210" t="s">
        <v>1546</v>
      </c>
    </row>
    <row r="70" spans="1:92" ht="28.5" customHeight="1" x14ac:dyDescent="0.2">
      <c r="B70" s="1314" t="s">
        <v>1406</v>
      </c>
      <c r="C70" s="167" t="s">
        <v>1411</v>
      </c>
      <c r="D70" s="1300"/>
      <c r="E70" s="1301"/>
      <c r="F70" s="1301"/>
      <c r="G70" s="1301"/>
      <c r="H70" s="1301"/>
      <c r="I70" s="1301"/>
      <c r="J70" s="1301"/>
      <c r="K70" s="1301"/>
      <c r="L70" s="1301"/>
      <c r="M70" s="1301"/>
      <c r="N70" s="1121"/>
      <c r="O70" s="1121"/>
      <c r="P70" s="1124"/>
      <c r="Q70" s="922"/>
      <c r="R70" s="1300"/>
      <c r="S70" s="1301"/>
      <c r="T70" s="1301"/>
      <c r="U70" s="1301"/>
      <c r="V70" s="1301"/>
      <c r="W70" s="1301"/>
      <c r="X70" s="1301"/>
      <c r="Y70" s="1301"/>
      <c r="Z70" s="1301"/>
      <c r="AA70" s="1301"/>
      <c r="AB70" s="1121"/>
      <c r="AC70" s="1121"/>
      <c r="AD70" s="1124"/>
      <c r="AE70" s="922"/>
      <c r="AF70" s="1300"/>
      <c r="AG70" s="1301"/>
      <c r="AH70" s="1301"/>
      <c r="AI70" s="1301"/>
      <c r="AJ70" s="1301"/>
      <c r="AK70" s="1301"/>
      <c r="AL70" s="1301"/>
      <c r="AM70" s="1301"/>
      <c r="AN70" s="1301"/>
      <c r="AO70" s="1301"/>
      <c r="AP70" s="1121"/>
      <c r="AQ70" s="1121"/>
      <c r="AR70" s="1124"/>
      <c r="AS70" s="922"/>
      <c r="AT70" s="1315"/>
      <c r="AU70" s="245"/>
      <c r="AV70" s="1175" t="s">
        <v>1547</v>
      </c>
      <c r="AW70" s="1172" t="str">
        <f>IF(SUM(COUNTBLANK(D66),COUNTBLANK(D71))=0,D71/D66,"-")</f>
        <v>-</v>
      </c>
      <c r="AX70" s="853" t="str">
        <f t="shared" ref="AX70:CL70" si="26">IF(SUM(COUNTBLANK(E66),COUNTBLANK(E71))=0,E71/E66,"-")</f>
        <v>-</v>
      </c>
      <c r="AY70" s="853" t="str">
        <f t="shared" si="26"/>
        <v>-</v>
      </c>
      <c r="AZ70" s="853" t="str">
        <f t="shared" si="26"/>
        <v>-</v>
      </c>
      <c r="BA70" s="853" t="str">
        <f t="shared" si="26"/>
        <v>-</v>
      </c>
      <c r="BB70" s="853" t="str">
        <f t="shared" si="26"/>
        <v>-</v>
      </c>
      <c r="BC70" s="853" t="str">
        <f t="shared" si="26"/>
        <v>-</v>
      </c>
      <c r="BD70" s="853" t="str">
        <f t="shared" si="26"/>
        <v>-</v>
      </c>
      <c r="BE70" s="853" t="str">
        <f t="shared" si="26"/>
        <v>-</v>
      </c>
      <c r="BF70" s="853" t="str">
        <f t="shared" si="26"/>
        <v>-</v>
      </c>
      <c r="BG70" s="853" t="str">
        <f t="shared" si="26"/>
        <v>-</v>
      </c>
      <c r="BH70" s="853" t="str">
        <f t="shared" si="26"/>
        <v>-</v>
      </c>
      <c r="BI70" s="853" t="str">
        <f t="shared" si="26"/>
        <v>-</v>
      </c>
      <c r="BJ70" s="1180" t="str">
        <f t="shared" si="26"/>
        <v>-</v>
      </c>
      <c r="BK70" s="1172" t="str">
        <f t="shared" si="26"/>
        <v>-</v>
      </c>
      <c r="BL70" s="853" t="str">
        <f t="shared" si="26"/>
        <v>-</v>
      </c>
      <c r="BM70" s="853" t="str">
        <f t="shared" si="26"/>
        <v>-</v>
      </c>
      <c r="BN70" s="853" t="str">
        <f t="shared" si="26"/>
        <v>-</v>
      </c>
      <c r="BO70" s="853" t="str">
        <f t="shared" si="26"/>
        <v>-</v>
      </c>
      <c r="BP70" s="853" t="str">
        <f t="shared" si="26"/>
        <v>-</v>
      </c>
      <c r="BQ70" s="853" t="str">
        <f t="shared" si="26"/>
        <v>-</v>
      </c>
      <c r="BR70" s="853" t="str">
        <f t="shared" si="26"/>
        <v>-</v>
      </c>
      <c r="BS70" s="853" t="str">
        <f t="shared" si="26"/>
        <v>-</v>
      </c>
      <c r="BT70" s="853" t="str">
        <f t="shared" si="26"/>
        <v>-</v>
      </c>
      <c r="BU70" s="853" t="str">
        <f t="shared" si="26"/>
        <v>-</v>
      </c>
      <c r="BV70" s="853" t="str">
        <f t="shared" si="26"/>
        <v>-</v>
      </c>
      <c r="BW70" s="853" t="str">
        <f t="shared" si="26"/>
        <v>-</v>
      </c>
      <c r="BX70" s="1180" t="str">
        <f t="shared" si="26"/>
        <v>-</v>
      </c>
      <c r="BY70" s="1172" t="str">
        <f t="shared" si="26"/>
        <v>-</v>
      </c>
      <c r="BZ70" s="853" t="str">
        <f t="shared" si="26"/>
        <v>-</v>
      </c>
      <c r="CA70" s="853" t="str">
        <f t="shared" si="26"/>
        <v>-</v>
      </c>
      <c r="CB70" s="853" t="str">
        <f t="shared" si="26"/>
        <v>-</v>
      </c>
      <c r="CC70" s="853" t="str">
        <f t="shared" si="26"/>
        <v>-</v>
      </c>
      <c r="CD70" s="853" t="str">
        <f t="shared" si="26"/>
        <v>-</v>
      </c>
      <c r="CE70" s="853" t="str">
        <f t="shared" si="26"/>
        <v>-</v>
      </c>
      <c r="CF70" s="853" t="str">
        <f t="shared" si="26"/>
        <v>-</v>
      </c>
      <c r="CG70" s="853" t="str">
        <f t="shared" si="26"/>
        <v>-</v>
      </c>
      <c r="CH70" s="853" t="str">
        <f t="shared" si="26"/>
        <v>-</v>
      </c>
      <c r="CI70" s="853" t="str">
        <f t="shared" si="26"/>
        <v>-</v>
      </c>
      <c r="CJ70" s="853" t="str">
        <f t="shared" si="26"/>
        <v>-</v>
      </c>
      <c r="CK70" s="853" t="str">
        <f t="shared" si="26"/>
        <v>-</v>
      </c>
      <c r="CL70" s="1180" t="str">
        <f t="shared" si="26"/>
        <v>-</v>
      </c>
      <c r="CM70" s="199" t="s">
        <v>1742</v>
      </c>
      <c r="CN70" s="210" t="s">
        <v>1549</v>
      </c>
    </row>
    <row r="71" spans="1:92" ht="28.5" customHeight="1" x14ac:dyDescent="0.2">
      <c r="B71" s="1314" t="s">
        <v>1410</v>
      </c>
      <c r="C71" s="167" t="s">
        <v>1414</v>
      </c>
      <c r="D71" s="1300"/>
      <c r="E71" s="1301"/>
      <c r="F71" s="1301"/>
      <c r="G71" s="1301"/>
      <c r="H71" s="1301"/>
      <c r="I71" s="1301"/>
      <c r="J71" s="1301"/>
      <c r="K71" s="1301"/>
      <c r="L71" s="1301"/>
      <c r="M71" s="1301"/>
      <c r="N71" s="1121"/>
      <c r="O71" s="1121"/>
      <c r="P71" s="1124"/>
      <c r="Q71" s="922"/>
      <c r="R71" s="1300"/>
      <c r="S71" s="1301"/>
      <c r="T71" s="1301"/>
      <c r="U71" s="1301"/>
      <c r="V71" s="1301"/>
      <c r="W71" s="1301"/>
      <c r="X71" s="1301"/>
      <c r="Y71" s="1301"/>
      <c r="Z71" s="1301"/>
      <c r="AA71" s="1301"/>
      <c r="AB71" s="1121"/>
      <c r="AC71" s="1121"/>
      <c r="AD71" s="1124"/>
      <c r="AE71" s="922"/>
      <c r="AF71" s="1300"/>
      <c r="AG71" s="1301"/>
      <c r="AH71" s="1301"/>
      <c r="AI71" s="1301"/>
      <c r="AJ71" s="1301"/>
      <c r="AK71" s="1301"/>
      <c r="AL71" s="1301"/>
      <c r="AM71" s="1301"/>
      <c r="AN71" s="1301"/>
      <c r="AO71" s="1301"/>
      <c r="AP71" s="1121"/>
      <c r="AQ71" s="1121"/>
      <c r="AR71" s="1124"/>
      <c r="AS71" s="922"/>
      <c r="AT71" s="1315"/>
      <c r="AU71" s="245"/>
      <c r="AV71" s="1177" t="s">
        <v>1405</v>
      </c>
      <c r="AW71" s="1150"/>
      <c r="AX71" s="1144"/>
      <c r="AY71" s="1144"/>
      <c r="AZ71" s="1144"/>
      <c r="BA71" s="1144"/>
      <c r="BB71" s="1144"/>
      <c r="BC71" s="1144"/>
      <c r="BD71" s="1144"/>
      <c r="BE71" s="1145"/>
      <c r="BF71" s="1145"/>
      <c r="BG71" s="1145"/>
      <c r="BH71" s="1145"/>
      <c r="BI71" s="1145"/>
      <c r="BJ71" s="1169"/>
      <c r="BK71" s="1159"/>
      <c r="BL71" s="1159"/>
      <c r="BM71" s="1159"/>
      <c r="BN71" s="1159"/>
      <c r="BO71" s="1159"/>
      <c r="BP71" s="1159"/>
      <c r="BQ71" s="1159"/>
      <c r="BR71" s="1159"/>
      <c r="BS71" s="1159"/>
      <c r="BT71" s="1159"/>
      <c r="BU71" s="1159"/>
      <c r="BV71" s="1159"/>
      <c r="BW71" s="1159"/>
      <c r="BX71" s="1169"/>
      <c r="BY71" s="1150"/>
      <c r="BZ71" s="1144"/>
      <c r="CA71" s="1144"/>
      <c r="CB71" s="1144"/>
      <c r="CC71" s="1144"/>
      <c r="CD71" s="1144"/>
      <c r="CE71" s="1144"/>
      <c r="CF71" s="1144"/>
      <c r="CG71" s="1145"/>
      <c r="CH71" s="1145"/>
      <c r="CI71" s="1145"/>
      <c r="CJ71" s="1145"/>
      <c r="CK71" s="1145"/>
      <c r="CL71" s="1169"/>
      <c r="CM71" s="186"/>
      <c r="CN71" s="203"/>
    </row>
    <row r="72" spans="1:92" ht="28.5" customHeight="1" x14ac:dyDescent="0.2">
      <c r="B72" s="1314" t="s">
        <v>1413</v>
      </c>
      <c r="C72" s="167" t="s">
        <v>1552</v>
      </c>
      <c r="D72" s="1300"/>
      <c r="E72" s="1301"/>
      <c r="F72" s="1301"/>
      <c r="G72" s="1301"/>
      <c r="H72" s="1301"/>
      <c r="I72" s="1301"/>
      <c r="J72" s="1301"/>
      <c r="K72" s="1301"/>
      <c r="L72" s="1301"/>
      <c r="M72" s="1301"/>
      <c r="N72" s="1121"/>
      <c r="O72" s="1121"/>
      <c r="P72" s="1124"/>
      <c r="Q72" s="922"/>
      <c r="R72" s="1300"/>
      <c r="S72" s="1301"/>
      <c r="T72" s="1301"/>
      <c r="U72" s="1301"/>
      <c r="V72" s="1301"/>
      <c r="W72" s="1301"/>
      <c r="X72" s="1301"/>
      <c r="Y72" s="1301"/>
      <c r="Z72" s="1301"/>
      <c r="AA72" s="1301"/>
      <c r="AB72" s="1121"/>
      <c r="AC72" s="1121"/>
      <c r="AD72" s="1124"/>
      <c r="AE72" s="922"/>
      <c r="AF72" s="1300"/>
      <c r="AG72" s="1301"/>
      <c r="AH72" s="1301"/>
      <c r="AI72" s="1301"/>
      <c r="AJ72" s="1301"/>
      <c r="AK72" s="1301"/>
      <c r="AL72" s="1301"/>
      <c r="AM72" s="1301"/>
      <c r="AN72" s="1301"/>
      <c r="AO72" s="1301"/>
      <c r="AP72" s="1121"/>
      <c r="AQ72" s="1121"/>
      <c r="AR72" s="1124"/>
      <c r="AS72" s="922"/>
      <c r="AT72" s="1315"/>
      <c r="AU72" s="245"/>
      <c r="AV72" s="1176" t="s">
        <v>1550</v>
      </c>
      <c r="AW72" s="1172" t="str">
        <f>IF(SUM(COUNTBLANK(D60),COUNTBLANK(D75),COUNTBLANK(D76))=0,D76/(D60+D75),"-")</f>
        <v>-</v>
      </c>
      <c r="AX72" s="853" t="str">
        <f t="shared" ref="AX72:CL72" si="27">IF(SUM(COUNTBLANK(E60),COUNTBLANK(E75),COUNTBLANK(E76))=0,E76/(E60+E75),"-")</f>
        <v>-</v>
      </c>
      <c r="AY72" s="853" t="str">
        <f t="shared" si="27"/>
        <v>-</v>
      </c>
      <c r="AZ72" s="853" t="str">
        <f t="shared" si="27"/>
        <v>-</v>
      </c>
      <c r="BA72" s="853" t="str">
        <f t="shared" si="27"/>
        <v>-</v>
      </c>
      <c r="BB72" s="853" t="str">
        <f t="shared" si="27"/>
        <v>-</v>
      </c>
      <c r="BC72" s="853" t="str">
        <f t="shared" si="27"/>
        <v>-</v>
      </c>
      <c r="BD72" s="853" t="str">
        <f t="shared" si="27"/>
        <v>-</v>
      </c>
      <c r="BE72" s="853" t="str">
        <f t="shared" si="27"/>
        <v>-</v>
      </c>
      <c r="BF72" s="853" t="str">
        <f t="shared" si="27"/>
        <v>-</v>
      </c>
      <c r="BG72" s="853" t="str">
        <f t="shared" si="27"/>
        <v>-</v>
      </c>
      <c r="BH72" s="853" t="str">
        <f t="shared" si="27"/>
        <v>-</v>
      </c>
      <c r="BI72" s="853" t="str">
        <f t="shared" si="27"/>
        <v>-</v>
      </c>
      <c r="BJ72" s="1180" t="str">
        <f t="shared" si="27"/>
        <v>-</v>
      </c>
      <c r="BK72" s="1172" t="str">
        <f t="shared" si="27"/>
        <v>-</v>
      </c>
      <c r="BL72" s="853" t="str">
        <f t="shared" si="27"/>
        <v>-</v>
      </c>
      <c r="BM72" s="853" t="str">
        <f t="shared" si="27"/>
        <v>-</v>
      </c>
      <c r="BN72" s="853" t="str">
        <f t="shared" si="27"/>
        <v>-</v>
      </c>
      <c r="BO72" s="853" t="str">
        <f t="shared" si="27"/>
        <v>-</v>
      </c>
      <c r="BP72" s="853" t="str">
        <f t="shared" si="27"/>
        <v>-</v>
      </c>
      <c r="BQ72" s="853" t="str">
        <f t="shared" si="27"/>
        <v>-</v>
      </c>
      <c r="BR72" s="853" t="str">
        <f t="shared" si="27"/>
        <v>-</v>
      </c>
      <c r="BS72" s="853" t="str">
        <f t="shared" si="27"/>
        <v>-</v>
      </c>
      <c r="BT72" s="853" t="str">
        <f t="shared" si="27"/>
        <v>-</v>
      </c>
      <c r="BU72" s="853" t="str">
        <f t="shared" si="27"/>
        <v>-</v>
      </c>
      <c r="BV72" s="853" t="str">
        <f t="shared" si="27"/>
        <v>-</v>
      </c>
      <c r="BW72" s="853" t="str">
        <f t="shared" si="27"/>
        <v>-</v>
      </c>
      <c r="BX72" s="1180" t="str">
        <f t="shared" si="27"/>
        <v>-</v>
      </c>
      <c r="BY72" s="1172" t="str">
        <f t="shared" si="27"/>
        <v>-</v>
      </c>
      <c r="BZ72" s="853" t="str">
        <f t="shared" si="27"/>
        <v>-</v>
      </c>
      <c r="CA72" s="853" t="str">
        <f t="shared" si="27"/>
        <v>-</v>
      </c>
      <c r="CB72" s="853" t="str">
        <f t="shared" si="27"/>
        <v>-</v>
      </c>
      <c r="CC72" s="853" t="str">
        <f t="shared" si="27"/>
        <v>-</v>
      </c>
      <c r="CD72" s="853" t="str">
        <f t="shared" si="27"/>
        <v>-</v>
      </c>
      <c r="CE72" s="853" t="str">
        <f t="shared" si="27"/>
        <v>-</v>
      </c>
      <c r="CF72" s="853" t="str">
        <f t="shared" si="27"/>
        <v>-</v>
      </c>
      <c r="CG72" s="853" t="str">
        <f t="shared" si="27"/>
        <v>-</v>
      </c>
      <c r="CH72" s="853" t="str">
        <f t="shared" si="27"/>
        <v>-</v>
      </c>
      <c r="CI72" s="853" t="str">
        <f t="shared" si="27"/>
        <v>-</v>
      </c>
      <c r="CJ72" s="853" t="str">
        <f t="shared" si="27"/>
        <v>-</v>
      </c>
      <c r="CK72" s="853" t="str">
        <f t="shared" si="27"/>
        <v>-</v>
      </c>
      <c r="CL72" s="1180" t="str">
        <f t="shared" si="27"/>
        <v>-</v>
      </c>
      <c r="CM72" s="199" t="s">
        <v>1743</v>
      </c>
      <c r="CN72" s="210" t="s">
        <v>1551</v>
      </c>
    </row>
    <row r="73" spans="1:92" ht="28.5" customHeight="1" thickBot="1" x14ac:dyDescent="0.25">
      <c r="B73" s="1352" t="s">
        <v>1418</v>
      </c>
      <c r="C73" s="1353" t="s">
        <v>1553</v>
      </c>
      <c r="D73" s="1318"/>
      <c r="E73" s="1319"/>
      <c r="F73" s="1319"/>
      <c r="G73" s="1319"/>
      <c r="H73" s="1319"/>
      <c r="I73" s="1319"/>
      <c r="J73" s="1319"/>
      <c r="K73" s="1319"/>
      <c r="L73" s="1319"/>
      <c r="M73" s="1319"/>
      <c r="N73" s="1321"/>
      <c r="O73" s="1321"/>
      <c r="P73" s="1322"/>
      <c r="Q73" s="1323"/>
      <c r="R73" s="1318"/>
      <c r="S73" s="1319"/>
      <c r="T73" s="1319"/>
      <c r="U73" s="1319"/>
      <c r="V73" s="1319"/>
      <c r="W73" s="1319"/>
      <c r="X73" s="1319"/>
      <c r="Y73" s="1319"/>
      <c r="Z73" s="1319"/>
      <c r="AA73" s="1319"/>
      <c r="AB73" s="1321"/>
      <c r="AC73" s="1321"/>
      <c r="AD73" s="1322"/>
      <c r="AE73" s="1323"/>
      <c r="AF73" s="1318"/>
      <c r="AG73" s="1319"/>
      <c r="AH73" s="1319"/>
      <c r="AI73" s="1319"/>
      <c r="AJ73" s="1319"/>
      <c r="AK73" s="1319"/>
      <c r="AL73" s="1319"/>
      <c r="AM73" s="1319"/>
      <c r="AN73" s="1319"/>
      <c r="AO73" s="1319"/>
      <c r="AP73" s="1321"/>
      <c r="AQ73" s="1321"/>
      <c r="AR73" s="1322"/>
      <c r="AS73" s="1323"/>
      <c r="AT73" s="1324"/>
      <c r="AU73" s="245"/>
      <c r="AV73" s="1238" t="s">
        <v>1412</v>
      </c>
      <c r="AW73" s="1150"/>
      <c r="AX73" s="1144"/>
      <c r="AY73" s="1144"/>
      <c r="AZ73" s="1144"/>
      <c r="BA73" s="1144"/>
      <c r="BB73" s="1144"/>
      <c r="BC73" s="1144"/>
      <c r="BD73" s="1144"/>
      <c r="BE73" s="1145"/>
      <c r="BF73" s="1145"/>
      <c r="BG73" s="1145"/>
      <c r="BH73" s="1145"/>
      <c r="BI73" s="1145"/>
      <c r="BJ73" s="1169"/>
      <c r="BK73" s="1159"/>
      <c r="BL73" s="1159"/>
      <c r="BM73" s="1159"/>
      <c r="BN73" s="1159"/>
      <c r="BO73" s="1159"/>
      <c r="BP73" s="1159"/>
      <c r="BQ73" s="1159"/>
      <c r="BR73" s="1159"/>
      <c r="BS73" s="1159"/>
      <c r="BT73" s="1159"/>
      <c r="BU73" s="1159"/>
      <c r="BV73" s="1159"/>
      <c r="BW73" s="1159"/>
      <c r="BX73" s="1169"/>
      <c r="BY73" s="1150"/>
      <c r="BZ73" s="1144"/>
      <c r="CA73" s="1144"/>
      <c r="CB73" s="1144"/>
      <c r="CC73" s="1144"/>
      <c r="CD73" s="1144"/>
      <c r="CE73" s="1144"/>
      <c r="CF73" s="1144"/>
      <c r="CG73" s="1145"/>
      <c r="CH73" s="1145"/>
      <c r="CI73" s="1145"/>
      <c r="CJ73" s="1145"/>
      <c r="CK73" s="1145"/>
      <c r="CL73" s="1169"/>
      <c r="CM73" s="186"/>
      <c r="CN73" s="203"/>
    </row>
    <row r="74" spans="1:92" ht="28.5" customHeight="1" x14ac:dyDescent="0.2">
      <c r="B74" s="1325" t="s">
        <v>1555</v>
      </c>
      <c r="C74" s="138"/>
      <c r="D74" s="1326"/>
      <c r="E74" s="1327"/>
      <c r="F74" s="1327"/>
      <c r="G74" s="1327"/>
      <c r="H74" s="1327"/>
      <c r="I74" s="1327"/>
      <c r="J74" s="1327"/>
      <c r="K74" s="1327"/>
      <c r="L74" s="1327"/>
      <c r="M74" s="1327"/>
      <c r="N74" s="1328"/>
      <c r="O74" s="1328"/>
      <c r="P74" s="1329"/>
      <c r="Q74" s="1330"/>
      <c r="R74" s="1326"/>
      <c r="S74" s="1327"/>
      <c r="T74" s="1327"/>
      <c r="U74" s="1327"/>
      <c r="V74" s="1327"/>
      <c r="W74" s="1327"/>
      <c r="X74" s="1327"/>
      <c r="Y74" s="1327"/>
      <c r="Z74" s="1327"/>
      <c r="AA74" s="1327"/>
      <c r="AB74" s="1328"/>
      <c r="AC74" s="1328"/>
      <c r="AD74" s="1329"/>
      <c r="AE74" s="1330"/>
      <c r="AF74" s="1326"/>
      <c r="AG74" s="1327"/>
      <c r="AH74" s="1327"/>
      <c r="AI74" s="1327"/>
      <c r="AJ74" s="1327"/>
      <c r="AK74" s="1327"/>
      <c r="AL74" s="1327"/>
      <c r="AM74" s="1327"/>
      <c r="AN74" s="1327"/>
      <c r="AO74" s="1327"/>
      <c r="AP74" s="1328"/>
      <c r="AQ74" s="1328"/>
      <c r="AR74" s="1329"/>
      <c r="AS74" s="1330"/>
      <c r="AT74" s="1331"/>
      <c r="AU74" s="43"/>
      <c r="AV74" s="1175" t="s">
        <v>1415</v>
      </c>
      <c r="AW74" s="1275" t="str">
        <f>IF(SUM(COUNTBLANK(D60),COUNTBLANK(D72))=0,D60/D72,"-")</f>
        <v>-</v>
      </c>
      <c r="AX74" s="852" t="str">
        <f t="shared" ref="AX74:CL74" si="28">IF(SUM(COUNTBLANK(E60),COUNTBLANK(E72))=0,E60/E72,"-")</f>
        <v>-</v>
      </c>
      <c r="AY74" s="852" t="str">
        <f t="shared" si="28"/>
        <v>-</v>
      </c>
      <c r="AZ74" s="852" t="str">
        <f t="shared" si="28"/>
        <v>-</v>
      </c>
      <c r="BA74" s="852" t="str">
        <f t="shared" si="28"/>
        <v>-</v>
      </c>
      <c r="BB74" s="852" t="str">
        <f t="shared" si="28"/>
        <v>-</v>
      </c>
      <c r="BC74" s="852" t="str">
        <f t="shared" si="28"/>
        <v>-</v>
      </c>
      <c r="BD74" s="852" t="str">
        <f t="shared" si="28"/>
        <v>-</v>
      </c>
      <c r="BE74" s="852" t="str">
        <f t="shared" si="28"/>
        <v>-</v>
      </c>
      <c r="BF74" s="852" t="str">
        <f t="shared" si="28"/>
        <v>-</v>
      </c>
      <c r="BG74" s="852" t="str">
        <f t="shared" si="28"/>
        <v>-</v>
      </c>
      <c r="BH74" s="852" t="str">
        <f t="shared" si="28"/>
        <v>-</v>
      </c>
      <c r="BI74" s="852" t="str">
        <f t="shared" si="28"/>
        <v>-</v>
      </c>
      <c r="BJ74" s="1179" t="str">
        <f t="shared" si="28"/>
        <v>-</v>
      </c>
      <c r="BK74" s="1171" t="str">
        <f t="shared" si="28"/>
        <v>-</v>
      </c>
      <c r="BL74" s="852" t="str">
        <f t="shared" si="28"/>
        <v>-</v>
      </c>
      <c r="BM74" s="852" t="str">
        <f t="shared" si="28"/>
        <v>-</v>
      </c>
      <c r="BN74" s="852" t="str">
        <f t="shared" si="28"/>
        <v>-</v>
      </c>
      <c r="BO74" s="852" t="str">
        <f t="shared" si="28"/>
        <v>-</v>
      </c>
      <c r="BP74" s="852" t="str">
        <f t="shared" si="28"/>
        <v>-</v>
      </c>
      <c r="BQ74" s="852" t="str">
        <f t="shared" si="28"/>
        <v>-</v>
      </c>
      <c r="BR74" s="852" t="str">
        <f t="shared" si="28"/>
        <v>-</v>
      </c>
      <c r="BS74" s="852" t="str">
        <f t="shared" si="28"/>
        <v>-</v>
      </c>
      <c r="BT74" s="852" t="str">
        <f t="shared" si="28"/>
        <v>-</v>
      </c>
      <c r="BU74" s="852" t="str">
        <f t="shared" si="28"/>
        <v>-</v>
      </c>
      <c r="BV74" s="852" t="str">
        <f t="shared" si="28"/>
        <v>-</v>
      </c>
      <c r="BW74" s="852" t="str">
        <f t="shared" si="28"/>
        <v>-</v>
      </c>
      <c r="BX74" s="1179" t="str">
        <f t="shared" si="28"/>
        <v>-</v>
      </c>
      <c r="BY74" s="1171" t="str">
        <f t="shared" si="28"/>
        <v>-</v>
      </c>
      <c r="BZ74" s="852" t="str">
        <f t="shared" si="28"/>
        <v>-</v>
      </c>
      <c r="CA74" s="852" t="str">
        <f t="shared" si="28"/>
        <v>-</v>
      </c>
      <c r="CB74" s="852" t="str">
        <f t="shared" si="28"/>
        <v>-</v>
      </c>
      <c r="CC74" s="852" t="str">
        <f t="shared" si="28"/>
        <v>-</v>
      </c>
      <c r="CD74" s="852" t="str">
        <f t="shared" si="28"/>
        <v>-</v>
      </c>
      <c r="CE74" s="852" t="str">
        <f t="shared" si="28"/>
        <v>-</v>
      </c>
      <c r="CF74" s="852" t="str">
        <f t="shared" si="28"/>
        <v>-</v>
      </c>
      <c r="CG74" s="852" t="str">
        <f t="shared" si="28"/>
        <v>-</v>
      </c>
      <c r="CH74" s="852" t="str">
        <f t="shared" si="28"/>
        <v>-</v>
      </c>
      <c r="CI74" s="852" t="str">
        <f t="shared" si="28"/>
        <v>-</v>
      </c>
      <c r="CJ74" s="852" t="str">
        <f t="shared" si="28"/>
        <v>-</v>
      </c>
      <c r="CK74" s="852" t="str">
        <f t="shared" si="28"/>
        <v>-</v>
      </c>
      <c r="CL74" s="1179" t="str">
        <f t="shared" si="28"/>
        <v>-</v>
      </c>
      <c r="CM74" s="199" t="s">
        <v>1744</v>
      </c>
      <c r="CN74" s="209" t="s">
        <v>1554</v>
      </c>
    </row>
    <row r="75" spans="1:92" ht="28.5" customHeight="1" thickBot="1" x14ac:dyDescent="0.25">
      <c r="B75" s="1314" t="s">
        <v>1422</v>
      </c>
      <c r="C75" s="167" t="s">
        <v>1153</v>
      </c>
      <c r="D75" s="1300"/>
      <c r="E75" s="1301"/>
      <c r="F75" s="1301"/>
      <c r="G75" s="1301"/>
      <c r="H75" s="1301"/>
      <c r="I75" s="1301"/>
      <c r="J75" s="1301"/>
      <c r="K75" s="1301"/>
      <c r="L75" s="1301"/>
      <c r="M75" s="1301"/>
      <c r="N75" s="1121"/>
      <c r="O75" s="1121"/>
      <c r="P75" s="1124"/>
      <c r="Q75" s="922"/>
      <c r="R75" s="1300"/>
      <c r="S75" s="1301"/>
      <c r="T75" s="1301"/>
      <c r="U75" s="1301"/>
      <c r="V75" s="1301"/>
      <c r="W75" s="1301"/>
      <c r="X75" s="1301"/>
      <c r="Y75" s="1301"/>
      <c r="Z75" s="1301"/>
      <c r="AA75" s="1301"/>
      <c r="AB75" s="1121"/>
      <c r="AC75" s="1121"/>
      <c r="AD75" s="1124"/>
      <c r="AE75" s="1297"/>
      <c r="AF75" s="1302"/>
      <c r="AG75" s="1301"/>
      <c r="AH75" s="1301"/>
      <c r="AI75" s="1301"/>
      <c r="AJ75" s="1301"/>
      <c r="AK75" s="1301"/>
      <c r="AL75" s="1301"/>
      <c r="AM75" s="1301"/>
      <c r="AN75" s="1301"/>
      <c r="AO75" s="1301"/>
      <c r="AP75" s="1121"/>
      <c r="AQ75" s="1121"/>
      <c r="AR75" s="1124"/>
      <c r="AS75" s="922"/>
      <c r="AT75" s="1315"/>
      <c r="AU75" s="245"/>
      <c r="AV75" s="1178" t="s">
        <v>1745</v>
      </c>
      <c r="AW75" s="1277" t="str">
        <f>IF(SUM(COUNTBLANK(D60),COUNTBLANK(D72),COUNTBLANK(D75))=0,(D60+D75)/D72,"-")</f>
        <v>-</v>
      </c>
      <c r="AX75" s="854" t="str">
        <f t="shared" ref="AX75:CL75" si="29">IF(SUM(COUNTBLANK(E60),COUNTBLANK(E72),COUNTBLANK(E75))=0,(E60+E75)/E72,"-")</f>
        <v>-</v>
      </c>
      <c r="AY75" s="854" t="str">
        <f t="shared" si="29"/>
        <v>-</v>
      </c>
      <c r="AZ75" s="854" t="str">
        <f t="shared" si="29"/>
        <v>-</v>
      </c>
      <c r="BA75" s="854" t="str">
        <f t="shared" si="29"/>
        <v>-</v>
      </c>
      <c r="BB75" s="854" t="str">
        <f t="shared" si="29"/>
        <v>-</v>
      </c>
      <c r="BC75" s="854" t="str">
        <f t="shared" si="29"/>
        <v>-</v>
      </c>
      <c r="BD75" s="854" t="str">
        <f t="shared" si="29"/>
        <v>-</v>
      </c>
      <c r="BE75" s="854" t="str">
        <f t="shared" si="29"/>
        <v>-</v>
      </c>
      <c r="BF75" s="854" t="str">
        <f t="shared" si="29"/>
        <v>-</v>
      </c>
      <c r="BG75" s="854" t="str">
        <f t="shared" si="29"/>
        <v>-</v>
      </c>
      <c r="BH75" s="854" t="str">
        <f t="shared" si="29"/>
        <v>-</v>
      </c>
      <c r="BI75" s="854" t="str">
        <f t="shared" si="29"/>
        <v>-</v>
      </c>
      <c r="BJ75" s="1181" t="str">
        <f t="shared" si="29"/>
        <v>-</v>
      </c>
      <c r="BK75" s="1173" t="str">
        <f t="shared" si="29"/>
        <v>-</v>
      </c>
      <c r="BL75" s="854" t="str">
        <f t="shared" si="29"/>
        <v>-</v>
      </c>
      <c r="BM75" s="854" t="str">
        <f t="shared" si="29"/>
        <v>-</v>
      </c>
      <c r="BN75" s="854" t="str">
        <f t="shared" si="29"/>
        <v>-</v>
      </c>
      <c r="BO75" s="854" t="str">
        <f t="shared" si="29"/>
        <v>-</v>
      </c>
      <c r="BP75" s="854" t="str">
        <f t="shared" si="29"/>
        <v>-</v>
      </c>
      <c r="BQ75" s="854" t="str">
        <f t="shared" si="29"/>
        <v>-</v>
      </c>
      <c r="BR75" s="854" t="str">
        <f t="shared" si="29"/>
        <v>-</v>
      </c>
      <c r="BS75" s="854" t="str">
        <f t="shared" si="29"/>
        <v>-</v>
      </c>
      <c r="BT75" s="854" t="str">
        <f t="shared" si="29"/>
        <v>-</v>
      </c>
      <c r="BU75" s="854" t="str">
        <f t="shared" si="29"/>
        <v>-</v>
      </c>
      <c r="BV75" s="854" t="str">
        <f t="shared" si="29"/>
        <v>-</v>
      </c>
      <c r="BW75" s="854" t="str">
        <f t="shared" si="29"/>
        <v>-</v>
      </c>
      <c r="BX75" s="1181" t="str">
        <f t="shared" si="29"/>
        <v>-</v>
      </c>
      <c r="BY75" s="1173" t="str">
        <f t="shared" si="29"/>
        <v>-</v>
      </c>
      <c r="BZ75" s="854" t="str">
        <f t="shared" si="29"/>
        <v>-</v>
      </c>
      <c r="CA75" s="854" t="str">
        <f t="shared" si="29"/>
        <v>-</v>
      </c>
      <c r="CB75" s="854" t="str">
        <f t="shared" si="29"/>
        <v>-</v>
      </c>
      <c r="CC75" s="854" t="str">
        <f t="shared" si="29"/>
        <v>-</v>
      </c>
      <c r="CD75" s="854" t="str">
        <f t="shared" si="29"/>
        <v>-</v>
      </c>
      <c r="CE75" s="854" t="str">
        <f t="shared" si="29"/>
        <v>-</v>
      </c>
      <c r="CF75" s="854" t="str">
        <f t="shared" si="29"/>
        <v>-</v>
      </c>
      <c r="CG75" s="854" t="str">
        <f t="shared" si="29"/>
        <v>-</v>
      </c>
      <c r="CH75" s="854" t="str">
        <f t="shared" si="29"/>
        <v>-</v>
      </c>
      <c r="CI75" s="854" t="str">
        <f t="shared" si="29"/>
        <v>-</v>
      </c>
      <c r="CJ75" s="854" t="str">
        <f t="shared" si="29"/>
        <v>-</v>
      </c>
      <c r="CK75" s="854" t="str">
        <f t="shared" si="29"/>
        <v>-</v>
      </c>
      <c r="CL75" s="1181" t="str">
        <f t="shared" si="29"/>
        <v>-</v>
      </c>
      <c r="CM75" s="200" t="s">
        <v>1970</v>
      </c>
      <c r="CN75" s="211" t="s">
        <v>1746</v>
      </c>
    </row>
    <row r="76" spans="1:92" ht="30.75" customHeight="1" thickBot="1" x14ac:dyDescent="0.25">
      <c r="B76" s="1316" t="s">
        <v>1427</v>
      </c>
      <c r="C76" s="1317" t="s">
        <v>1475</v>
      </c>
      <c r="D76" s="1335"/>
      <c r="E76" s="1336"/>
      <c r="F76" s="1336"/>
      <c r="G76" s="1336"/>
      <c r="H76" s="1336"/>
      <c r="I76" s="1336"/>
      <c r="J76" s="1336"/>
      <c r="K76" s="1336"/>
      <c r="L76" s="1336"/>
      <c r="M76" s="1336"/>
      <c r="N76" s="1321"/>
      <c r="O76" s="1321"/>
      <c r="P76" s="1322"/>
      <c r="Q76" s="1323"/>
      <c r="R76" s="1335"/>
      <c r="S76" s="1336"/>
      <c r="T76" s="1336"/>
      <c r="U76" s="1336"/>
      <c r="V76" s="1336"/>
      <c r="W76" s="1336"/>
      <c r="X76" s="1336"/>
      <c r="Y76" s="1336"/>
      <c r="Z76" s="1336"/>
      <c r="AA76" s="1336"/>
      <c r="AB76" s="1321"/>
      <c r="AC76" s="1321"/>
      <c r="AD76" s="1322"/>
      <c r="AE76" s="1337"/>
      <c r="AF76" s="1338"/>
      <c r="AG76" s="1336"/>
      <c r="AH76" s="1336"/>
      <c r="AI76" s="1336"/>
      <c r="AJ76" s="1336"/>
      <c r="AK76" s="1336"/>
      <c r="AL76" s="1336"/>
      <c r="AM76" s="1336"/>
      <c r="AN76" s="1336"/>
      <c r="AO76" s="1336"/>
      <c r="AP76" s="1321"/>
      <c r="AQ76" s="1321"/>
      <c r="AR76" s="1322"/>
      <c r="AS76" s="1323"/>
      <c r="AT76" s="1332"/>
      <c r="AU76" s="245"/>
      <c r="AV76" s="36"/>
      <c r="AW76" s="842" t="s">
        <v>1557</v>
      </c>
      <c r="AX76" s="842" t="s">
        <v>1558</v>
      </c>
      <c r="AY76" s="842" t="s">
        <v>1559</v>
      </c>
      <c r="AZ76" s="842" t="s">
        <v>1560</v>
      </c>
      <c r="BA76" s="842" t="s">
        <v>1561</v>
      </c>
      <c r="BB76" s="842" t="s">
        <v>1562</v>
      </c>
      <c r="BC76" s="842" t="s">
        <v>1563</v>
      </c>
      <c r="BD76" s="842" t="s">
        <v>1564</v>
      </c>
      <c r="BE76" s="842" t="s">
        <v>1565</v>
      </c>
      <c r="BF76" s="842" t="s">
        <v>1566</v>
      </c>
      <c r="BG76" s="842" t="s">
        <v>1567</v>
      </c>
      <c r="BH76" s="842" t="s">
        <v>1568</v>
      </c>
      <c r="BI76" s="842" t="s">
        <v>1569</v>
      </c>
      <c r="BJ76" s="842" t="s">
        <v>1570</v>
      </c>
      <c r="BK76" s="842" t="s">
        <v>1571</v>
      </c>
      <c r="BL76" s="842" t="s">
        <v>1572</v>
      </c>
      <c r="BM76" s="842" t="s">
        <v>1573</v>
      </c>
      <c r="BN76" s="842" t="s">
        <v>1574</v>
      </c>
      <c r="BO76" s="842" t="s">
        <v>1575</v>
      </c>
      <c r="BP76" s="842" t="s">
        <v>1576</v>
      </c>
      <c r="BQ76" s="842" t="s">
        <v>1577</v>
      </c>
      <c r="BR76" s="842" t="s">
        <v>1578</v>
      </c>
      <c r="BS76" s="842" t="s">
        <v>1579</v>
      </c>
      <c r="BT76" s="842" t="s">
        <v>1580</v>
      </c>
      <c r="BU76" s="842" t="s">
        <v>1581</v>
      </c>
      <c r="BV76" s="842" t="s">
        <v>1582</v>
      </c>
      <c r="BW76" s="842" t="s">
        <v>1583</v>
      </c>
      <c r="BX76" s="842" t="s">
        <v>1584</v>
      </c>
      <c r="BY76" s="842" t="s">
        <v>1585</v>
      </c>
      <c r="BZ76" s="842" t="s">
        <v>1586</v>
      </c>
      <c r="CA76" s="842" t="s">
        <v>1587</v>
      </c>
      <c r="CB76" s="842" t="s">
        <v>1588</v>
      </c>
      <c r="CC76" s="842" t="s">
        <v>1589</v>
      </c>
      <c r="CD76" s="842" t="s">
        <v>1590</v>
      </c>
      <c r="CE76" s="842" t="s">
        <v>1591</v>
      </c>
      <c r="CF76" s="842" t="s">
        <v>1592</v>
      </c>
      <c r="CG76" s="842" t="s">
        <v>1593</v>
      </c>
      <c r="CH76" s="842" t="s">
        <v>1594</v>
      </c>
      <c r="CI76" s="842" t="s">
        <v>1595</v>
      </c>
      <c r="CJ76" s="842" t="s">
        <v>1596</v>
      </c>
      <c r="CK76" s="842" t="s">
        <v>1597</v>
      </c>
      <c r="CL76" s="842" t="s">
        <v>1598</v>
      </c>
      <c r="CM76" s="36"/>
      <c r="CN76" s="36"/>
    </row>
    <row r="77" spans="1:92" ht="44.25" customHeight="1" x14ac:dyDescent="0.2">
      <c r="B77" s="1340" t="s">
        <v>1471</v>
      </c>
      <c r="C77" s="1341" t="s">
        <v>1477</v>
      </c>
      <c r="D77" s="1342" t="s">
        <v>1478</v>
      </c>
      <c r="E77" s="1343" t="s">
        <v>1478</v>
      </c>
      <c r="F77" s="1343" t="s">
        <v>1478</v>
      </c>
      <c r="G77" s="1343" t="s">
        <v>1478</v>
      </c>
      <c r="H77" s="1343" t="s">
        <v>1478</v>
      </c>
      <c r="I77" s="1343" t="s">
        <v>1478</v>
      </c>
      <c r="J77" s="1343" t="s">
        <v>1478</v>
      </c>
      <c r="K77" s="1343" t="s">
        <v>1478</v>
      </c>
      <c r="L77" s="1343" t="s">
        <v>1478</v>
      </c>
      <c r="M77" s="1343" t="s">
        <v>1478</v>
      </c>
      <c r="N77" s="1344" t="s">
        <v>1478</v>
      </c>
      <c r="O77" s="1344" t="s">
        <v>1478</v>
      </c>
      <c r="P77" s="1344" t="s">
        <v>1478</v>
      </c>
      <c r="Q77" s="1346" t="s">
        <v>1478</v>
      </c>
      <c r="R77" s="1347" t="s">
        <v>1478</v>
      </c>
      <c r="S77" s="1343" t="s">
        <v>1478</v>
      </c>
      <c r="T77" s="1343" t="s">
        <v>1478</v>
      </c>
      <c r="U77" s="1343" t="s">
        <v>1478</v>
      </c>
      <c r="V77" s="1343" t="s">
        <v>1478</v>
      </c>
      <c r="W77" s="1343" t="s">
        <v>1478</v>
      </c>
      <c r="X77" s="1343" t="s">
        <v>1478</v>
      </c>
      <c r="Y77" s="1343" t="s">
        <v>1478</v>
      </c>
      <c r="Z77" s="1343" t="s">
        <v>1478</v>
      </c>
      <c r="AA77" s="1343" t="s">
        <v>1478</v>
      </c>
      <c r="AB77" s="1344" t="s">
        <v>1478</v>
      </c>
      <c r="AC77" s="1344" t="s">
        <v>1478</v>
      </c>
      <c r="AD77" s="1344" t="s">
        <v>1478</v>
      </c>
      <c r="AE77" s="1346" t="s">
        <v>1478</v>
      </c>
      <c r="AF77" s="1347" t="s">
        <v>1478</v>
      </c>
      <c r="AG77" s="1343" t="s">
        <v>1478</v>
      </c>
      <c r="AH77" s="1343" t="s">
        <v>1478</v>
      </c>
      <c r="AI77" s="1343" t="s">
        <v>1478</v>
      </c>
      <c r="AJ77" s="1343" t="s">
        <v>1478</v>
      </c>
      <c r="AK77" s="1343" t="s">
        <v>1478</v>
      </c>
      <c r="AL77" s="1343" t="s">
        <v>1478</v>
      </c>
      <c r="AM77" s="1343" t="s">
        <v>1478</v>
      </c>
      <c r="AN77" s="1343" t="s">
        <v>1478</v>
      </c>
      <c r="AO77" s="1343" t="s">
        <v>1478</v>
      </c>
      <c r="AP77" s="1344" t="s">
        <v>1478</v>
      </c>
      <c r="AQ77" s="1344" t="s">
        <v>1478</v>
      </c>
      <c r="AR77" s="1344" t="s">
        <v>1478</v>
      </c>
      <c r="AS77" s="1348" t="s">
        <v>1478</v>
      </c>
      <c r="AT77" s="1273"/>
      <c r="AU77" s="245"/>
    </row>
    <row r="78" spans="1:92" ht="27.75" customHeight="1" thickBot="1" x14ac:dyDescent="0.25">
      <c r="B78" s="1316" t="s">
        <v>1473</v>
      </c>
      <c r="C78" s="1317" t="s">
        <v>1480</v>
      </c>
      <c r="D78" s="1349" t="s">
        <v>1478</v>
      </c>
      <c r="E78" s="1336" t="s">
        <v>1478</v>
      </c>
      <c r="F78" s="1336" t="s">
        <v>1478</v>
      </c>
      <c r="G78" s="1336" t="s">
        <v>1478</v>
      </c>
      <c r="H78" s="1336" t="s">
        <v>1478</v>
      </c>
      <c r="I78" s="1336" t="s">
        <v>1478</v>
      </c>
      <c r="J78" s="1336" t="s">
        <v>1478</v>
      </c>
      <c r="K78" s="1336" t="s">
        <v>1478</v>
      </c>
      <c r="L78" s="1336" t="s">
        <v>1478</v>
      </c>
      <c r="M78" s="1336" t="s">
        <v>1478</v>
      </c>
      <c r="N78" s="1350" t="s">
        <v>1478</v>
      </c>
      <c r="O78" s="1350" t="s">
        <v>1478</v>
      </c>
      <c r="P78" s="1350" t="s">
        <v>1478</v>
      </c>
      <c r="Q78" s="1337" t="s">
        <v>1478</v>
      </c>
      <c r="R78" s="1338" t="s">
        <v>1478</v>
      </c>
      <c r="S78" s="1336" t="s">
        <v>1478</v>
      </c>
      <c r="T78" s="1336" t="s">
        <v>1478</v>
      </c>
      <c r="U78" s="1336" t="s">
        <v>1478</v>
      </c>
      <c r="V78" s="1336" t="s">
        <v>1478</v>
      </c>
      <c r="W78" s="1336" t="s">
        <v>1478</v>
      </c>
      <c r="X78" s="1336" t="s">
        <v>1478</v>
      </c>
      <c r="Y78" s="1336" t="s">
        <v>1478</v>
      </c>
      <c r="Z78" s="1336" t="s">
        <v>1478</v>
      </c>
      <c r="AA78" s="1336" t="s">
        <v>1478</v>
      </c>
      <c r="AB78" s="1350" t="s">
        <v>1478</v>
      </c>
      <c r="AC78" s="1350" t="s">
        <v>1478</v>
      </c>
      <c r="AD78" s="1350" t="s">
        <v>1478</v>
      </c>
      <c r="AE78" s="1337" t="s">
        <v>1478</v>
      </c>
      <c r="AF78" s="1338" t="s">
        <v>1478</v>
      </c>
      <c r="AG78" s="1336" t="s">
        <v>1478</v>
      </c>
      <c r="AH78" s="1336" t="s">
        <v>1478</v>
      </c>
      <c r="AI78" s="1336" t="s">
        <v>1478</v>
      </c>
      <c r="AJ78" s="1336" t="s">
        <v>1478</v>
      </c>
      <c r="AK78" s="1336" t="s">
        <v>1478</v>
      </c>
      <c r="AL78" s="1336" t="s">
        <v>1478</v>
      </c>
      <c r="AM78" s="1336" t="s">
        <v>1478</v>
      </c>
      <c r="AN78" s="1336" t="s">
        <v>1478</v>
      </c>
      <c r="AO78" s="1336" t="s">
        <v>1478</v>
      </c>
      <c r="AP78" s="1350" t="s">
        <v>1478</v>
      </c>
      <c r="AQ78" s="1350" t="s">
        <v>1478</v>
      </c>
      <c r="AR78" s="1350" t="s">
        <v>1478</v>
      </c>
      <c r="AS78" s="1351" t="s">
        <v>1478</v>
      </c>
      <c r="AT78" s="1273"/>
    </row>
    <row r="79" spans="1:92" ht="33" customHeight="1" x14ac:dyDescent="0.2">
      <c r="B79" s="2548" t="s">
        <v>1481</v>
      </c>
      <c r="C79" s="2549"/>
      <c r="D79" s="1307" t="str">
        <f>IF(NOT(D60=D63+D64),"Please check ","")</f>
        <v/>
      </c>
      <c r="E79" s="1308" t="str">
        <f t="shared" ref="E79:AS79" si="30">IF(NOT(E60=E63+E64),"Please check ","")</f>
        <v/>
      </c>
      <c r="F79" s="1308" t="str">
        <f t="shared" si="30"/>
        <v/>
      </c>
      <c r="G79" s="1308" t="str">
        <f t="shared" si="30"/>
        <v/>
      </c>
      <c r="H79" s="1308" t="str">
        <f t="shared" si="30"/>
        <v/>
      </c>
      <c r="I79" s="1308" t="str">
        <f t="shared" si="30"/>
        <v/>
      </c>
      <c r="J79" s="1308" t="str">
        <f t="shared" si="30"/>
        <v/>
      </c>
      <c r="K79" s="1308" t="str">
        <f t="shared" si="30"/>
        <v/>
      </c>
      <c r="L79" s="1308" t="str">
        <f t="shared" si="30"/>
        <v/>
      </c>
      <c r="M79" s="1308" t="str">
        <f t="shared" si="30"/>
        <v/>
      </c>
      <c r="N79" s="1308" t="str">
        <f t="shared" si="30"/>
        <v/>
      </c>
      <c r="O79" s="1308" t="str">
        <f t="shared" si="30"/>
        <v/>
      </c>
      <c r="P79" s="1308" t="str">
        <f t="shared" si="30"/>
        <v/>
      </c>
      <c r="Q79" s="1308" t="str">
        <f t="shared" si="30"/>
        <v/>
      </c>
      <c r="R79" s="1308" t="str">
        <f t="shared" si="30"/>
        <v/>
      </c>
      <c r="S79" s="1308" t="str">
        <f t="shared" si="30"/>
        <v/>
      </c>
      <c r="T79" s="1308" t="str">
        <f t="shared" si="30"/>
        <v/>
      </c>
      <c r="U79" s="1308" t="str">
        <f t="shared" si="30"/>
        <v/>
      </c>
      <c r="V79" s="1308" t="str">
        <f t="shared" si="30"/>
        <v/>
      </c>
      <c r="W79" s="1308" t="str">
        <f t="shared" si="30"/>
        <v/>
      </c>
      <c r="X79" s="1308" t="str">
        <f t="shared" si="30"/>
        <v/>
      </c>
      <c r="Y79" s="1308" t="str">
        <f t="shared" si="30"/>
        <v/>
      </c>
      <c r="Z79" s="1308" t="str">
        <f t="shared" si="30"/>
        <v/>
      </c>
      <c r="AA79" s="1308" t="str">
        <f t="shared" si="30"/>
        <v/>
      </c>
      <c r="AB79" s="1308" t="str">
        <f t="shared" si="30"/>
        <v/>
      </c>
      <c r="AC79" s="1308" t="str">
        <f t="shared" si="30"/>
        <v/>
      </c>
      <c r="AD79" s="1308" t="str">
        <f t="shared" si="30"/>
        <v/>
      </c>
      <c r="AE79" s="1308" t="str">
        <f t="shared" si="30"/>
        <v/>
      </c>
      <c r="AF79" s="1308" t="str">
        <f t="shared" si="30"/>
        <v/>
      </c>
      <c r="AG79" s="1308" t="str">
        <f t="shared" si="30"/>
        <v/>
      </c>
      <c r="AH79" s="1308" t="str">
        <f t="shared" si="30"/>
        <v/>
      </c>
      <c r="AI79" s="1308" t="str">
        <f t="shared" si="30"/>
        <v/>
      </c>
      <c r="AJ79" s="1308" t="str">
        <f t="shared" si="30"/>
        <v/>
      </c>
      <c r="AK79" s="1308" t="str">
        <f t="shared" si="30"/>
        <v/>
      </c>
      <c r="AL79" s="1308" t="str">
        <f t="shared" si="30"/>
        <v/>
      </c>
      <c r="AM79" s="1308" t="str">
        <f t="shared" si="30"/>
        <v/>
      </c>
      <c r="AN79" s="1308" t="str">
        <f t="shared" si="30"/>
        <v/>
      </c>
      <c r="AO79" s="1308" t="str">
        <f t="shared" si="30"/>
        <v/>
      </c>
      <c r="AP79" s="1130" t="str">
        <f t="shared" si="30"/>
        <v/>
      </c>
      <c r="AQ79" s="1130" t="str">
        <f t="shared" si="30"/>
        <v/>
      </c>
      <c r="AR79" s="1130" t="str">
        <f t="shared" si="30"/>
        <v/>
      </c>
      <c r="AS79" s="1355" t="str">
        <f t="shared" si="30"/>
        <v/>
      </c>
      <c r="AT79" s="1272"/>
    </row>
    <row r="80" spans="1:92" ht="40.5" customHeight="1" x14ac:dyDescent="0.2">
      <c r="B80" s="2521" t="s">
        <v>1599</v>
      </c>
      <c r="C80" s="2522"/>
      <c r="D80" s="1305" t="str">
        <f>IF(D63&lt;D64,"Please check","")</f>
        <v/>
      </c>
      <c r="E80" s="1303" t="str">
        <f t="shared" ref="E80:AS80" si="31">IF(E63&lt;E64,"Please check","")</f>
        <v/>
      </c>
      <c r="F80" s="1303" t="str">
        <f t="shared" si="31"/>
        <v/>
      </c>
      <c r="G80" s="1303" t="str">
        <f t="shared" si="31"/>
        <v/>
      </c>
      <c r="H80" s="1303" t="str">
        <f t="shared" si="31"/>
        <v/>
      </c>
      <c r="I80" s="1303" t="str">
        <f t="shared" si="31"/>
        <v/>
      </c>
      <c r="J80" s="1303" t="str">
        <f t="shared" si="31"/>
        <v/>
      </c>
      <c r="K80" s="1303" t="str">
        <f t="shared" si="31"/>
        <v/>
      </c>
      <c r="L80" s="1303" t="str">
        <f t="shared" si="31"/>
        <v/>
      </c>
      <c r="M80" s="1303" t="str">
        <f t="shared" si="31"/>
        <v/>
      </c>
      <c r="N80" s="1303" t="str">
        <f t="shared" si="31"/>
        <v/>
      </c>
      <c r="O80" s="1303" t="str">
        <f t="shared" si="31"/>
        <v/>
      </c>
      <c r="P80" s="1303" t="str">
        <f t="shared" si="31"/>
        <v/>
      </c>
      <c r="Q80" s="1303" t="str">
        <f t="shared" si="31"/>
        <v/>
      </c>
      <c r="R80" s="1303" t="str">
        <f t="shared" si="31"/>
        <v/>
      </c>
      <c r="S80" s="1303" t="str">
        <f t="shared" si="31"/>
        <v/>
      </c>
      <c r="T80" s="1303" t="str">
        <f t="shared" si="31"/>
        <v/>
      </c>
      <c r="U80" s="1303" t="str">
        <f t="shared" si="31"/>
        <v/>
      </c>
      <c r="V80" s="1303" t="str">
        <f t="shared" si="31"/>
        <v/>
      </c>
      <c r="W80" s="1303" t="str">
        <f t="shared" si="31"/>
        <v/>
      </c>
      <c r="X80" s="1303" t="str">
        <f t="shared" si="31"/>
        <v/>
      </c>
      <c r="Y80" s="1303" t="str">
        <f t="shared" si="31"/>
        <v/>
      </c>
      <c r="Z80" s="1303" t="str">
        <f t="shared" si="31"/>
        <v/>
      </c>
      <c r="AA80" s="1303" t="str">
        <f t="shared" si="31"/>
        <v/>
      </c>
      <c r="AB80" s="1303" t="str">
        <f t="shared" si="31"/>
        <v/>
      </c>
      <c r="AC80" s="1303" t="str">
        <f t="shared" si="31"/>
        <v/>
      </c>
      <c r="AD80" s="1303" t="str">
        <f t="shared" si="31"/>
        <v/>
      </c>
      <c r="AE80" s="1303" t="str">
        <f t="shared" si="31"/>
        <v/>
      </c>
      <c r="AF80" s="1303" t="str">
        <f t="shared" si="31"/>
        <v/>
      </c>
      <c r="AG80" s="1303" t="str">
        <f t="shared" si="31"/>
        <v/>
      </c>
      <c r="AH80" s="1303" t="str">
        <f t="shared" si="31"/>
        <v/>
      </c>
      <c r="AI80" s="1303" t="str">
        <f t="shared" si="31"/>
        <v/>
      </c>
      <c r="AJ80" s="1303" t="str">
        <f t="shared" si="31"/>
        <v/>
      </c>
      <c r="AK80" s="1303" t="str">
        <f t="shared" si="31"/>
        <v/>
      </c>
      <c r="AL80" s="1303" t="str">
        <f t="shared" si="31"/>
        <v/>
      </c>
      <c r="AM80" s="1303" t="str">
        <f t="shared" si="31"/>
        <v/>
      </c>
      <c r="AN80" s="1303" t="str">
        <f t="shared" si="31"/>
        <v/>
      </c>
      <c r="AO80" s="1303" t="str">
        <f t="shared" si="31"/>
        <v/>
      </c>
      <c r="AP80" s="1126" t="str">
        <f t="shared" si="31"/>
        <v/>
      </c>
      <c r="AQ80" s="1126" t="str">
        <f t="shared" si="31"/>
        <v/>
      </c>
      <c r="AR80" s="1126" t="str">
        <f t="shared" si="31"/>
        <v/>
      </c>
      <c r="AS80" s="1133" t="str">
        <f t="shared" si="31"/>
        <v/>
      </c>
      <c r="AT80" s="1272"/>
    </row>
    <row r="81" spans="2:91" ht="39.75" customHeight="1" x14ac:dyDescent="0.2">
      <c r="B81" s="2550" t="s">
        <v>1482</v>
      </c>
      <c r="C81" s="2551"/>
      <c r="D81" s="1305" t="str">
        <f>IF(NOT(D60=D69+D70+D72),"Please check","")</f>
        <v/>
      </c>
      <c r="E81" s="1303" t="str">
        <f t="shared" ref="E81:AS81" si="32">IF(NOT(E60=E69+E70+E72),"Please check","")</f>
        <v/>
      </c>
      <c r="F81" s="1303" t="str">
        <f t="shared" si="32"/>
        <v/>
      </c>
      <c r="G81" s="1303" t="str">
        <f t="shared" si="32"/>
        <v/>
      </c>
      <c r="H81" s="1303" t="str">
        <f t="shared" si="32"/>
        <v/>
      </c>
      <c r="I81" s="1303" t="str">
        <f t="shared" si="32"/>
        <v/>
      </c>
      <c r="J81" s="1303" t="str">
        <f t="shared" si="32"/>
        <v/>
      </c>
      <c r="K81" s="1303" t="str">
        <f t="shared" si="32"/>
        <v/>
      </c>
      <c r="L81" s="1303" t="str">
        <f t="shared" si="32"/>
        <v/>
      </c>
      <c r="M81" s="1303" t="str">
        <f t="shared" si="32"/>
        <v/>
      </c>
      <c r="N81" s="1303" t="str">
        <f t="shared" si="32"/>
        <v/>
      </c>
      <c r="O81" s="1303" t="str">
        <f t="shared" si="32"/>
        <v/>
      </c>
      <c r="P81" s="1303" t="str">
        <f t="shared" si="32"/>
        <v/>
      </c>
      <c r="Q81" s="1303" t="str">
        <f t="shared" si="32"/>
        <v/>
      </c>
      <c r="R81" s="1303" t="str">
        <f t="shared" si="32"/>
        <v/>
      </c>
      <c r="S81" s="1303" t="str">
        <f t="shared" si="32"/>
        <v/>
      </c>
      <c r="T81" s="1303" t="str">
        <f t="shared" si="32"/>
        <v/>
      </c>
      <c r="U81" s="1303" t="str">
        <f t="shared" si="32"/>
        <v/>
      </c>
      <c r="V81" s="1303" t="str">
        <f t="shared" si="32"/>
        <v/>
      </c>
      <c r="W81" s="1303" t="str">
        <f t="shared" si="32"/>
        <v/>
      </c>
      <c r="X81" s="1303" t="str">
        <f t="shared" si="32"/>
        <v/>
      </c>
      <c r="Y81" s="1303" t="str">
        <f t="shared" si="32"/>
        <v/>
      </c>
      <c r="Z81" s="1303" t="str">
        <f t="shared" si="32"/>
        <v/>
      </c>
      <c r="AA81" s="1303" t="str">
        <f t="shared" si="32"/>
        <v/>
      </c>
      <c r="AB81" s="1303" t="str">
        <f t="shared" si="32"/>
        <v/>
      </c>
      <c r="AC81" s="1303" t="str">
        <f t="shared" si="32"/>
        <v/>
      </c>
      <c r="AD81" s="1303" t="str">
        <f t="shared" si="32"/>
        <v/>
      </c>
      <c r="AE81" s="1303" t="str">
        <f t="shared" si="32"/>
        <v/>
      </c>
      <c r="AF81" s="1303" t="str">
        <f t="shared" si="32"/>
        <v/>
      </c>
      <c r="AG81" s="1303" t="str">
        <f t="shared" si="32"/>
        <v/>
      </c>
      <c r="AH81" s="1303" t="str">
        <f t="shared" si="32"/>
        <v/>
      </c>
      <c r="AI81" s="1303" t="str">
        <f t="shared" si="32"/>
        <v/>
      </c>
      <c r="AJ81" s="1303" t="str">
        <f t="shared" si="32"/>
        <v/>
      </c>
      <c r="AK81" s="1303" t="str">
        <f t="shared" si="32"/>
        <v/>
      </c>
      <c r="AL81" s="1303" t="str">
        <f t="shared" si="32"/>
        <v/>
      </c>
      <c r="AM81" s="1303" t="str">
        <f t="shared" si="32"/>
        <v/>
      </c>
      <c r="AN81" s="1303" t="str">
        <f t="shared" si="32"/>
        <v/>
      </c>
      <c r="AO81" s="1303" t="str">
        <f t="shared" si="32"/>
        <v/>
      </c>
      <c r="AP81" s="1126" t="str">
        <f t="shared" si="32"/>
        <v/>
      </c>
      <c r="AQ81" s="1126" t="str">
        <f t="shared" si="32"/>
        <v/>
      </c>
      <c r="AR81" s="1126" t="str">
        <f t="shared" si="32"/>
        <v/>
      </c>
      <c r="AS81" s="1133" t="str">
        <f t="shared" si="32"/>
        <v/>
      </c>
      <c r="AT81" s="1272"/>
    </row>
    <row r="82" spans="2:91" ht="53.25" customHeight="1" x14ac:dyDescent="0.2">
      <c r="B82" s="2548" t="s">
        <v>1483</v>
      </c>
      <c r="C82" s="2549"/>
      <c r="D82" s="1305" t="str">
        <f>IF(D70&lt;D71,"Please check ","")</f>
        <v/>
      </c>
      <c r="E82" s="1306" t="str">
        <f t="shared" ref="E82:AS82" si="33">IF(E70&lt;E71,"Please check ","")</f>
        <v/>
      </c>
      <c r="F82" s="1306" t="str">
        <f t="shared" si="33"/>
        <v/>
      </c>
      <c r="G82" s="1306" t="str">
        <f t="shared" si="33"/>
        <v/>
      </c>
      <c r="H82" s="1306" t="str">
        <f t="shared" si="33"/>
        <v/>
      </c>
      <c r="I82" s="1306" t="str">
        <f t="shared" si="33"/>
        <v/>
      </c>
      <c r="J82" s="1306" t="str">
        <f t="shared" si="33"/>
        <v/>
      </c>
      <c r="K82" s="1306" t="str">
        <f t="shared" si="33"/>
        <v/>
      </c>
      <c r="L82" s="1306" t="str">
        <f t="shared" si="33"/>
        <v/>
      </c>
      <c r="M82" s="1306" t="str">
        <f t="shared" si="33"/>
        <v/>
      </c>
      <c r="N82" s="1306" t="str">
        <f t="shared" si="33"/>
        <v/>
      </c>
      <c r="O82" s="1306" t="str">
        <f t="shared" si="33"/>
        <v/>
      </c>
      <c r="P82" s="1306" t="str">
        <f t="shared" si="33"/>
        <v/>
      </c>
      <c r="Q82" s="1306" t="str">
        <f t="shared" si="33"/>
        <v/>
      </c>
      <c r="R82" s="1306" t="str">
        <f t="shared" si="33"/>
        <v/>
      </c>
      <c r="S82" s="1306" t="str">
        <f t="shared" si="33"/>
        <v/>
      </c>
      <c r="T82" s="1306" t="str">
        <f t="shared" si="33"/>
        <v/>
      </c>
      <c r="U82" s="1306" t="str">
        <f t="shared" si="33"/>
        <v/>
      </c>
      <c r="V82" s="1306" t="str">
        <f t="shared" si="33"/>
        <v/>
      </c>
      <c r="W82" s="1306" t="str">
        <f t="shared" si="33"/>
        <v/>
      </c>
      <c r="X82" s="1306" t="str">
        <f t="shared" si="33"/>
        <v/>
      </c>
      <c r="Y82" s="1306" t="str">
        <f t="shared" si="33"/>
        <v/>
      </c>
      <c r="Z82" s="1306" t="str">
        <f t="shared" si="33"/>
        <v/>
      </c>
      <c r="AA82" s="1306" t="str">
        <f t="shared" si="33"/>
        <v/>
      </c>
      <c r="AB82" s="1306" t="str">
        <f t="shared" si="33"/>
        <v/>
      </c>
      <c r="AC82" s="1306" t="str">
        <f t="shared" si="33"/>
        <v/>
      </c>
      <c r="AD82" s="1306" t="str">
        <f t="shared" si="33"/>
        <v/>
      </c>
      <c r="AE82" s="1306" t="str">
        <f t="shared" si="33"/>
        <v/>
      </c>
      <c r="AF82" s="1306" t="str">
        <f t="shared" si="33"/>
        <v/>
      </c>
      <c r="AG82" s="1306" t="str">
        <f t="shared" si="33"/>
        <v/>
      </c>
      <c r="AH82" s="1306" t="str">
        <f t="shared" si="33"/>
        <v/>
      </c>
      <c r="AI82" s="1306" t="str">
        <f t="shared" si="33"/>
        <v/>
      </c>
      <c r="AJ82" s="1306" t="str">
        <f t="shared" si="33"/>
        <v/>
      </c>
      <c r="AK82" s="1306" t="str">
        <f t="shared" si="33"/>
        <v/>
      </c>
      <c r="AL82" s="1306" t="str">
        <f t="shared" si="33"/>
        <v/>
      </c>
      <c r="AM82" s="1306" t="str">
        <f t="shared" si="33"/>
        <v/>
      </c>
      <c r="AN82" s="1306" t="str">
        <f t="shared" si="33"/>
        <v/>
      </c>
      <c r="AO82" s="1306" t="str">
        <f t="shared" si="33"/>
        <v/>
      </c>
      <c r="AP82" s="1126" t="str">
        <f t="shared" si="33"/>
        <v/>
      </c>
      <c r="AQ82" s="1126" t="str">
        <f t="shared" si="33"/>
        <v/>
      </c>
      <c r="AR82" s="1126" t="str">
        <f t="shared" si="33"/>
        <v/>
      </c>
      <c r="AS82" s="1133" t="str">
        <f t="shared" si="33"/>
        <v/>
      </c>
      <c r="AT82" s="1272"/>
    </row>
    <row r="83" spans="2:91" ht="48" customHeight="1" x14ac:dyDescent="0.2">
      <c r="B83" s="2521" t="s">
        <v>1484</v>
      </c>
      <c r="C83" s="2522"/>
      <c r="D83" s="1307" t="str">
        <f>IF(D66&lt;D67,"Please check","")</f>
        <v/>
      </c>
      <c r="E83" s="1305" t="str">
        <f t="shared" ref="E83:AS83" si="34">IF(E66&lt;E67,"Please check","")</f>
        <v/>
      </c>
      <c r="F83" s="1305" t="str">
        <f t="shared" si="34"/>
        <v/>
      </c>
      <c r="G83" s="1305" t="str">
        <f t="shared" si="34"/>
        <v/>
      </c>
      <c r="H83" s="1305" t="str">
        <f t="shared" si="34"/>
        <v/>
      </c>
      <c r="I83" s="1305" t="str">
        <f t="shared" si="34"/>
        <v/>
      </c>
      <c r="J83" s="1305" t="str">
        <f t="shared" si="34"/>
        <v/>
      </c>
      <c r="K83" s="1305" t="str">
        <f t="shared" si="34"/>
        <v/>
      </c>
      <c r="L83" s="1305" t="str">
        <f t="shared" si="34"/>
        <v/>
      </c>
      <c r="M83" s="1305" t="str">
        <f t="shared" si="34"/>
        <v/>
      </c>
      <c r="N83" s="1305" t="str">
        <f t="shared" si="34"/>
        <v/>
      </c>
      <c r="O83" s="1305" t="str">
        <f t="shared" si="34"/>
        <v/>
      </c>
      <c r="P83" s="1305" t="str">
        <f t="shared" si="34"/>
        <v/>
      </c>
      <c r="Q83" s="1305" t="str">
        <f t="shared" si="34"/>
        <v/>
      </c>
      <c r="R83" s="1305" t="str">
        <f t="shared" si="34"/>
        <v/>
      </c>
      <c r="S83" s="1305" t="str">
        <f t="shared" si="34"/>
        <v/>
      </c>
      <c r="T83" s="1305" t="str">
        <f t="shared" si="34"/>
        <v/>
      </c>
      <c r="U83" s="1305" t="str">
        <f t="shared" si="34"/>
        <v/>
      </c>
      <c r="V83" s="1305" t="str">
        <f t="shared" si="34"/>
        <v/>
      </c>
      <c r="W83" s="1305" t="str">
        <f t="shared" si="34"/>
        <v/>
      </c>
      <c r="X83" s="1305" t="str">
        <f t="shared" si="34"/>
        <v/>
      </c>
      <c r="Y83" s="1305" t="str">
        <f t="shared" si="34"/>
        <v/>
      </c>
      <c r="Z83" s="1305" t="str">
        <f t="shared" si="34"/>
        <v/>
      </c>
      <c r="AA83" s="1305" t="str">
        <f t="shared" si="34"/>
        <v/>
      </c>
      <c r="AB83" s="1305" t="str">
        <f t="shared" si="34"/>
        <v/>
      </c>
      <c r="AC83" s="1305" t="str">
        <f t="shared" si="34"/>
        <v/>
      </c>
      <c r="AD83" s="1305" t="str">
        <f t="shared" si="34"/>
        <v/>
      </c>
      <c r="AE83" s="1305" t="str">
        <f t="shared" si="34"/>
        <v/>
      </c>
      <c r="AF83" s="1305" t="str">
        <f t="shared" si="34"/>
        <v/>
      </c>
      <c r="AG83" s="1305" t="str">
        <f t="shared" si="34"/>
        <v/>
      </c>
      <c r="AH83" s="1305" t="str">
        <f t="shared" si="34"/>
        <v/>
      </c>
      <c r="AI83" s="1305" t="str">
        <f t="shared" si="34"/>
        <v/>
      </c>
      <c r="AJ83" s="1305" t="str">
        <f t="shared" si="34"/>
        <v/>
      </c>
      <c r="AK83" s="1305" t="str">
        <f t="shared" si="34"/>
        <v/>
      </c>
      <c r="AL83" s="1305" t="str">
        <f t="shared" si="34"/>
        <v/>
      </c>
      <c r="AM83" s="1305" t="str">
        <f t="shared" si="34"/>
        <v/>
      </c>
      <c r="AN83" s="1305" t="str">
        <f t="shared" si="34"/>
        <v/>
      </c>
      <c r="AO83" s="1305" t="str">
        <f t="shared" si="34"/>
        <v/>
      </c>
      <c r="AP83" s="1126" t="str">
        <f t="shared" si="34"/>
        <v/>
      </c>
      <c r="AQ83" s="1126" t="str">
        <f t="shared" si="34"/>
        <v/>
      </c>
      <c r="AR83" s="1126" t="str">
        <f t="shared" si="34"/>
        <v/>
      </c>
      <c r="AS83" s="1133" t="str">
        <f t="shared" si="34"/>
        <v/>
      </c>
      <c r="AT83" s="1272"/>
    </row>
    <row r="84" spans="2:91" ht="27.75" customHeight="1" x14ac:dyDescent="0.2">
      <c r="B84" s="2546"/>
      <c r="C84" s="2547"/>
      <c r="D84" s="1368"/>
      <c r="E84" s="1368"/>
      <c r="F84" s="1368"/>
      <c r="G84" s="1368"/>
      <c r="H84" s="1368"/>
      <c r="I84" s="1368"/>
      <c r="J84" s="1368"/>
      <c r="K84" s="1368"/>
      <c r="L84" s="1368"/>
      <c r="M84" s="1368"/>
      <c r="N84" s="1368"/>
      <c r="O84" s="1368"/>
      <c r="P84" s="1368"/>
      <c r="Q84" s="1368"/>
      <c r="R84" s="1368"/>
      <c r="S84" s="1368"/>
      <c r="T84" s="1368"/>
      <c r="U84" s="1368"/>
      <c r="V84" s="1368"/>
      <c r="W84" s="1368"/>
      <c r="X84" s="1368"/>
      <c r="Y84" s="1368"/>
      <c r="Z84" s="1368"/>
      <c r="AA84" s="1368"/>
      <c r="AB84" s="1368"/>
      <c r="AC84" s="1368"/>
      <c r="AD84" s="1368"/>
      <c r="AE84" s="1368"/>
      <c r="AF84" s="1368"/>
      <c r="AG84" s="1368"/>
      <c r="AH84" s="1368"/>
      <c r="AI84" s="1368"/>
      <c r="AJ84" s="1368"/>
      <c r="AK84" s="1368"/>
      <c r="AL84" s="1368"/>
      <c r="AM84" s="1368"/>
      <c r="AN84" s="1368"/>
      <c r="AO84" s="1368"/>
      <c r="AP84" s="1369"/>
      <c r="AQ84" s="1369"/>
      <c r="AR84" s="1369"/>
      <c r="AS84" s="1370"/>
      <c r="AT84" s="1272"/>
    </row>
    <row r="85" spans="2:91" ht="20.100000000000001" customHeight="1" x14ac:dyDescent="0.2">
      <c r="B85" s="2544"/>
      <c r="C85" s="2545"/>
      <c r="D85" s="1371"/>
      <c r="E85" s="1371"/>
      <c r="F85" s="1371"/>
      <c r="G85" s="1371"/>
      <c r="H85" s="1371"/>
      <c r="I85" s="1371"/>
      <c r="J85" s="1371"/>
      <c r="K85" s="1371"/>
      <c r="L85" s="1371"/>
      <c r="M85" s="1371"/>
      <c r="N85" s="1371"/>
      <c r="O85" s="1371"/>
      <c r="P85" s="1371"/>
      <c r="Q85" s="1371"/>
      <c r="R85" s="1371"/>
      <c r="S85" s="1371"/>
      <c r="T85" s="1371"/>
      <c r="U85" s="1371"/>
      <c r="V85" s="1371"/>
      <c r="W85" s="1371"/>
      <c r="X85" s="1371"/>
      <c r="Y85" s="1371"/>
      <c r="Z85" s="1371"/>
      <c r="AA85" s="1371"/>
      <c r="AB85" s="1371"/>
      <c r="AC85" s="1371"/>
      <c r="AD85" s="1371"/>
      <c r="AE85" s="1371"/>
      <c r="AF85" s="1371"/>
      <c r="AG85" s="1371"/>
      <c r="AH85" s="1371"/>
      <c r="AI85" s="1371"/>
      <c r="AJ85" s="1371"/>
      <c r="AK85" s="1371"/>
      <c r="AL85" s="1371"/>
      <c r="AM85" s="1371"/>
      <c r="AN85" s="1371"/>
      <c r="AO85" s="1371"/>
      <c r="AP85" s="1369"/>
      <c r="AQ85" s="1369"/>
      <c r="AR85" s="1369"/>
      <c r="AS85" s="1370"/>
      <c r="AT85" s="1272"/>
    </row>
    <row r="86" spans="2:91" ht="20.100000000000001" customHeight="1" x14ac:dyDescent="0.2">
      <c r="B86" s="2478"/>
      <c r="C86" s="2479"/>
      <c r="D86" s="1372"/>
      <c r="E86" s="1372"/>
      <c r="F86" s="1372"/>
      <c r="G86" s="1372"/>
      <c r="H86" s="1372"/>
      <c r="I86" s="1372"/>
      <c r="J86" s="1372"/>
      <c r="K86" s="1372"/>
      <c r="L86" s="1372"/>
      <c r="M86" s="1372"/>
      <c r="N86" s="1372"/>
      <c r="O86" s="1372"/>
      <c r="P86" s="1372"/>
      <c r="Q86" s="1372"/>
      <c r="R86" s="1372"/>
      <c r="S86" s="1372"/>
      <c r="T86" s="1372"/>
      <c r="U86" s="1372"/>
      <c r="V86" s="1372"/>
      <c r="W86" s="1372"/>
      <c r="X86" s="1372"/>
      <c r="Y86" s="1372"/>
      <c r="Z86" s="1372"/>
      <c r="AA86" s="1372"/>
      <c r="AB86" s="1372"/>
      <c r="AC86" s="1372"/>
      <c r="AD86" s="1372"/>
      <c r="AE86" s="1372"/>
      <c r="AF86" s="1372"/>
      <c r="AG86" s="1372"/>
      <c r="AH86" s="1372"/>
      <c r="AI86" s="1372"/>
      <c r="AJ86" s="1372"/>
      <c r="AK86" s="1372"/>
      <c r="AL86" s="1372"/>
      <c r="AM86" s="1372"/>
      <c r="AN86" s="1372"/>
      <c r="AO86" s="1372"/>
      <c r="AP86" s="1369"/>
      <c r="AQ86" s="1369"/>
      <c r="AR86" s="1369"/>
      <c r="AS86" s="1370"/>
      <c r="AT86" s="1272"/>
    </row>
    <row r="87" spans="2:91" ht="20.100000000000001" customHeight="1" x14ac:dyDescent="0.2">
      <c r="B87" s="2546"/>
      <c r="C87" s="2547"/>
      <c r="D87" s="1368"/>
      <c r="E87" s="1368"/>
      <c r="F87" s="1368"/>
      <c r="G87" s="1368"/>
      <c r="H87" s="1368"/>
      <c r="I87" s="1368"/>
      <c r="J87" s="1368"/>
      <c r="K87" s="1368"/>
      <c r="L87" s="1368"/>
      <c r="M87" s="1368"/>
      <c r="N87" s="1368"/>
      <c r="O87" s="1368"/>
      <c r="P87" s="1368"/>
      <c r="Q87" s="1368"/>
      <c r="R87" s="1368"/>
      <c r="S87" s="1368"/>
      <c r="T87" s="1368"/>
      <c r="U87" s="1368"/>
      <c r="V87" s="1368"/>
      <c r="W87" s="1368"/>
      <c r="X87" s="1368"/>
      <c r="Y87" s="1368"/>
      <c r="Z87" s="1368"/>
      <c r="AA87" s="1368"/>
      <c r="AB87" s="1368"/>
      <c r="AC87" s="1368"/>
      <c r="AD87" s="1368"/>
      <c r="AE87" s="1368"/>
      <c r="AF87" s="1368"/>
      <c r="AG87" s="1368"/>
      <c r="AH87" s="1368"/>
      <c r="AI87" s="1368"/>
      <c r="AJ87" s="1368"/>
      <c r="AK87" s="1368"/>
      <c r="AL87" s="1368"/>
      <c r="AM87" s="1368"/>
      <c r="AN87" s="1368"/>
      <c r="AO87" s="1368"/>
      <c r="AP87" s="1369"/>
      <c r="AQ87" s="1369"/>
      <c r="AR87" s="1369"/>
      <c r="AS87" s="1370"/>
      <c r="AT87" s="1272"/>
    </row>
    <row r="88" spans="2:91" ht="14.25" customHeight="1" x14ac:dyDescent="0.2">
      <c r="B88" s="366"/>
      <c r="C88" s="842" t="s">
        <v>632</v>
      </c>
      <c r="D88" s="842" t="s">
        <v>1600</v>
      </c>
      <c r="E88" s="842" t="s">
        <v>1601</v>
      </c>
      <c r="F88" s="842" t="s">
        <v>1602</v>
      </c>
      <c r="G88" s="842" t="s">
        <v>1603</v>
      </c>
      <c r="H88" s="842" t="s">
        <v>1604</v>
      </c>
      <c r="I88" s="842" t="s">
        <v>1605</v>
      </c>
      <c r="J88" s="842" t="s">
        <v>1606</v>
      </c>
      <c r="K88" s="842" t="s">
        <v>1607</v>
      </c>
      <c r="L88" s="842" t="s">
        <v>1608</v>
      </c>
      <c r="M88" s="842" t="s">
        <v>1609</v>
      </c>
      <c r="N88" s="842" t="s">
        <v>1610</v>
      </c>
      <c r="O88" s="842" t="s">
        <v>1611</v>
      </c>
      <c r="P88" s="842" t="s">
        <v>1612</v>
      </c>
      <c r="Q88" s="842" t="s">
        <v>1613</v>
      </c>
      <c r="R88" s="842" t="s">
        <v>1614</v>
      </c>
      <c r="S88" s="842" t="s">
        <v>1615</v>
      </c>
      <c r="T88" s="842" t="s">
        <v>1616</v>
      </c>
      <c r="U88" s="842" t="s">
        <v>1617</v>
      </c>
      <c r="V88" s="842" t="s">
        <v>1618</v>
      </c>
      <c r="W88" s="842" t="s">
        <v>1619</v>
      </c>
      <c r="X88" s="842" t="s">
        <v>1620</v>
      </c>
      <c r="Y88" s="842" t="s">
        <v>1621</v>
      </c>
      <c r="Z88" s="842" t="s">
        <v>1622</v>
      </c>
      <c r="AA88" s="842" t="s">
        <v>1623</v>
      </c>
      <c r="AB88" s="842" t="s">
        <v>1624</v>
      </c>
      <c r="AC88" s="842" t="s">
        <v>1625</v>
      </c>
      <c r="AD88" s="842" t="s">
        <v>1626</v>
      </c>
      <c r="AE88" s="842" t="s">
        <v>1627</v>
      </c>
      <c r="AF88" s="842" t="s">
        <v>1628</v>
      </c>
      <c r="AG88" s="842" t="s">
        <v>1629</v>
      </c>
      <c r="AH88" s="842" t="s">
        <v>1630</v>
      </c>
      <c r="AI88" s="842" t="s">
        <v>1631</v>
      </c>
      <c r="AJ88" s="842" t="s">
        <v>1632</v>
      </c>
      <c r="AK88" s="842" t="s">
        <v>1633</v>
      </c>
      <c r="AL88" s="842" t="s">
        <v>1634</v>
      </c>
      <c r="AM88" s="842" t="s">
        <v>1635</v>
      </c>
      <c r="AN88" s="842" t="s">
        <v>1636</v>
      </c>
      <c r="AO88" s="842" t="s">
        <v>1637</v>
      </c>
      <c r="AP88" s="842" t="s">
        <v>1638</v>
      </c>
      <c r="AQ88" s="842" t="s">
        <v>1639</v>
      </c>
      <c r="AR88" s="842" t="s">
        <v>1640</v>
      </c>
      <c r="AS88" s="842" t="s">
        <v>1641</v>
      </c>
      <c r="AT88" s="842"/>
      <c r="AU88" s="842"/>
    </row>
    <row r="89" spans="2:91" ht="9.9499999999999993" customHeight="1" x14ac:dyDescent="0.2">
      <c r="B89" s="182"/>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33"/>
      <c r="AQ89" s="833"/>
      <c r="AR89" s="833"/>
      <c r="AS89" s="5"/>
      <c r="AT89" s="5"/>
      <c r="AU89" s="5"/>
    </row>
    <row r="90" spans="2:91" ht="27.75" customHeight="1" x14ac:dyDescent="0.2">
      <c r="AP90" s="265"/>
      <c r="AS90" s="835"/>
      <c r="AT90" s="835"/>
      <c r="AU90" s="835"/>
    </row>
    <row r="91" spans="2:91" ht="27.75" customHeight="1" x14ac:dyDescent="0.2">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S91" s="835"/>
      <c r="AT91" s="835"/>
      <c r="AU91" s="835"/>
    </row>
    <row r="92" spans="2:91" ht="27.75" customHeight="1" x14ac:dyDescent="0.25">
      <c r="B92" s="68" t="s">
        <v>1212</v>
      </c>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5"/>
      <c r="AS92" s="835"/>
      <c r="AT92" s="835"/>
      <c r="AU92" s="835"/>
    </row>
    <row r="93" spans="2:91" ht="20.100000000000001" customHeight="1" x14ac:dyDescent="0.2">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660"/>
      <c r="AT93" s="660"/>
      <c r="AU93" s="660"/>
    </row>
    <row r="94" spans="2:91" ht="20.100000000000001" customHeight="1" x14ac:dyDescent="0.2">
      <c r="B94" s="182" t="s">
        <v>1326</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42"/>
      <c r="AS94" s="5"/>
      <c r="AT94" s="5"/>
      <c r="AU94" s="5"/>
    </row>
    <row r="95" spans="2:91" ht="14.25" customHeight="1" x14ac:dyDescent="0.2">
      <c r="B95" s="182"/>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33"/>
      <c r="AQ95" s="833"/>
      <c r="AR95" s="833"/>
      <c r="AS95" s="5"/>
      <c r="AT95" s="5"/>
      <c r="AU95" s="5"/>
      <c r="AV95" s="265"/>
      <c r="AW95" s="265"/>
      <c r="AX95" s="265"/>
      <c r="AY95" s="265"/>
    </row>
    <row r="96" spans="2:91" ht="14.25" customHeight="1" x14ac:dyDescent="0.2">
      <c r="B96" s="182"/>
      <c r="C96" s="69"/>
      <c r="D96" s="1125" t="s">
        <v>496</v>
      </c>
      <c r="E96" s="1125" t="s">
        <v>497</v>
      </c>
      <c r="F96" s="1125" t="s">
        <v>498</v>
      </c>
      <c r="G96" s="1125" t="s">
        <v>499</v>
      </c>
      <c r="H96" s="1125" t="s">
        <v>500</v>
      </c>
      <c r="I96" s="1125" t="s">
        <v>501</v>
      </c>
      <c r="J96" s="1125" t="s">
        <v>502</v>
      </c>
      <c r="K96" s="1125" t="s">
        <v>503</v>
      </c>
      <c r="L96" s="1125" t="s">
        <v>504</v>
      </c>
      <c r="M96" s="1125" t="s">
        <v>505</v>
      </c>
      <c r="N96" s="1125" t="s">
        <v>506</v>
      </c>
      <c r="O96" s="1125" t="s">
        <v>507</v>
      </c>
      <c r="P96" s="1125" t="s">
        <v>508</v>
      </c>
      <c r="Q96" s="1132" t="s">
        <v>509</v>
      </c>
      <c r="R96" s="1125" t="s">
        <v>510</v>
      </c>
      <c r="S96" s="1125" t="s">
        <v>511</v>
      </c>
      <c r="T96" s="1125" t="s">
        <v>512</v>
      </c>
      <c r="U96" s="1125" t="s">
        <v>513</v>
      </c>
      <c r="V96" s="1125" t="s">
        <v>514</v>
      </c>
      <c r="W96" s="1125" t="s">
        <v>515</v>
      </c>
      <c r="X96" s="1125" t="s">
        <v>516</v>
      </c>
      <c r="Y96" s="1125" t="s">
        <v>517</v>
      </c>
      <c r="Z96" s="1125" t="s">
        <v>518</v>
      </c>
      <c r="AA96" s="1125" t="s">
        <v>519</v>
      </c>
      <c r="AB96" s="1125" t="s">
        <v>520</v>
      </c>
      <c r="AC96" s="1125" t="s">
        <v>521</v>
      </c>
      <c r="AD96" s="1125" t="s">
        <v>522</v>
      </c>
      <c r="AE96" s="1132" t="s">
        <v>523</v>
      </c>
      <c r="AF96" s="1125" t="s">
        <v>524</v>
      </c>
      <c r="AG96" s="1125" t="s">
        <v>525</v>
      </c>
      <c r="AH96" s="1125" t="s">
        <v>526</v>
      </c>
      <c r="AI96" s="1125" t="s">
        <v>527</v>
      </c>
      <c r="AJ96" s="1125" t="s">
        <v>528</v>
      </c>
      <c r="AK96" s="1125" t="s">
        <v>529</v>
      </c>
      <c r="AL96" s="1125" t="s">
        <v>530</v>
      </c>
      <c r="AM96" s="1125" t="s">
        <v>531</v>
      </c>
      <c r="AN96" s="1125" t="s">
        <v>532</v>
      </c>
      <c r="AO96" s="1125" t="s">
        <v>533</v>
      </c>
      <c r="AP96" s="1125" t="s">
        <v>534</v>
      </c>
      <c r="AQ96" s="1125" t="s">
        <v>535</v>
      </c>
      <c r="AR96" s="1125" t="s">
        <v>536</v>
      </c>
      <c r="AS96" s="1132" t="s">
        <v>537</v>
      </c>
      <c r="AT96" s="1209"/>
      <c r="AU96" s="33"/>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833"/>
      <c r="CH96" s="833"/>
      <c r="CI96" s="833"/>
      <c r="CJ96" s="833"/>
      <c r="CK96" s="833"/>
      <c r="CL96" s="833"/>
      <c r="CM96" s="180"/>
    </row>
    <row r="97" spans="1:93" ht="34.35" customHeight="1" x14ac:dyDescent="0.2">
      <c r="C97" s="181"/>
      <c r="D97" s="2429" t="s">
        <v>1141</v>
      </c>
      <c r="E97" s="2430"/>
      <c r="F97" s="2430"/>
      <c r="G97" s="2430"/>
      <c r="H97" s="2430"/>
      <c r="I97" s="2430"/>
      <c r="J97" s="2430"/>
      <c r="K97" s="2430"/>
      <c r="L97" s="2430"/>
      <c r="M97" s="2430"/>
      <c r="N97" s="2430"/>
      <c r="O97" s="2430"/>
      <c r="P97" s="2430"/>
      <c r="Q97" s="2540"/>
      <c r="R97" s="2539" t="s">
        <v>1142</v>
      </c>
      <c r="S97" s="2430"/>
      <c r="T97" s="2430"/>
      <c r="U97" s="2430"/>
      <c r="V97" s="2430"/>
      <c r="W97" s="2430"/>
      <c r="X97" s="2430"/>
      <c r="Y97" s="2430"/>
      <c r="Z97" s="2430"/>
      <c r="AA97" s="2430"/>
      <c r="AB97" s="2430"/>
      <c r="AC97" s="2430"/>
      <c r="AD97" s="2430"/>
      <c r="AE97" s="2540"/>
      <c r="AF97" s="2539" t="s">
        <v>1143</v>
      </c>
      <c r="AG97" s="2430"/>
      <c r="AH97" s="2430"/>
      <c r="AI97" s="2430"/>
      <c r="AJ97" s="2430"/>
      <c r="AK97" s="2430"/>
      <c r="AL97" s="2430"/>
      <c r="AM97" s="2430"/>
      <c r="AN97" s="2430"/>
      <c r="AO97" s="2430"/>
      <c r="AP97" s="2430"/>
      <c r="AQ97" s="2430"/>
      <c r="AR97" s="2430"/>
      <c r="AS97" s="2540"/>
      <c r="AT97" s="2486" t="s">
        <v>1343</v>
      </c>
      <c r="AU97" s="33"/>
      <c r="AW97" s="2552" t="s">
        <v>1141</v>
      </c>
      <c r="AX97" s="2553"/>
      <c r="AY97" s="2553"/>
      <c r="AZ97" s="2553"/>
      <c r="BA97" s="2553"/>
      <c r="BB97" s="2553"/>
      <c r="BC97" s="2553"/>
      <c r="BD97" s="2553"/>
      <c r="BE97" s="2553"/>
      <c r="BF97" s="2553"/>
      <c r="BG97" s="2553"/>
      <c r="BH97" s="2553"/>
      <c r="BI97" s="2553"/>
      <c r="BJ97" s="2554"/>
      <c r="BK97" s="2552" t="s">
        <v>1142</v>
      </c>
      <c r="BL97" s="2553"/>
      <c r="BM97" s="2553"/>
      <c r="BN97" s="2553"/>
      <c r="BO97" s="2553"/>
      <c r="BP97" s="2553"/>
      <c r="BQ97" s="2553"/>
      <c r="BR97" s="2553"/>
      <c r="BS97" s="2553"/>
      <c r="BT97" s="2553"/>
      <c r="BU97" s="2553"/>
      <c r="BV97" s="2553"/>
      <c r="BW97" s="2553"/>
      <c r="BX97" s="2554"/>
      <c r="BY97" s="2553" t="s">
        <v>1143</v>
      </c>
      <c r="BZ97" s="2553"/>
      <c r="CA97" s="2553"/>
      <c r="CB97" s="2553"/>
      <c r="CC97" s="2553"/>
      <c r="CD97" s="2553"/>
      <c r="CE97" s="2553"/>
      <c r="CF97" s="2553"/>
      <c r="CG97" s="2553"/>
      <c r="CH97" s="2553"/>
      <c r="CI97" s="2553"/>
      <c r="CJ97" s="2553"/>
      <c r="CK97" s="2553"/>
      <c r="CL97" s="2554"/>
    </row>
    <row r="98" spans="1:93" ht="48" customHeight="1" thickBot="1" x14ac:dyDescent="0.25">
      <c r="C98" s="181"/>
      <c r="D98" s="1376" t="s">
        <v>1345</v>
      </c>
      <c r="E98" s="1377" t="s">
        <v>1346</v>
      </c>
      <c r="F98" s="1376" t="s">
        <v>1347</v>
      </c>
      <c r="G98" s="1377" t="s">
        <v>1348</v>
      </c>
      <c r="H98" s="1376" t="s">
        <v>1349</v>
      </c>
      <c r="I98" s="1377" t="s">
        <v>1350</v>
      </c>
      <c r="J98" s="1376" t="s">
        <v>1351</v>
      </c>
      <c r="K98" s="1377" t="s">
        <v>1352</v>
      </c>
      <c r="L98" s="1376" t="s">
        <v>1353</v>
      </c>
      <c r="M98" s="1377" t="s">
        <v>1354</v>
      </c>
      <c r="N98" s="1376">
        <v>2016</v>
      </c>
      <c r="O98" s="1377">
        <v>2017</v>
      </c>
      <c r="P98" s="1378">
        <v>2018</v>
      </c>
      <c r="Q98" s="1379" t="s">
        <v>1355</v>
      </c>
      <c r="R98" s="1374" t="s">
        <v>1345</v>
      </c>
      <c r="S98" s="1375" t="s">
        <v>1346</v>
      </c>
      <c r="T98" s="1374" t="s">
        <v>1347</v>
      </c>
      <c r="U98" s="1375" t="s">
        <v>1348</v>
      </c>
      <c r="V98" s="1374" t="s">
        <v>1349</v>
      </c>
      <c r="W98" s="1375" t="s">
        <v>1350</v>
      </c>
      <c r="X98" s="1374" t="s">
        <v>1351</v>
      </c>
      <c r="Y98" s="1375" t="s">
        <v>1352</v>
      </c>
      <c r="Z98" s="1374" t="s">
        <v>1353</v>
      </c>
      <c r="AA98" s="1375" t="s">
        <v>1354</v>
      </c>
      <c r="AB98" s="1376">
        <v>2016</v>
      </c>
      <c r="AC98" s="1377">
        <v>2017</v>
      </c>
      <c r="AD98" s="1378">
        <v>2018</v>
      </c>
      <c r="AE98" s="1379" t="s">
        <v>1355</v>
      </c>
      <c r="AF98" s="1374" t="s">
        <v>1345</v>
      </c>
      <c r="AG98" s="1375" t="s">
        <v>1346</v>
      </c>
      <c r="AH98" s="1374" t="s">
        <v>1347</v>
      </c>
      <c r="AI98" s="1375" t="s">
        <v>1348</v>
      </c>
      <c r="AJ98" s="1374" t="s">
        <v>1349</v>
      </c>
      <c r="AK98" s="1375" t="s">
        <v>1350</v>
      </c>
      <c r="AL98" s="1374" t="s">
        <v>1351</v>
      </c>
      <c r="AM98" s="1375" t="s">
        <v>1352</v>
      </c>
      <c r="AN98" s="1374" t="s">
        <v>1353</v>
      </c>
      <c r="AO98" s="1375" t="s">
        <v>1354</v>
      </c>
      <c r="AP98" s="1376">
        <v>2016</v>
      </c>
      <c r="AQ98" s="1377">
        <v>2017</v>
      </c>
      <c r="AR98" s="1378">
        <v>2018</v>
      </c>
      <c r="AS98" s="1379" t="s">
        <v>1355</v>
      </c>
      <c r="AT98" s="2487"/>
      <c r="AU98" s="33"/>
      <c r="AW98" s="1188">
        <v>2006</v>
      </c>
      <c r="AX98" s="1189">
        <v>2007</v>
      </c>
      <c r="AY98" s="1189">
        <v>2008</v>
      </c>
      <c r="AZ98" s="1189">
        <v>2009</v>
      </c>
      <c r="BA98" s="1189">
        <v>2010</v>
      </c>
      <c r="BB98" s="1189">
        <v>2011</v>
      </c>
      <c r="BC98" s="1189">
        <v>2012</v>
      </c>
      <c r="BD98" s="1189">
        <v>2013</v>
      </c>
      <c r="BE98" s="1189">
        <v>2014</v>
      </c>
      <c r="BF98" s="1189">
        <v>2015</v>
      </c>
      <c r="BG98" s="1189">
        <v>2016</v>
      </c>
      <c r="BH98" s="1189">
        <v>2017</v>
      </c>
      <c r="BI98" s="1189">
        <v>2018</v>
      </c>
      <c r="BJ98" s="1190" t="s">
        <v>1362</v>
      </c>
      <c r="BK98" s="1188">
        <v>2006</v>
      </c>
      <c r="BL98" s="1189">
        <v>2007</v>
      </c>
      <c r="BM98" s="1189">
        <v>2008</v>
      </c>
      <c r="BN98" s="1189">
        <v>2009</v>
      </c>
      <c r="BO98" s="1189">
        <v>2010</v>
      </c>
      <c r="BP98" s="1189">
        <v>2011</v>
      </c>
      <c r="BQ98" s="1189">
        <v>2012</v>
      </c>
      <c r="BR98" s="1189">
        <v>2013</v>
      </c>
      <c r="BS98" s="1189">
        <v>2014</v>
      </c>
      <c r="BT98" s="1189">
        <v>2015</v>
      </c>
      <c r="BU98" s="1189">
        <v>2016</v>
      </c>
      <c r="BV98" s="1189">
        <v>2017</v>
      </c>
      <c r="BW98" s="1189">
        <v>2018</v>
      </c>
      <c r="BX98" s="1190" t="s">
        <v>1362</v>
      </c>
      <c r="BY98" s="1191">
        <v>2006</v>
      </c>
      <c r="BZ98" s="1189">
        <v>2007</v>
      </c>
      <c r="CA98" s="1189">
        <v>2008</v>
      </c>
      <c r="CB98" s="1189">
        <v>2009</v>
      </c>
      <c r="CC98" s="1189">
        <v>2010</v>
      </c>
      <c r="CD98" s="1189">
        <v>2011</v>
      </c>
      <c r="CE98" s="1189">
        <v>2012</v>
      </c>
      <c r="CF98" s="1189">
        <v>2013</v>
      </c>
      <c r="CG98" s="1189">
        <v>2014</v>
      </c>
      <c r="CH98" s="1189">
        <v>2015</v>
      </c>
      <c r="CI98" s="1189">
        <v>2016</v>
      </c>
      <c r="CJ98" s="1189">
        <v>2017</v>
      </c>
      <c r="CK98" s="1189">
        <v>2018</v>
      </c>
      <c r="CL98" s="1192" t="s">
        <v>1362</v>
      </c>
      <c r="CM98" s="801" t="s">
        <v>1360</v>
      </c>
      <c r="CN98" s="761" t="s">
        <v>1361</v>
      </c>
    </row>
    <row r="99" spans="1:93" ht="28.5" customHeight="1" x14ac:dyDescent="0.2">
      <c r="B99" s="1312" t="s">
        <v>1363</v>
      </c>
      <c r="C99" s="138"/>
      <c r="D99" s="1122"/>
      <c r="E99" s="1123"/>
      <c r="F99" s="1123"/>
      <c r="G99" s="1123"/>
      <c r="H99" s="1123"/>
      <c r="I99" s="1123"/>
      <c r="J99" s="1123"/>
      <c r="K99" s="1123"/>
      <c r="L99" s="1123"/>
      <c r="M99" s="829"/>
      <c r="N99" s="829"/>
      <c r="O99" s="829"/>
      <c r="P99" s="135"/>
      <c r="Q99" s="64"/>
      <c r="R99" s="1122"/>
      <c r="S99" s="1123"/>
      <c r="T99" s="1123"/>
      <c r="U99" s="1123"/>
      <c r="V99" s="1123"/>
      <c r="W99" s="1123"/>
      <c r="X99" s="1123"/>
      <c r="Y99" s="1123"/>
      <c r="Z99" s="1123"/>
      <c r="AA99" s="829"/>
      <c r="AB99" s="829"/>
      <c r="AC99" s="829"/>
      <c r="AD99" s="135"/>
      <c r="AE99" s="64"/>
      <c r="AF99" s="1122"/>
      <c r="AG99" s="1123"/>
      <c r="AH99" s="1123"/>
      <c r="AI99" s="1123"/>
      <c r="AJ99" s="1123"/>
      <c r="AK99" s="1123"/>
      <c r="AL99" s="1123"/>
      <c r="AM99" s="1123"/>
      <c r="AN99" s="1123"/>
      <c r="AO99" s="829"/>
      <c r="AP99" s="829"/>
      <c r="AQ99" s="829"/>
      <c r="AR99" s="135"/>
      <c r="AS99" s="64"/>
      <c r="AT99" s="1313"/>
      <c r="AU99" s="245"/>
      <c r="AV99" s="1152" t="s">
        <v>1364</v>
      </c>
      <c r="AW99" s="1147"/>
      <c r="AX99" s="1141"/>
      <c r="AY99" s="1141"/>
      <c r="AZ99" s="1141"/>
      <c r="BA99" s="1141"/>
      <c r="BB99" s="1141"/>
      <c r="BC99" s="1141"/>
      <c r="BD99" s="1141"/>
      <c r="BE99" s="829"/>
      <c r="BF99" s="829"/>
      <c r="BG99" s="829"/>
      <c r="BH99" s="829"/>
      <c r="BI99" s="829"/>
      <c r="BJ99" s="64"/>
      <c r="BK99" s="1137"/>
      <c r="BL99" s="1137"/>
      <c r="BM99" s="1137"/>
      <c r="BN99" s="1137"/>
      <c r="BO99" s="1137"/>
      <c r="BP99" s="1137"/>
      <c r="BQ99" s="1137"/>
      <c r="BR99" s="1137"/>
      <c r="BS99" s="1137"/>
      <c r="BT99" s="1137"/>
      <c r="BU99" s="1137"/>
      <c r="BV99" s="1137"/>
      <c r="BW99" s="1137"/>
      <c r="BX99" s="834"/>
      <c r="BY99" s="1147"/>
      <c r="BZ99" s="1141"/>
      <c r="CA99" s="1141"/>
      <c r="CB99" s="1141"/>
      <c r="CC99" s="1141"/>
      <c r="CD99" s="1141"/>
      <c r="CE99" s="1141"/>
      <c r="CF99" s="1141"/>
      <c r="CG99" s="829"/>
      <c r="CH99" s="829"/>
      <c r="CI99" s="829"/>
      <c r="CJ99" s="829"/>
      <c r="CK99" s="829"/>
      <c r="CL99" s="64"/>
      <c r="CM99" s="185"/>
      <c r="CN99" s="204"/>
    </row>
    <row r="100" spans="1:93" ht="50.1" customHeight="1" x14ac:dyDescent="0.2">
      <c r="B100" s="1314" t="s">
        <v>1365</v>
      </c>
      <c r="C100" s="167" t="s">
        <v>1530</v>
      </c>
      <c r="D100" s="1300"/>
      <c r="E100" s="1301"/>
      <c r="F100" s="1301"/>
      <c r="G100" s="1301"/>
      <c r="H100" s="1131"/>
      <c r="I100" s="1131"/>
      <c r="J100" s="1131"/>
      <c r="K100" s="1131"/>
      <c r="L100" s="1131"/>
      <c r="M100" s="1131"/>
      <c r="N100" s="1121"/>
      <c r="O100" s="1121"/>
      <c r="P100" s="1124"/>
      <c r="Q100" s="922"/>
      <c r="R100" s="1300"/>
      <c r="S100" s="1301"/>
      <c r="T100" s="1301"/>
      <c r="U100" s="1301"/>
      <c r="V100" s="1131"/>
      <c r="W100" s="1131"/>
      <c r="X100" s="1131"/>
      <c r="Y100" s="1131"/>
      <c r="Z100" s="1131"/>
      <c r="AA100" s="1131"/>
      <c r="AB100" s="1121"/>
      <c r="AC100" s="1121"/>
      <c r="AD100" s="1124"/>
      <c r="AE100" s="922"/>
      <c r="AF100" s="1300"/>
      <c r="AG100" s="1301"/>
      <c r="AH100" s="1301"/>
      <c r="AI100" s="1301"/>
      <c r="AJ100" s="1131"/>
      <c r="AK100" s="1131"/>
      <c r="AL100" s="1131"/>
      <c r="AM100" s="1131"/>
      <c r="AN100" s="1131"/>
      <c r="AO100" s="1131"/>
      <c r="AP100" s="1121"/>
      <c r="AQ100" s="1121"/>
      <c r="AR100" s="1124"/>
      <c r="AS100" s="922"/>
      <c r="AT100" s="1334"/>
      <c r="AU100" s="245"/>
      <c r="AV100" s="1193" t="s">
        <v>1367</v>
      </c>
      <c r="AW100" s="1278" t="str">
        <f>IF(SUM(COUNTBLANK(D100),COUNTBLANK(D101))=0,D101/D100,"-")</f>
        <v>-</v>
      </c>
      <c r="AX100" s="1279" t="str">
        <f t="shared" ref="AX100:CL100" si="35">IF(SUM(COUNTBLANK(E100),COUNTBLANK(E101))=0,E101/E100,"-")</f>
        <v>-</v>
      </c>
      <c r="AY100" s="1279" t="str">
        <f t="shared" si="35"/>
        <v>-</v>
      </c>
      <c r="AZ100" s="1279" t="str">
        <f t="shared" si="35"/>
        <v>-</v>
      </c>
      <c r="BA100" s="1279" t="str">
        <f t="shared" si="35"/>
        <v>-</v>
      </c>
      <c r="BB100" s="1279" t="str">
        <f t="shared" si="35"/>
        <v>-</v>
      </c>
      <c r="BC100" s="1279" t="str">
        <f t="shared" si="35"/>
        <v>-</v>
      </c>
      <c r="BD100" s="1279" t="str">
        <f t="shared" si="35"/>
        <v>-</v>
      </c>
      <c r="BE100" s="849" t="str">
        <f t="shared" si="35"/>
        <v>-</v>
      </c>
      <c r="BF100" s="849" t="str">
        <f t="shared" si="35"/>
        <v>-</v>
      </c>
      <c r="BG100" s="849" t="str">
        <f t="shared" si="35"/>
        <v>-</v>
      </c>
      <c r="BH100" s="849" t="str">
        <f t="shared" si="35"/>
        <v>-</v>
      </c>
      <c r="BI100" s="849" t="str">
        <f t="shared" si="35"/>
        <v>-</v>
      </c>
      <c r="BJ100" s="1194" t="str">
        <f t="shared" si="35"/>
        <v>-</v>
      </c>
      <c r="BK100" s="1195" t="str">
        <f t="shared" si="35"/>
        <v>-</v>
      </c>
      <c r="BL100" s="1195" t="str">
        <f t="shared" si="35"/>
        <v>-</v>
      </c>
      <c r="BM100" s="1195" t="str">
        <f t="shared" si="35"/>
        <v>-</v>
      </c>
      <c r="BN100" s="1195" t="str">
        <f t="shared" si="35"/>
        <v>-</v>
      </c>
      <c r="BO100" s="1195" t="str">
        <f t="shared" si="35"/>
        <v>-</v>
      </c>
      <c r="BP100" s="1195" t="str">
        <f t="shared" si="35"/>
        <v>-</v>
      </c>
      <c r="BQ100" s="1195" t="str">
        <f t="shared" si="35"/>
        <v>-</v>
      </c>
      <c r="BR100" s="1195" t="str">
        <f t="shared" si="35"/>
        <v>-</v>
      </c>
      <c r="BS100" s="1195" t="str">
        <f t="shared" si="35"/>
        <v>-</v>
      </c>
      <c r="BT100" s="1195" t="str">
        <f t="shared" si="35"/>
        <v>-</v>
      </c>
      <c r="BU100" s="1195" t="str">
        <f t="shared" si="35"/>
        <v>-</v>
      </c>
      <c r="BV100" s="1195" t="str">
        <f t="shared" si="35"/>
        <v>-</v>
      </c>
      <c r="BW100" s="1195" t="str">
        <f t="shared" si="35"/>
        <v>-</v>
      </c>
      <c r="BX100" s="1196" t="str">
        <f t="shared" si="35"/>
        <v>-</v>
      </c>
      <c r="BY100" s="1278" t="str">
        <f t="shared" si="35"/>
        <v>-</v>
      </c>
      <c r="BZ100" s="1279" t="str">
        <f t="shared" si="35"/>
        <v>-</v>
      </c>
      <c r="CA100" s="1279" t="str">
        <f t="shared" si="35"/>
        <v>-</v>
      </c>
      <c r="CB100" s="1279" t="str">
        <f t="shared" si="35"/>
        <v>-</v>
      </c>
      <c r="CC100" s="1279" t="str">
        <f t="shared" si="35"/>
        <v>-</v>
      </c>
      <c r="CD100" s="1279" t="str">
        <f t="shared" si="35"/>
        <v>-</v>
      </c>
      <c r="CE100" s="1279" t="str">
        <f t="shared" si="35"/>
        <v>-</v>
      </c>
      <c r="CF100" s="1279" t="str">
        <f t="shared" si="35"/>
        <v>-</v>
      </c>
      <c r="CG100" s="849" t="str">
        <f t="shared" si="35"/>
        <v>-</v>
      </c>
      <c r="CH100" s="849" t="str">
        <f t="shared" si="35"/>
        <v>-</v>
      </c>
      <c r="CI100" s="849" t="str">
        <f t="shared" si="35"/>
        <v>-</v>
      </c>
      <c r="CJ100" s="849" t="str">
        <f t="shared" si="35"/>
        <v>-</v>
      </c>
      <c r="CK100" s="849" t="str">
        <f t="shared" si="35"/>
        <v>-</v>
      </c>
      <c r="CL100" s="1194" t="str">
        <f t="shared" si="35"/>
        <v>-</v>
      </c>
      <c r="CM100" s="196" t="s">
        <v>1531</v>
      </c>
      <c r="CN100" s="218" t="s">
        <v>1532</v>
      </c>
    </row>
    <row r="101" spans="1:93" ht="28.5" customHeight="1" x14ac:dyDescent="0.2">
      <c r="B101" s="1314" t="s">
        <v>1370</v>
      </c>
      <c r="C101" s="167" t="s">
        <v>1376</v>
      </c>
      <c r="D101" s="1300"/>
      <c r="E101" s="1301"/>
      <c r="F101" s="1301"/>
      <c r="G101" s="1301"/>
      <c r="H101" s="1131"/>
      <c r="I101" s="1131"/>
      <c r="J101" s="1131"/>
      <c r="K101" s="1131"/>
      <c r="L101" s="1131"/>
      <c r="M101" s="1131"/>
      <c r="N101" s="1121"/>
      <c r="O101" s="1121"/>
      <c r="P101" s="1124"/>
      <c r="Q101" s="922"/>
      <c r="R101" s="1300"/>
      <c r="S101" s="1301"/>
      <c r="T101" s="1301"/>
      <c r="U101" s="1301"/>
      <c r="V101" s="1131"/>
      <c r="W101" s="1131"/>
      <c r="X101" s="1131"/>
      <c r="Y101" s="1131"/>
      <c r="Z101" s="1131"/>
      <c r="AA101" s="1131"/>
      <c r="AB101" s="1121"/>
      <c r="AC101" s="1121"/>
      <c r="AD101" s="1124"/>
      <c r="AE101" s="922"/>
      <c r="AF101" s="1300"/>
      <c r="AG101" s="1301"/>
      <c r="AH101" s="1301"/>
      <c r="AI101" s="1301"/>
      <c r="AJ101" s="1131"/>
      <c r="AK101" s="1131"/>
      <c r="AL101" s="1131"/>
      <c r="AM101" s="1131"/>
      <c r="AN101" s="1131"/>
      <c r="AO101" s="1131"/>
      <c r="AP101" s="1121"/>
      <c r="AQ101" s="1121"/>
      <c r="AR101" s="1124"/>
      <c r="AS101" s="922"/>
      <c r="AT101" s="1334"/>
      <c r="AU101" s="245"/>
      <c r="AV101" s="1193" t="s">
        <v>1372</v>
      </c>
      <c r="AW101" s="1278" t="str">
        <f>IF(SUM(COUNTBLANK(D100),COUNTBLANK(D102))=0,D102/D100,"-")</f>
        <v>-</v>
      </c>
      <c r="AX101" s="1279" t="str">
        <f t="shared" ref="AX101:CL101" si="36">IF(SUM(COUNTBLANK(E100),COUNTBLANK(E102))=0,E102/E100,"-")</f>
        <v>-</v>
      </c>
      <c r="AY101" s="1279" t="str">
        <f t="shared" si="36"/>
        <v>-</v>
      </c>
      <c r="AZ101" s="1279" t="str">
        <f t="shared" si="36"/>
        <v>-</v>
      </c>
      <c r="BA101" s="1279" t="str">
        <f t="shared" si="36"/>
        <v>-</v>
      </c>
      <c r="BB101" s="1279" t="str">
        <f t="shared" si="36"/>
        <v>-</v>
      </c>
      <c r="BC101" s="1279" t="str">
        <f t="shared" si="36"/>
        <v>-</v>
      </c>
      <c r="BD101" s="1279" t="str">
        <f t="shared" si="36"/>
        <v>-</v>
      </c>
      <c r="BE101" s="849" t="str">
        <f t="shared" si="36"/>
        <v>-</v>
      </c>
      <c r="BF101" s="849" t="str">
        <f t="shared" si="36"/>
        <v>-</v>
      </c>
      <c r="BG101" s="849" t="str">
        <f t="shared" si="36"/>
        <v>-</v>
      </c>
      <c r="BH101" s="849" t="str">
        <f t="shared" si="36"/>
        <v>-</v>
      </c>
      <c r="BI101" s="849" t="str">
        <f t="shared" si="36"/>
        <v>-</v>
      </c>
      <c r="BJ101" s="1194" t="str">
        <f t="shared" si="36"/>
        <v>-</v>
      </c>
      <c r="BK101" s="1195" t="str">
        <f t="shared" si="36"/>
        <v>-</v>
      </c>
      <c r="BL101" s="1195" t="str">
        <f t="shared" si="36"/>
        <v>-</v>
      </c>
      <c r="BM101" s="1195" t="str">
        <f t="shared" si="36"/>
        <v>-</v>
      </c>
      <c r="BN101" s="1195" t="str">
        <f t="shared" si="36"/>
        <v>-</v>
      </c>
      <c r="BO101" s="1195" t="str">
        <f t="shared" si="36"/>
        <v>-</v>
      </c>
      <c r="BP101" s="1195" t="str">
        <f t="shared" si="36"/>
        <v>-</v>
      </c>
      <c r="BQ101" s="1195" t="str">
        <f t="shared" si="36"/>
        <v>-</v>
      </c>
      <c r="BR101" s="1195" t="str">
        <f t="shared" si="36"/>
        <v>-</v>
      </c>
      <c r="BS101" s="1195" t="str">
        <f t="shared" si="36"/>
        <v>-</v>
      </c>
      <c r="BT101" s="1195" t="str">
        <f t="shared" si="36"/>
        <v>-</v>
      </c>
      <c r="BU101" s="1195" t="str">
        <f t="shared" si="36"/>
        <v>-</v>
      </c>
      <c r="BV101" s="1195" t="str">
        <f t="shared" si="36"/>
        <v>-</v>
      </c>
      <c r="BW101" s="1195" t="str">
        <f t="shared" si="36"/>
        <v>-</v>
      </c>
      <c r="BX101" s="1196" t="str">
        <f t="shared" si="36"/>
        <v>-</v>
      </c>
      <c r="BY101" s="1278" t="str">
        <f t="shared" si="36"/>
        <v>-</v>
      </c>
      <c r="BZ101" s="1279" t="str">
        <f t="shared" si="36"/>
        <v>-</v>
      </c>
      <c r="CA101" s="1279" t="str">
        <f t="shared" si="36"/>
        <v>-</v>
      </c>
      <c r="CB101" s="1279" t="str">
        <f t="shared" si="36"/>
        <v>-</v>
      </c>
      <c r="CC101" s="1279" t="str">
        <f t="shared" si="36"/>
        <v>-</v>
      </c>
      <c r="CD101" s="1279" t="str">
        <f t="shared" si="36"/>
        <v>-</v>
      </c>
      <c r="CE101" s="1279" t="str">
        <f t="shared" si="36"/>
        <v>-</v>
      </c>
      <c r="CF101" s="1279" t="str">
        <f t="shared" si="36"/>
        <v>-</v>
      </c>
      <c r="CG101" s="849" t="str">
        <f t="shared" si="36"/>
        <v>-</v>
      </c>
      <c r="CH101" s="849" t="str">
        <f t="shared" si="36"/>
        <v>-</v>
      </c>
      <c r="CI101" s="849" t="str">
        <f t="shared" si="36"/>
        <v>-</v>
      </c>
      <c r="CJ101" s="849" t="str">
        <f t="shared" si="36"/>
        <v>-</v>
      </c>
      <c r="CK101" s="849" t="str">
        <f t="shared" si="36"/>
        <v>-</v>
      </c>
      <c r="CL101" s="1194" t="str">
        <f t="shared" si="36"/>
        <v>-</v>
      </c>
      <c r="CM101" s="196" t="s">
        <v>1368</v>
      </c>
      <c r="CN101" s="218" t="s">
        <v>1533</v>
      </c>
    </row>
    <row r="102" spans="1:93" ht="28.5" customHeight="1" x14ac:dyDescent="0.2">
      <c r="B102" s="1314" t="s">
        <v>1375</v>
      </c>
      <c r="C102" s="202" t="s">
        <v>1381</v>
      </c>
      <c r="D102" s="1300"/>
      <c r="E102" s="1301"/>
      <c r="F102" s="1301"/>
      <c r="G102" s="1301"/>
      <c r="H102" s="1131"/>
      <c r="I102" s="1131"/>
      <c r="J102" s="1131"/>
      <c r="K102" s="1131"/>
      <c r="L102" s="1131"/>
      <c r="M102" s="1131"/>
      <c r="N102" s="1121"/>
      <c r="O102" s="1121"/>
      <c r="P102" s="1124"/>
      <c r="Q102" s="922"/>
      <c r="R102" s="1300"/>
      <c r="S102" s="1301"/>
      <c r="T102" s="1301"/>
      <c r="U102" s="1301"/>
      <c r="V102" s="1131"/>
      <c r="W102" s="1131"/>
      <c r="X102" s="1131"/>
      <c r="Y102" s="1131"/>
      <c r="Z102" s="1131"/>
      <c r="AA102" s="1131"/>
      <c r="AB102" s="1121"/>
      <c r="AC102" s="1121"/>
      <c r="AD102" s="1124"/>
      <c r="AE102" s="922"/>
      <c r="AF102" s="1300"/>
      <c r="AG102" s="1301"/>
      <c r="AH102" s="1301"/>
      <c r="AI102" s="1301"/>
      <c r="AJ102" s="1131"/>
      <c r="AK102" s="1131"/>
      <c r="AL102" s="1131"/>
      <c r="AM102" s="1131"/>
      <c r="AN102" s="1131"/>
      <c r="AO102" s="1131"/>
      <c r="AP102" s="1121"/>
      <c r="AQ102" s="1121"/>
      <c r="AR102" s="1124"/>
      <c r="AS102" s="922"/>
      <c r="AT102" s="1334"/>
      <c r="AU102" s="245"/>
      <c r="AV102" s="1197" t="s">
        <v>1377</v>
      </c>
      <c r="AW102" s="1280" t="str">
        <f>IF(SUM(COUNTBLANK(D100),COUNTBLANK(D101),COUNTBLANK(D117),COUNTBLANK(D118))=0,(D101+D118)/(D100+D117),"-")</f>
        <v>-</v>
      </c>
      <c r="AX102" s="1281" t="str">
        <f t="shared" ref="AX102:CL102" si="37">IF(SUM(COUNTBLANK(E100),COUNTBLANK(E101),COUNTBLANK(E117),COUNTBLANK(E118))=0,(E101+E118)/(E100+E117),"-")</f>
        <v>-</v>
      </c>
      <c r="AY102" s="1281" t="str">
        <f t="shared" si="37"/>
        <v>-</v>
      </c>
      <c r="AZ102" s="1281" t="str">
        <f t="shared" si="37"/>
        <v>-</v>
      </c>
      <c r="BA102" s="1281" t="str">
        <f t="shared" si="37"/>
        <v>-</v>
      </c>
      <c r="BB102" s="1281" t="str">
        <f t="shared" si="37"/>
        <v>-</v>
      </c>
      <c r="BC102" s="1281" t="str">
        <f t="shared" si="37"/>
        <v>-</v>
      </c>
      <c r="BD102" s="1281" t="str">
        <f t="shared" si="37"/>
        <v>-</v>
      </c>
      <c r="BE102" s="850" t="str">
        <f t="shared" si="37"/>
        <v>-</v>
      </c>
      <c r="BF102" s="850" t="str">
        <f t="shared" si="37"/>
        <v>-</v>
      </c>
      <c r="BG102" s="850" t="str">
        <f t="shared" si="37"/>
        <v>-</v>
      </c>
      <c r="BH102" s="850" t="str">
        <f t="shared" si="37"/>
        <v>-</v>
      </c>
      <c r="BI102" s="850" t="str">
        <f t="shared" si="37"/>
        <v>-</v>
      </c>
      <c r="BJ102" s="1198" t="str">
        <f t="shared" si="37"/>
        <v>-</v>
      </c>
      <c r="BK102" s="1199" t="str">
        <f t="shared" si="37"/>
        <v>-</v>
      </c>
      <c r="BL102" s="1199" t="str">
        <f t="shared" si="37"/>
        <v>-</v>
      </c>
      <c r="BM102" s="1199" t="str">
        <f t="shared" si="37"/>
        <v>-</v>
      </c>
      <c r="BN102" s="1199" t="str">
        <f t="shared" si="37"/>
        <v>-</v>
      </c>
      <c r="BO102" s="1199" t="str">
        <f t="shared" si="37"/>
        <v>-</v>
      </c>
      <c r="BP102" s="1199" t="str">
        <f t="shared" si="37"/>
        <v>-</v>
      </c>
      <c r="BQ102" s="1199" t="str">
        <f t="shared" si="37"/>
        <v>-</v>
      </c>
      <c r="BR102" s="1199" t="str">
        <f t="shared" si="37"/>
        <v>-</v>
      </c>
      <c r="BS102" s="1199" t="str">
        <f t="shared" si="37"/>
        <v>-</v>
      </c>
      <c r="BT102" s="1199" t="str">
        <f t="shared" si="37"/>
        <v>-</v>
      </c>
      <c r="BU102" s="1199" t="str">
        <f t="shared" si="37"/>
        <v>-</v>
      </c>
      <c r="BV102" s="1199" t="str">
        <f t="shared" si="37"/>
        <v>-</v>
      </c>
      <c r="BW102" s="1199" t="str">
        <f t="shared" si="37"/>
        <v>-</v>
      </c>
      <c r="BX102" s="1200" t="str">
        <f t="shared" si="37"/>
        <v>-</v>
      </c>
      <c r="BY102" s="1280" t="str">
        <f t="shared" si="37"/>
        <v>-</v>
      </c>
      <c r="BZ102" s="1281" t="str">
        <f t="shared" si="37"/>
        <v>-</v>
      </c>
      <c r="CA102" s="1281" t="str">
        <f t="shared" si="37"/>
        <v>-</v>
      </c>
      <c r="CB102" s="1281" t="str">
        <f t="shared" si="37"/>
        <v>-</v>
      </c>
      <c r="CC102" s="1281" t="str">
        <f t="shared" si="37"/>
        <v>-</v>
      </c>
      <c r="CD102" s="1281" t="str">
        <f t="shared" si="37"/>
        <v>-</v>
      </c>
      <c r="CE102" s="1281" t="str">
        <f t="shared" si="37"/>
        <v>-</v>
      </c>
      <c r="CF102" s="1281" t="str">
        <f t="shared" si="37"/>
        <v>-</v>
      </c>
      <c r="CG102" s="850" t="str">
        <f t="shared" si="37"/>
        <v>-</v>
      </c>
      <c r="CH102" s="850" t="str">
        <f t="shared" si="37"/>
        <v>-</v>
      </c>
      <c r="CI102" s="850" t="str">
        <f t="shared" si="37"/>
        <v>-</v>
      </c>
      <c r="CJ102" s="850" t="str">
        <f t="shared" si="37"/>
        <v>-</v>
      </c>
      <c r="CK102" s="850" t="str">
        <f t="shared" si="37"/>
        <v>-</v>
      </c>
      <c r="CL102" s="1198" t="str">
        <f t="shared" si="37"/>
        <v>-</v>
      </c>
      <c r="CM102" s="198" t="s">
        <v>1643</v>
      </c>
      <c r="CN102" s="220" t="s">
        <v>1534</v>
      </c>
    </row>
    <row r="103" spans="1:93" ht="28.5" customHeight="1" x14ac:dyDescent="0.2">
      <c r="B103" s="1314" t="s">
        <v>1380</v>
      </c>
      <c r="C103" s="167" t="s">
        <v>1384</v>
      </c>
      <c r="D103" s="1300"/>
      <c r="E103" s="1301"/>
      <c r="F103" s="1301"/>
      <c r="G103" s="1301"/>
      <c r="H103" s="1131"/>
      <c r="I103" s="1131"/>
      <c r="J103" s="1131"/>
      <c r="K103" s="1131"/>
      <c r="L103" s="1131"/>
      <c r="M103" s="1131"/>
      <c r="N103" s="1121"/>
      <c r="O103" s="1121"/>
      <c r="P103" s="1124"/>
      <c r="Q103" s="922"/>
      <c r="R103" s="1300"/>
      <c r="S103" s="1301"/>
      <c r="T103" s="1301"/>
      <c r="U103" s="1301"/>
      <c r="V103" s="1131"/>
      <c r="W103" s="1131"/>
      <c r="X103" s="1131"/>
      <c r="Y103" s="1131"/>
      <c r="Z103" s="1131"/>
      <c r="AA103" s="1131"/>
      <c r="AB103" s="1121"/>
      <c r="AC103" s="1121"/>
      <c r="AD103" s="1124"/>
      <c r="AE103" s="922"/>
      <c r="AF103" s="1300"/>
      <c r="AG103" s="1301"/>
      <c r="AH103" s="1301"/>
      <c r="AI103" s="1301"/>
      <c r="AJ103" s="1131"/>
      <c r="AK103" s="1131"/>
      <c r="AL103" s="1131"/>
      <c r="AM103" s="1131"/>
      <c r="AN103" s="1131"/>
      <c r="AO103" s="1131"/>
      <c r="AP103" s="1121"/>
      <c r="AQ103" s="1121"/>
      <c r="AR103" s="1124"/>
      <c r="AS103" s="922"/>
      <c r="AT103" s="1334"/>
      <c r="AU103" s="245"/>
      <c r="AV103" s="1155" t="s">
        <v>1382</v>
      </c>
      <c r="AW103" s="1282"/>
      <c r="AX103" s="1283"/>
      <c r="AY103" s="1283"/>
      <c r="AZ103" s="1283"/>
      <c r="BA103" s="1283"/>
      <c r="BB103" s="1283"/>
      <c r="BC103" s="1283"/>
      <c r="BD103" s="1283"/>
      <c r="BE103" s="1284"/>
      <c r="BF103" s="1284"/>
      <c r="BG103" s="1284"/>
      <c r="BH103" s="1284"/>
      <c r="BI103" s="1284"/>
      <c r="BJ103" s="1285"/>
      <c r="BK103" s="1286"/>
      <c r="BL103" s="1286"/>
      <c r="BM103" s="1286"/>
      <c r="BN103" s="1286"/>
      <c r="BO103" s="1286"/>
      <c r="BP103" s="1286"/>
      <c r="BQ103" s="1286"/>
      <c r="BR103" s="1286"/>
      <c r="BS103" s="1286"/>
      <c r="BT103" s="1286"/>
      <c r="BU103" s="1286"/>
      <c r="BV103" s="1286"/>
      <c r="BW103" s="1286"/>
      <c r="BX103" s="1287"/>
      <c r="BY103" s="1282"/>
      <c r="BZ103" s="1283"/>
      <c r="CA103" s="1283"/>
      <c r="CB103" s="1283"/>
      <c r="CC103" s="1283"/>
      <c r="CD103" s="1283"/>
      <c r="CE103" s="1283"/>
      <c r="CF103" s="1283"/>
      <c r="CG103" s="1284"/>
      <c r="CH103" s="1284"/>
      <c r="CI103" s="1284"/>
      <c r="CJ103" s="1284"/>
      <c r="CK103" s="1284"/>
      <c r="CL103" s="1285"/>
      <c r="CM103" s="186"/>
      <c r="CN103" s="203"/>
    </row>
    <row r="104" spans="1:93" ht="28.5" customHeight="1" x14ac:dyDescent="0.2">
      <c r="B104" s="1314" t="s">
        <v>1383</v>
      </c>
      <c r="C104" s="167" t="s">
        <v>1389</v>
      </c>
      <c r="D104" s="1300"/>
      <c r="E104" s="1301"/>
      <c r="F104" s="1301"/>
      <c r="G104" s="1301"/>
      <c r="H104" s="1131"/>
      <c r="I104" s="1131"/>
      <c r="J104" s="1131"/>
      <c r="K104" s="1131"/>
      <c r="L104" s="1131"/>
      <c r="M104" s="1131"/>
      <c r="N104" s="1121"/>
      <c r="O104" s="1121"/>
      <c r="P104" s="1124"/>
      <c r="Q104" s="922"/>
      <c r="R104" s="1300"/>
      <c r="S104" s="1301"/>
      <c r="T104" s="1301"/>
      <c r="U104" s="1301"/>
      <c r="V104" s="1131"/>
      <c r="W104" s="1131"/>
      <c r="X104" s="1131"/>
      <c r="Y104" s="1131"/>
      <c r="Z104" s="1131"/>
      <c r="AA104" s="1131"/>
      <c r="AB104" s="1121"/>
      <c r="AC104" s="1121"/>
      <c r="AD104" s="1124"/>
      <c r="AE104" s="922"/>
      <c r="AF104" s="1300"/>
      <c r="AG104" s="1301"/>
      <c r="AH104" s="1301"/>
      <c r="AI104" s="1301"/>
      <c r="AJ104" s="1131"/>
      <c r="AK104" s="1131"/>
      <c r="AL104" s="1131"/>
      <c r="AM104" s="1131"/>
      <c r="AN104" s="1131"/>
      <c r="AO104" s="1131"/>
      <c r="AP104" s="1121"/>
      <c r="AQ104" s="1121"/>
      <c r="AR104" s="1124"/>
      <c r="AS104" s="922"/>
      <c r="AT104" s="1334"/>
      <c r="AU104" s="245"/>
      <c r="AV104" s="1193" t="s">
        <v>1385</v>
      </c>
      <c r="AW104" s="1278" t="str">
        <f>IF(SUM(COUNTBLANK(D100),COUNTBLANK(D103),COUNTBLANK(D110),COUNTBLANK(D114))=0,(D103-D110-D114)/D100,"-")</f>
        <v>-</v>
      </c>
      <c r="AX104" s="1279" t="str">
        <f t="shared" ref="AX104:CL104" si="38">IF(SUM(COUNTBLANK(E100),COUNTBLANK(E103),COUNTBLANK(E110),COUNTBLANK(E114))=0,(E103-E110-E114)/E100,"-")</f>
        <v>-</v>
      </c>
      <c r="AY104" s="1279" t="str">
        <f t="shared" si="38"/>
        <v>-</v>
      </c>
      <c r="AZ104" s="1279" t="str">
        <f t="shared" si="38"/>
        <v>-</v>
      </c>
      <c r="BA104" s="1279" t="str">
        <f t="shared" si="38"/>
        <v>-</v>
      </c>
      <c r="BB104" s="1279" t="str">
        <f t="shared" si="38"/>
        <v>-</v>
      </c>
      <c r="BC104" s="1279" t="str">
        <f t="shared" si="38"/>
        <v>-</v>
      </c>
      <c r="BD104" s="1279" t="str">
        <f t="shared" si="38"/>
        <v>-</v>
      </c>
      <c r="BE104" s="849" t="str">
        <f t="shared" si="38"/>
        <v>-</v>
      </c>
      <c r="BF104" s="849" t="str">
        <f t="shared" si="38"/>
        <v>-</v>
      </c>
      <c r="BG104" s="849" t="str">
        <f t="shared" si="38"/>
        <v>-</v>
      </c>
      <c r="BH104" s="849" t="str">
        <f t="shared" si="38"/>
        <v>-</v>
      </c>
      <c r="BI104" s="849" t="str">
        <f t="shared" si="38"/>
        <v>-</v>
      </c>
      <c r="BJ104" s="1194" t="str">
        <f t="shared" si="38"/>
        <v>-</v>
      </c>
      <c r="BK104" s="1195" t="str">
        <f t="shared" si="38"/>
        <v>-</v>
      </c>
      <c r="BL104" s="1195" t="str">
        <f t="shared" si="38"/>
        <v>-</v>
      </c>
      <c r="BM104" s="1195" t="str">
        <f t="shared" si="38"/>
        <v>-</v>
      </c>
      <c r="BN104" s="1195" t="str">
        <f t="shared" si="38"/>
        <v>-</v>
      </c>
      <c r="BO104" s="1195" t="str">
        <f t="shared" si="38"/>
        <v>-</v>
      </c>
      <c r="BP104" s="1195" t="str">
        <f t="shared" si="38"/>
        <v>-</v>
      </c>
      <c r="BQ104" s="1195" t="str">
        <f t="shared" si="38"/>
        <v>-</v>
      </c>
      <c r="BR104" s="1195" t="str">
        <f t="shared" si="38"/>
        <v>-</v>
      </c>
      <c r="BS104" s="1195" t="str">
        <f t="shared" si="38"/>
        <v>-</v>
      </c>
      <c r="BT104" s="1195" t="str">
        <f t="shared" si="38"/>
        <v>-</v>
      </c>
      <c r="BU104" s="1195" t="str">
        <f t="shared" si="38"/>
        <v>-</v>
      </c>
      <c r="BV104" s="1195" t="str">
        <f t="shared" si="38"/>
        <v>-</v>
      </c>
      <c r="BW104" s="1195" t="str">
        <f t="shared" si="38"/>
        <v>-</v>
      </c>
      <c r="BX104" s="1196" t="str">
        <f t="shared" si="38"/>
        <v>-</v>
      </c>
      <c r="BY104" s="1278" t="str">
        <f t="shared" si="38"/>
        <v>-</v>
      </c>
      <c r="BZ104" s="1279" t="str">
        <f t="shared" si="38"/>
        <v>-</v>
      </c>
      <c r="CA104" s="1279" t="str">
        <f t="shared" si="38"/>
        <v>-</v>
      </c>
      <c r="CB104" s="1279" t="str">
        <f t="shared" si="38"/>
        <v>-</v>
      </c>
      <c r="CC104" s="1279" t="str">
        <f t="shared" si="38"/>
        <v>-</v>
      </c>
      <c r="CD104" s="1279" t="str">
        <f t="shared" si="38"/>
        <v>-</v>
      </c>
      <c r="CE104" s="1279" t="str">
        <f t="shared" si="38"/>
        <v>-</v>
      </c>
      <c r="CF104" s="1279" t="str">
        <f t="shared" si="38"/>
        <v>-</v>
      </c>
      <c r="CG104" s="849" t="str">
        <f t="shared" si="38"/>
        <v>-</v>
      </c>
      <c r="CH104" s="849" t="str">
        <f t="shared" si="38"/>
        <v>-</v>
      </c>
      <c r="CI104" s="849" t="str">
        <f t="shared" si="38"/>
        <v>-</v>
      </c>
      <c r="CJ104" s="849" t="str">
        <f t="shared" si="38"/>
        <v>-</v>
      </c>
      <c r="CK104" s="849" t="str">
        <f t="shared" si="38"/>
        <v>-</v>
      </c>
      <c r="CL104" s="1194" t="str">
        <f t="shared" si="38"/>
        <v>-</v>
      </c>
      <c r="CM104" s="196" t="s">
        <v>1644</v>
      </c>
      <c r="CN104" s="218" t="s">
        <v>1535</v>
      </c>
    </row>
    <row r="105" spans="1:93" ht="28.5" customHeight="1" x14ac:dyDescent="0.2">
      <c r="B105" s="1314" t="s">
        <v>1388</v>
      </c>
      <c r="C105" s="167" t="s">
        <v>1536</v>
      </c>
      <c r="D105" s="1300"/>
      <c r="E105" s="1301"/>
      <c r="F105" s="1301"/>
      <c r="G105" s="1301"/>
      <c r="H105" s="1131"/>
      <c r="I105" s="1131"/>
      <c r="J105" s="1131"/>
      <c r="K105" s="1131"/>
      <c r="L105" s="1131"/>
      <c r="M105" s="1131"/>
      <c r="N105" s="1121"/>
      <c r="O105" s="1121"/>
      <c r="P105" s="1124"/>
      <c r="Q105" s="922"/>
      <c r="R105" s="1300"/>
      <c r="S105" s="1301"/>
      <c r="T105" s="1301"/>
      <c r="U105" s="1301"/>
      <c r="V105" s="1131"/>
      <c r="W105" s="1131"/>
      <c r="X105" s="1131"/>
      <c r="Y105" s="1131"/>
      <c r="Z105" s="1131"/>
      <c r="AA105" s="1131"/>
      <c r="AB105" s="1121"/>
      <c r="AC105" s="1121"/>
      <c r="AD105" s="1124"/>
      <c r="AE105" s="922"/>
      <c r="AF105" s="1300"/>
      <c r="AG105" s="1301"/>
      <c r="AH105" s="1301"/>
      <c r="AI105" s="1301"/>
      <c r="AJ105" s="1131"/>
      <c r="AK105" s="1131"/>
      <c r="AL105" s="1131"/>
      <c r="AM105" s="1131"/>
      <c r="AN105" s="1131"/>
      <c r="AO105" s="1131"/>
      <c r="AP105" s="1121"/>
      <c r="AQ105" s="1121"/>
      <c r="AR105" s="1124"/>
      <c r="AS105" s="922"/>
      <c r="AT105" s="1334"/>
      <c r="AU105" s="245"/>
      <c r="AV105" s="1193" t="s">
        <v>1390</v>
      </c>
      <c r="AW105" s="1278" t="str">
        <f>IF(SUM(COUNTBLANK(D104),COUNTBLANK(D111))=0,D111/D104,"-")</f>
        <v>-</v>
      </c>
      <c r="AX105" s="1279" t="str">
        <f t="shared" ref="AX105:CL105" si="39">IF(SUM(COUNTBLANK(E104),COUNTBLANK(E111))=0,E111/E104,"-")</f>
        <v>-</v>
      </c>
      <c r="AY105" s="1279" t="str">
        <f t="shared" si="39"/>
        <v>-</v>
      </c>
      <c r="AZ105" s="1279" t="str">
        <f t="shared" si="39"/>
        <v>-</v>
      </c>
      <c r="BA105" s="1279" t="str">
        <f t="shared" si="39"/>
        <v>-</v>
      </c>
      <c r="BB105" s="1279" t="str">
        <f t="shared" si="39"/>
        <v>-</v>
      </c>
      <c r="BC105" s="1279" t="str">
        <f t="shared" si="39"/>
        <v>-</v>
      </c>
      <c r="BD105" s="1279" t="str">
        <f t="shared" si="39"/>
        <v>-</v>
      </c>
      <c r="BE105" s="849" t="str">
        <f t="shared" si="39"/>
        <v>-</v>
      </c>
      <c r="BF105" s="849" t="str">
        <f t="shared" si="39"/>
        <v>-</v>
      </c>
      <c r="BG105" s="849" t="str">
        <f t="shared" si="39"/>
        <v>-</v>
      </c>
      <c r="BH105" s="849" t="str">
        <f t="shared" si="39"/>
        <v>-</v>
      </c>
      <c r="BI105" s="849" t="str">
        <f t="shared" si="39"/>
        <v>-</v>
      </c>
      <c r="BJ105" s="1194" t="str">
        <f t="shared" si="39"/>
        <v>-</v>
      </c>
      <c r="BK105" s="1195" t="str">
        <f t="shared" si="39"/>
        <v>-</v>
      </c>
      <c r="BL105" s="1195" t="str">
        <f t="shared" si="39"/>
        <v>-</v>
      </c>
      <c r="BM105" s="1195" t="str">
        <f t="shared" si="39"/>
        <v>-</v>
      </c>
      <c r="BN105" s="1195" t="str">
        <f t="shared" si="39"/>
        <v>-</v>
      </c>
      <c r="BO105" s="1195" t="str">
        <f t="shared" si="39"/>
        <v>-</v>
      </c>
      <c r="BP105" s="1195" t="str">
        <f t="shared" si="39"/>
        <v>-</v>
      </c>
      <c r="BQ105" s="1195" t="str">
        <f t="shared" si="39"/>
        <v>-</v>
      </c>
      <c r="BR105" s="1195" t="str">
        <f t="shared" si="39"/>
        <v>-</v>
      </c>
      <c r="BS105" s="1195" t="str">
        <f t="shared" si="39"/>
        <v>-</v>
      </c>
      <c r="BT105" s="1195" t="str">
        <f t="shared" si="39"/>
        <v>-</v>
      </c>
      <c r="BU105" s="1195" t="str">
        <f t="shared" si="39"/>
        <v>-</v>
      </c>
      <c r="BV105" s="1195" t="str">
        <f t="shared" si="39"/>
        <v>-</v>
      </c>
      <c r="BW105" s="1195" t="str">
        <f t="shared" si="39"/>
        <v>-</v>
      </c>
      <c r="BX105" s="1196" t="str">
        <f t="shared" si="39"/>
        <v>-</v>
      </c>
      <c r="BY105" s="1278" t="str">
        <f t="shared" si="39"/>
        <v>-</v>
      </c>
      <c r="BZ105" s="1279" t="str">
        <f t="shared" si="39"/>
        <v>-</v>
      </c>
      <c r="CA105" s="1279" t="str">
        <f t="shared" si="39"/>
        <v>-</v>
      </c>
      <c r="CB105" s="1279" t="str">
        <f t="shared" si="39"/>
        <v>-</v>
      </c>
      <c r="CC105" s="1279" t="str">
        <f t="shared" si="39"/>
        <v>-</v>
      </c>
      <c r="CD105" s="1279" t="str">
        <f t="shared" si="39"/>
        <v>-</v>
      </c>
      <c r="CE105" s="1279" t="str">
        <f t="shared" si="39"/>
        <v>-</v>
      </c>
      <c r="CF105" s="1279" t="str">
        <f t="shared" si="39"/>
        <v>-</v>
      </c>
      <c r="CG105" s="849" t="str">
        <f t="shared" si="39"/>
        <v>-</v>
      </c>
      <c r="CH105" s="849" t="str">
        <f t="shared" si="39"/>
        <v>-</v>
      </c>
      <c r="CI105" s="849" t="str">
        <f t="shared" si="39"/>
        <v>-</v>
      </c>
      <c r="CJ105" s="849" t="str">
        <f t="shared" si="39"/>
        <v>-</v>
      </c>
      <c r="CK105" s="849" t="str">
        <f t="shared" si="39"/>
        <v>-</v>
      </c>
      <c r="CL105" s="1194" t="str">
        <f t="shared" si="39"/>
        <v>-</v>
      </c>
      <c r="CM105" s="196" t="s">
        <v>1537</v>
      </c>
      <c r="CN105" s="218" t="s">
        <v>1645</v>
      </c>
    </row>
    <row r="106" spans="1:93" ht="28.5" customHeight="1" x14ac:dyDescent="0.2">
      <c r="B106" s="1314" t="s">
        <v>1393</v>
      </c>
      <c r="C106" s="167" t="s">
        <v>1394</v>
      </c>
      <c r="D106" s="1300"/>
      <c r="E106" s="1301"/>
      <c r="F106" s="1301"/>
      <c r="G106" s="1301"/>
      <c r="H106" s="1131"/>
      <c r="I106" s="1131"/>
      <c r="J106" s="1131"/>
      <c r="K106" s="1131"/>
      <c r="L106" s="1131"/>
      <c r="M106" s="1131"/>
      <c r="N106" s="1121"/>
      <c r="O106" s="1121"/>
      <c r="P106" s="1124"/>
      <c r="Q106" s="922"/>
      <c r="R106" s="1300"/>
      <c r="S106" s="1301"/>
      <c r="T106" s="1301"/>
      <c r="U106" s="1301"/>
      <c r="V106" s="1131"/>
      <c r="W106" s="1131"/>
      <c r="X106" s="1131"/>
      <c r="Y106" s="1131"/>
      <c r="Z106" s="1131"/>
      <c r="AA106" s="1131"/>
      <c r="AB106" s="1121"/>
      <c r="AC106" s="1121"/>
      <c r="AD106" s="1124"/>
      <c r="AE106" s="922"/>
      <c r="AF106" s="1300"/>
      <c r="AG106" s="1301"/>
      <c r="AH106" s="1301"/>
      <c r="AI106" s="1301"/>
      <c r="AJ106" s="1131"/>
      <c r="AK106" s="1131"/>
      <c r="AL106" s="1131"/>
      <c r="AM106" s="1131"/>
      <c r="AN106" s="1131"/>
      <c r="AO106" s="1131"/>
      <c r="AP106" s="1121"/>
      <c r="AQ106" s="1121"/>
      <c r="AR106" s="1124"/>
      <c r="AS106" s="922"/>
      <c r="AT106" s="1334"/>
      <c r="AU106" s="245"/>
      <c r="AV106" s="1197" t="s">
        <v>1539</v>
      </c>
      <c r="AW106" s="1280" t="str">
        <f>IF(SUM(COUNTBLANK(D105),COUNTBLANK(D112))=0,D112/D105,"-")</f>
        <v>-</v>
      </c>
      <c r="AX106" s="1281" t="str">
        <f t="shared" ref="AX106:CL106" si="40">IF(SUM(COUNTBLANK(E105),COUNTBLANK(E112))=0,E112/E105,"-")</f>
        <v>-</v>
      </c>
      <c r="AY106" s="1281" t="str">
        <f t="shared" si="40"/>
        <v>-</v>
      </c>
      <c r="AZ106" s="1281" t="str">
        <f t="shared" si="40"/>
        <v>-</v>
      </c>
      <c r="BA106" s="1281" t="str">
        <f t="shared" si="40"/>
        <v>-</v>
      </c>
      <c r="BB106" s="1281" t="str">
        <f t="shared" si="40"/>
        <v>-</v>
      </c>
      <c r="BC106" s="1281" t="str">
        <f t="shared" si="40"/>
        <v>-</v>
      </c>
      <c r="BD106" s="1281" t="str">
        <f t="shared" si="40"/>
        <v>-</v>
      </c>
      <c r="BE106" s="850" t="str">
        <f t="shared" si="40"/>
        <v>-</v>
      </c>
      <c r="BF106" s="850" t="str">
        <f t="shared" si="40"/>
        <v>-</v>
      </c>
      <c r="BG106" s="850" t="str">
        <f t="shared" si="40"/>
        <v>-</v>
      </c>
      <c r="BH106" s="850" t="str">
        <f t="shared" si="40"/>
        <v>-</v>
      </c>
      <c r="BI106" s="850" t="str">
        <f t="shared" si="40"/>
        <v>-</v>
      </c>
      <c r="BJ106" s="1198" t="str">
        <f t="shared" si="40"/>
        <v>-</v>
      </c>
      <c r="BK106" s="1199" t="str">
        <f t="shared" si="40"/>
        <v>-</v>
      </c>
      <c r="BL106" s="1199" t="str">
        <f t="shared" si="40"/>
        <v>-</v>
      </c>
      <c r="BM106" s="1199" t="str">
        <f t="shared" si="40"/>
        <v>-</v>
      </c>
      <c r="BN106" s="1199" t="str">
        <f t="shared" si="40"/>
        <v>-</v>
      </c>
      <c r="BO106" s="1199" t="str">
        <f t="shared" si="40"/>
        <v>-</v>
      </c>
      <c r="BP106" s="1199" t="str">
        <f t="shared" si="40"/>
        <v>-</v>
      </c>
      <c r="BQ106" s="1199" t="str">
        <f t="shared" si="40"/>
        <v>-</v>
      </c>
      <c r="BR106" s="1199" t="str">
        <f t="shared" si="40"/>
        <v>-</v>
      </c>
      <c r="BS106" s="1199" t="str">
        <f t="shared" si="40"/>
        <v>-</v>
      </c>
      <c r="BT106" s="1199" t="str">
        <f t="shared" si="40"/>
        <v>-</v>
      </c>
      <c r="BU106" s="1199" t="str">
        <f t="shared" si="40"/>
        <v>-</v>
      </c>
      <c r="BV106" s="1199" t="str">
        <f t="shared" si="40"/>
        <v>-</v>
      </c>
      <c r="BW106" s="1199" t="str">
        <f t="shared" si="40"/>
        <v>-</v>
      </c>
      <c r="BX106" s="1200" t="str">
        <f t="shared" si="40"/>
        <v>-</v>
      </c>
      <c r="BY106" s="1280" t="str">
        <f t="shared" si="40"/>
        <v>-</v>
      </c>
      <c r="BZ106" s="1281" t="str">
        <f t="shared" si="40"/>
        <v>-</v>
      </c>
      <c r="CA106" s="1281" t="str">
        <f t="shared" si="40"/>
        <v>-</v>
      </c>
      <c r="CB106" s="1281" t="str">
        <f t="shared" si="40"/>
        <v>-</v>
      </c>
      <c r="CC106" s="1281" t="str">
        <f t="shared" si="40"/>
        <v>-</v>
      </c>
      <c r="CD106" s="1281" t="str">
        <f t="shared" si="40"/>
        <v>-</v>
      </c>
      <c r="CE106" s="1281" t="str">
        <f t="shared" si="40"/>
        <v>-</v>
      </c>
      <c r="CF106" s="1281" t="str">
        <f t="shared" si="40"/>
        <v>-</v>
      </c>
      <c r="CG106" s="850" t="str">
        <f t="shared" si="40"/>
        <v>-</v>
      </c>
      <c r="CH106" s="850" t="str">
        <f t="shared" si="40"/>
        <v>-</v>
      </c>
      <c r="CI106" s="850" t="str">
        <f t="shared" si="40"/>
        <v>-</v>
      </c>
      <c r="CJ106" s="850" t="str">
        <f t="shared" si="40"/>
        <v>-</v>
      </c>
      <c r="CK106" s="850" t="str">
        <f t="shared" si="40"/>
        <v>-</v>
      </c>
      <c r="CL106" s="1198" t="str">
        <f t="shared" si="40"/>
        <v>-</v>
      </c>
      <c r="CM106" s="198" t="s">
        <v>1540</v>
      </c>
      <c r="CN106" s="220" t="s">
        <v>1646</v>
      </c>
    </row>
    <row r="107" spans="1:93" ht="28.5" customHeight="1" x14ac:dyDescent="0.2">
      <c r="B107" s="1356" t="s">
        <v>1396</v>
      </c>
      <c r="C107" s="1127" t="s">
        <v>1397</v>
      </c>
      <c r="D107" s="1300"/>
      <c r="E107" s="1301"/>
      <c r="F107" s="1301"/>
      <c r="G107" s="1301"/>
      <c r="H107" s="1131"/>
      <c r="I107" s="1131"/>
      <c r="J107" s="1131"/>
      <c r="K107" s="1131"/>
      <c r="L107" s="1131"/>
      <c r="M107" s="1131"/>
      <c r="N107" s="1121"/>
      <c r="O107" s="1121"/>
      <c r="P107" s="1124"/>
      <c r="Q107" s="922"/>
      <c r="R107" s="1300"/>
      <c r="S107" s="1301"/>
      <c r="T107" s="1301"/>
      <c r="U107" s="1301"/>
      <c r="V107" s="1131"/>
      <c r="W107" s="1131"/>
      <c r="X107" s="1131"/>
      <c r="Y107" s="1131"/>
      <c r="Z107" s="1131"/>
      <c r="AA107" s="1131"/>
      <c r="AB107" s="1121"/>
      <c r="AC107" s="1121"/>
      <c r="AD107" s="1124"/>
      <c r="AE107" s="922"/>
      <c r="AF107" s="1300"/>
      <c r="AG107" s="1301"/>
      <c r="AH107" s="1301"/>
      <c r="AI107" s="1301"/>
      <c r="AJ107" s="1131"/>
      <c r="AK107" s="1131"/>
      <c r="AL107" s="1131"/>
      <c r="AM107" s="1131"/>
      <c r="AN107" s="1131"/>
      <c r="AO107" s="1131"/>
      <c r="AP107" s="1121"/>
      <c r="AQ107" s="1121"/>
      <c r="AR107" s="1124"/>
      <c r="AS107" s="922"/>
      <c r="AT107" s="1334"/>
      <c r="AU107" s="245"/>
      <c r="AV107" s="1155" t="s">
        <v>1395</v>
      </c>
      <c r="AW107" s="1282"/>
      <c r="AX107" s="1283"/>
      <c r="AY107" s="1283"/>
      <c r="AZ107" s="1283"/>
      <c r="BA107" s="1283"/>
      <c r="BB107" s="1283"/>
      <c r="BC107" s="1283"/>
      <c r="BD107" s="1283"/>
      <c r="BE107" s="1284"/>
      <c r="BF107" s="1284"/>
      <c r="BG107" s="1284"/>
      <c r="BH107" s="1284"/>
      <c r="BI107" s="1284"/>
      <c r="BJ107" s="1285"/>
      <c r="BK107" s="1286"/>
      <c r="BL107" s="1286"/>
      <c r="BM107" s="1286"/>
      <c r="BN107" s="1286"/>
      <c r="BO107" s="1286"/>
      <c r="BP107" s="1286"/>
      <c r="BQ107" s="1286"/>
      <c r="BR107" s="1286"/>
      <c r="BS107" s="1286"/>
      <c r="BT107" s="1286"/>
      <c r="BU107" s="1286"/>
      <c r="BV107" s="1286"/>
      <c r="BW107" s="1286"/>
      <c r="BX107" s="1287"/>
      <c r="BY107" s="1282"/>
      <c r="BZ107" s="1283"/>
      <c r="CA107" s="1283"/>
      <c r="CB107" s="1283"/>
      <c r="CC107" s="1283"/>
      <c r="CD107" s="1283"/>
      <c r="CE107" s="1283"/>
      <c r="CF107" s="1283"/>
      <c r="CG107" s="1284"/>
      <c r="CH107" s="1284"/>
      <c r="CI107" s="1284"/>
      <c r="CJ107" s="1284"/>
      <c r="CK107" s="1284"/>
      <c r="CL107" s="1285"/>
      <c r="CM107" s="186"/>
      <c r="CN107" s="203"/>
    </row>
    <row r="108" spans="1:93" ht="28.5" customHeight="1" thickBot="1" x14ac:dyDescent="0.25">
      <c r="B108" s="1316" t="s">
        <v>1401</v>
      </c>
      <c r="C108" s="1317" t="s">
        <v>1647</v>
      </c>
      <c r="D108" s="1318"/>
      <c r="E108" s="1319"/>
      <c r="F108" s="1319"/>
      <c r="G108" s="1319"/>
      <c r="H108" s="1320"/>
      <c r="I108" s="1320"/>
      <c r="J108" s="1320"/>
      <c r="K108" s="1320"/>
      <c r="L108" s="1320"/>
      <c r="M108" s="1320"/>
      <c r="N108" s="1321"/>
      <c r="O108" s="1321"/>
      <c r="P108" s="1322"/>
      <c r="Q108" s="1323"/>
      <c r="R108" s="1318"/>
      <c r="S108" s="1319"/>
      <c r="T108" s="1319"/>
      <c r="U108" s="1319"/>
      <c r="V108" s="1320"/>
      <c r="W108" s="1320"/>
      <c r="X108" s="1320"/>
      <c r="Y108" s="1320"/>
      <c r="Z108" s="1320"/>
      <c r="AA108" s="1320"/>
      <c r="AB108" s="1321"/>
      <c r="AC108" s="1321"/>
      <c r="AD108" s="1322"/>
      <c r="AE108" s="1323"/>
      <c r="AF108" s="1318"/>
      <c r="AG108" s="1319"/>
      <c r="AH108" s="1319"/>
      <c r="AI108" s="1319"/>
      <c r="AJ108" s="1320"/>
      <c r="AK108" s="1320"/>
      <c r="AL108" s="1320"/>
      <c r="AM108" s="1320"/>
      <c r="AN108" s="1320"/>
      <c r="AO108" s="1320"/>
      <c r="AP108" s="1321"/>
      <c r="AQ108" s="1321"/>
      <c r="AR108" s="1322"/>
      <c r="AS108" s="1323"/>
      <c r="AT108" s="1332"/>
      <c r="AU108" s="245"/>
      <c r="AV108" s="1193" t="s">
        <v>1398</v>
      </c>
      <c r="AW108" s="1278" t="str">
        <f>IF(SUM(COUNTBLANK(D100),COUNTBLANK(D107),COUNTBLANK(D112))=0,(D100-D107+D112)/D100,"-")</f>
        <v>-</v>
      </c>
      <c r="AX108" s="1279" t="str">
        <f t="shared" ref="AX108:CL108" si="41">IF(SUM(COUNTBLANK(E100),COUNTBLANK(E107),COUNTBLANK(E112))=0,(E100-E107+E112)/E100,"-")</f>
        <v>-</v>
      </c>
      <c r="AY108" s="1279" t="str">
        <f t="shared" si="41"/>
        <v>-</v>
      </c>
      <c r="AZ108" s="1279" t="str">
        <f t="shared" si="41"/>
        <v>-</v>
      </c>
      <c r="BA108" s="1279" t="str">
        <f t="shared" si="41"/>
        <v>-</v>
      </c>
      <c r="BB108" s="1279" t="str">
        <f t="shared" si="41"/>
        <v>-</v>
      </c>
      <c r="BC108" s="1279" t="str">
        <f t="shared" si="41"/>
        <v>-</v>
      </c>
      <c r="BD108" s="1279" t="str">
        <f t="shared" si="41"/>
        <v>-</v>
      </c>
      <c r="BE108" s="849" t="str">
        <f t="shared" si="41"/>
        <v>-</v>
      </c>
      <c r="BF108" s="849" t="str">
        <f t="shared" si="41"/>
        <v>-</v>
      </c>
      <c r="BG108" s="849" t="str">
        <f t="shared" si="41"/>
        <v>-</v>
      </c>
      <c r="BH108" s="849" t="str">
        <f t="shared" si="41"/>
        <v>-</v>
      </c>
      <c r="BI108" s="849" t="str">
        <f t="shared" si="41"/>
        <v>-</v>
      </c>
      <c r="BJ108" s="1194" t="str">
        <f t="shared" si="41"/>
        <v>-</v>
      </c>
      <c r="BK108" s="1195" t="str">
        <f t="shared" si="41"/>
        <v>-</v>
      </c>
      <c r="BL108" s="1195" t="str">
        <f t="shared" si="41"/>
        <v>-</v>
      </c>
      <c r="BM108" s="1195" t="str">
        <f t="shared" si="41"/>
        <v>-</v>
      </c>
      <c r="BN108" s="1195" t="str">
        <f t="shared" si="41"/>
        <v>-</v>
      </c>
      <c r="BO108" s="1195" t="str">
        <f t="shared" si="41"/>
        <v>-</v>
      </c>
      <c r="BP108" s="1195" t="str">
        <f t="shared" si="41"/>
        <v>-</v>
      </c>
      <c r="BQ108" s="1195" t="str">
        <f t="shared" si="41"/>
        <v>-</v>
      </c>
      <c r="BR108" s="1195" t="str">
        <f t="shared" si="41"/>
        <v>-</v>
      </c>
      <c r="BS108" s="1195" t="str">
        <f t="shared" si="41"/>
        <v>-</v>
      </c>
      <c r="BT108" s="1195" t="str">
        <f t="shared" si="41"/>
        <v>-</v>
      </c>
      <c r="BU108" s="1195" t="str">
        <f t="shared" si="41"/>
        <v>-</v>
      </c>
      <c r="BV108" s="1195" t="str">
        <f t="shared" si="41"/>
        <v>-</v>
      </c>
      <c r="BW108" s="1195" t="str">
        <f t="shared" si="41"/>
        <v>-</v>
      </c>
      <c r="BX108" s="1196" t="str">
        <f t="shared" si="41"/>
        <v>-</v>
      </c>
      <c r="BY108" s="1278" t="str">
        <f t="shared" si="41"/>
        <v>-</v>
      </c>
      <c r="BZ108" s="1279" t="str">
        <f t="shared" si="41"/>
        <v>-</v>
      </c>
      <c r="CA108" s="1279" t="str">
        <f t="shared" si="41"/>
        <v>-</v>
      </c>
      <c r="CB108" s="1279" t="str">
        <f t="shared" si="41"/>
        <v>-</v>
      </c>
      <c r="CC108" s="1279" t="str">
        <f t="shared" si="41"/>
        <v>-</v>
      </c>
      <c r="CD108" s="1279" t="str">
        <f t="shared" si="41"/>
        <v>-</v>
      </c>
      <c r="CE108" s="1279" t="str">
        <f t="shared" si="41"/>
        <v>-</v>
      </c>
      <c r="CF108" s="1279" t="str">
        <f t="shared" si="41"/>
        <v>-</v>
      </c>
      <c r="CG108" s="849" t="str">
        <f t="shared" si="41"/>
        <v>-</v>
      </c>
      <c r="CH108" s="849" t="str">
        <f t="shared" si="41"/>
        <v>-</v>
      </c>
      <c r="CI108" s="849" t="str">
        <f t="shared" si="41"/>
        <v>-</v>
      </c>
      <c r="CJ108" s="849" t="str">
        <f t="shared" si="41"/>
        <v>-</v>
      </c>
      <c r="CK108" s="849" t="str">
        <f t="shared" si="41"/>
        <v>-</v>
      </c>
      <c r="CL108" s="1194" t="str">
        <f t="shared" si="41"/>
        <v>-</v>
      </c>
      <c r="CM108" s="196" t="s">
        <v>1543</v>
      </c>
      <c r="CN108" s="220" t="s">
        <v>1544</v>
      </c>
    </row>
    <row r="109" spans="1:93" ht="28.5" customHeight="1" x14ac:dyDescent="0.2">
      <c r="B109" s="1325" t="s">
        <v>1404</v>
      </c>
      <c r="C109" s="138"/>
      <c r="D109" s="1326"/>
      <c r="E109" s="1327"/>
      <c r="F109" s="1327"/>
      <c r="G109" s="1327"/>
      <c r="H109" s="1327"/>
      <c r="I109" s="1327"/>
      <c r="J109" s="1327"/>
      <c r="K109" s="1327"/>
      <c r="L109" s="1327"/>
      <c r="M109" s="1327"/>
      <c r="N109" s="1328"/>
      <c r="O109" s="1328"/>
      <c r="P109" s="1329"/>
      <c r="Q109" s="1330"/>
      <c r="R109" s="1326"/>
      <c r="S109" s="1327"/>
      <c r="T109" s="1327"/>
      <c r="U109" s="1327"/>
      <c r="V109" s="1327"/>
      <c r="W109" s="1327"/>
      <c r="X109" s="1327"/>
      <c r="Y109" s="1327"/>
      <c r="Z109" s="1327"/>
      <c r="AA109" s="1327"/>
      <c r="AB109" s="1328"/>
      <c r="AC109" s="1328"/>
      <c r="AD109" s="1329"/>
      <c r="AE109" s="1330"/>
      <c r="AF109" s="1326"/>
      <c r="AG109" s="1327"/>
      <c r="AH109" s="1327"/>
      <c r="AI109" s="1327"/>
      <c r="AJ109" s="1327"/>
      <c r="AK109" s="1327"/>
      <c r="AL109" s="1327"/>
      <c r="AM109" s="1327"/>
      <c r="AN109" s="1327"/>
      <c r="AO109" s="1327"/>
      <c r="AP109" s="1328"/>
      <c r="AQ109" s="1328"/>
      <c r="AR109" s="1329"/>
      <c r="AS109" s="1330"/>
      <c r="AT109" s="1357"/>
      <c r="AU109" s="43"/>
      <c r="AV109" s="1193" t="s">
        <v>1402</v>
      </c>
      <c r="AW109" s="1288" t="str">
        <f>IF(SUM(COUNTBLANK(D100),COUNTBLANK(D106),COUNTBLANK(D112))=0,(D100-D106+D112)/D100,"-")</f>
        <v>-</v>
      </c>
      <c r="AX109" s="1289" t="str">
        <f t="shared" ref="AX109:CL109" si="42">IF(SUM(COUNTBLANK(E100),COUNTBLANK(E106),COUNTBLANK(E112))=0,(E100-E106+E112)/E100,"-")</f>
        <v>-</v>
      </c>
      <c r="AY109" s="1289" t="str">
        <f t="shared" si="42"/>
        <v>-</v>
      </c>
      <c r="AZ109" s="1289" t="str">
        <f t="shared" si="42"/>
        <v>-</v>
      </c>
      <c r="BA109" s="1289" t="str">
        <f t="shared" si="42"/>
        <v>-</v>
      </c>
      <c r="BB109" s="1289" t="str">
        <f t="shared" si="42"/>
        <v>-</v>
      </c>
      <c r="BC109" s="1289" t="str">
        <f t="shared" si="42"/>
        <v>-</v>
      </c>
      <c r="BD109" s="1289" t="str">
        <f t="shared" si="42"/>
        <v>-</v>
      </c>
      <c r="BE109" s="1205" t="str">
        <f t="shared" si="42"/>
        <v>-</v>
      </c>
      <c r="BF109" s="1205" t="str">
        <f t="shared" si="42"/>
        <v>-</v>
      </c>
      <c r="BG109" s="1205" t="str">
        <f t="shared" si="42"/>
        <v>-</v>
      </c>
      <c r="BH109" s="1205" t="str">
        <f t="shared" si="42"/>
        <v>-</v>
      </c>
      <c r="BI109" s="1205" t="str">
        <f t="shared" si="42"/>
        <v>-</v>
      </c>
      <c r="BJ109" s="1206" t="str">
        <f t="shared" si="42"/>
        <v>-</v>
      </c>
      <c r="BK109" s="1207" t="str">
        <f t="shared" si="42"/>
        <v>-</v>
      </c>
      <c r="BL109" s="1207" t="str">
        <f t="shared" si="42"/>
        <v>-</v>
      </c>
      <c r="BM109" s="1207" t="str">
        <f t="shared" si="42"/>
        <v>-</v>
      </c>
      <c r="BN109" s="1207" t="str">
        <f t="shared" si="42"/>
        <v>-</v>
      </c>
      <c r="BO109" s="1207" t="str">
        <f t="shared" si="42"/>
        <v>-</v>
      </c>
      <c r="BP109" s="1207" t="str">
        <f t="shared" si="42"/>
        <v>-</v>
      </c>
      <c r="BQ109" s="1207" t="str">
        <f t="shared" si="42"/>
        <v>-</v>
      </c>
      <c r="BR109" s="1207" t="str">
        <f t="shared" si="42"/>
        <v>-</v>
      </c>
      <c r="BS109" s="1207" t="str">
        <f t="shared" si="42"/>
        <v>-</v>
      </c>
      <c r="BT109" s="1207" t="str">
        <f t="shared" si="42"/>
        <v>-</v>
      </c>
      <c r="BU109" s="1207" t="str">
        <f t="shared" si="42"/>
        <v>-</v>
      </c>
      <c r="BV109" s="1207" t="str">
        <f t="shared" si="42"/>
        <v>-</v>
      </c>
      <c r="BW109" s="1207" t="str">
        <f t="shared" si="42"/>
        <v>-</v>
      </c>
      <c r="BX109" s="1208" t="str">
        <f t="shared" si="42"/>
        <v>-</v>
      </c>
      <c r="BY109" s="1288" t="str">
        <f t="shared" si="42"/>
        <v>-</v>
      </c>
      <c r="BZ109" s="1289" t="str">
        <f t="shared" si="42"/>
        <v>-</v>
      </c>
      <c r="CA109" s="1289" t="str">
        <f t="shared" si="42"/>
        <v>-</v>
      </c>
      <c r="CB109" s="1289" t="str">
        <f t="shared" si="42"/>
        <v>-</v>
      </c>
      <c r="CC109" s="1289" t="str">
        <f t="shared" si="42"/>
        <v>-</v>
      </c>
      <c r="CD109" s="1289" t="str">
        <f t="shared" si="42"/>
        <v>-</v>
      </c>
      <c r="CE109" s="1289" t="str">
        <f t="shared" si="42"/>
        <v>-</v>
      </c>
      <c r="CF109" s="1289" t="str">
        <f t="shared" si="42"/>
        <v>-</v>
      </c>
      <c r="CG109" s="1205" t="str">
        <f t="shared" si="42"/>
        <v>-</v>
      </c>
      <c r="CH109" s="1205" t="str">
        <f t="shared" si="42"/>
        <v>-</v>
      </c>
      <c r="CI109" s="1205" t="str">
        <f t="shared" si="42"/>
        <v>-</v>
      </c>
      <c r="CJ109" s="1205" t="str">
        <f t="shared" si="42"/>
        <v>-</v>
      </c>
      <c r="CK109" s="1205" t="str">
        <f t="shared" si="42"/>
        <v>-</v>
      </c>
      <c r="CL109" s="1206" t="str">
        <f t="shared" si="42"/>
        <v>-</v>
      </c>
      <c r="CM109" s="196" t="s">
        <v>1545</v>
      </c>
      <c r="CN109" s="220" t="s">
        <v>1546</v>
      </c>
      <c r="CO109" s="36"/>
    </row>
    <row r="110" spans="1:93" ht="28.5" customHeight="1" x14ac:dyDescent="0.2">
      <c r="B110" s="1314" t="s">
        <v>1406</v>
      </c>
      <c r="C110" s="167" t="s">
        <v>1407</v>
      </c>
      <c r="D110" s="1300"/>
      <c r="E110" s="1301"/>
      <c r="F110" s="1301"/>
      <c r="G110" s="1301"/>
      <c r="H110" s="1301"/>
      <c r="I110" s="1301"/>
      <c r="J110" s="1301"/>
      <c r="K110" s="1301"/>
      <c r="L110" s="1301"/>
      <c r="M110" s="1301"/>
      <c r="N110" s="1121"/>
      <c r="O110" s="1121"/>
      <c r="P110" s="1124"/>
      <c r="Q110" s="922"/>
      <c r="R110" s="1300"/>
      <c r="S110" s="1301"/>
      <c r="T110" s="1301"/>
      <c r="U110" s="1301"/>
      <c r="V110" s="1301"/>
      <c r="W110" s="1301"/>
      <c r="X110" s="1301"/>
      <c r="Y110" s="1301"/>
      <c r="Z110" s="1301"/>
      <c r="AA110" s="1301"/>
      <c r="AB110" s="1121"/>
      <c r="AC110" s="1121"/>
      <c r="AD110" s="1124"/>
      <c r="AE110" s="922"/>
      <c r="AF110" s="1300"/>
      <c r="AG110" s="1301"/>
      <c r="AH110" s="1301"/>
      <c r="AI110" s="1301"/>
      <c r="AJ110" s="1301"/>
      <c r="AK110" s="1301"/>
      <c r="AL110" s="1301"/>
      <c r="AM110" s="1301"/>
      <c r="AN110" s="1301"/>
      <c r="AO110" s="1301"/>
      <c r="AP110" s="1121"/>
      <c r="AQ110" s="1121"/>
      <c r="AR110" s="1124"/>
      <c r="AS110" s="922"/>
      <c r="AT110" s="1334"/>
      <c r="AU110" s="245"/>
      <c r="AV110" s="1197" t="s">
        <v>1547</v>
      </c>
      <c r="AW110" s="1280" t="str">
        <f>IF(SUM(COUNTBLANK(D106),COUNTBLANK(D112))=0,D112/D106,"-")</f>
        <v>-</v>
      </c>
      <c r="AX110" s="1281" t="str">
        <f t="shared" ref="AX110:CL110" si="43">IF(SUM(COUNTBLANK(E106),COUNTBLANK(E112))=0,E112/E106,"-")</f>
        <v>-</v>
      </c>
      <c r="AY110" s="1281" t="str">
        <f t="shared" si="43"/>
        <v>-</v>
      </c>
      <c r="AZ110" s="1281" t="str">
        <f t="shared" si="43"/>
        <v>-</v>
      </c>
      <c r="BA110" s="1281" t="str">
        <f t="shared" si="43"/>
        <v>-</v>
      </c>
      <c r="BB110" s="1281" t="str">
        <f t="shared" si="43"/>
        <v>-</v>
      </c>
      <c r="BC110" s="1281" t="str">
        <f t="shared" si="43"/>
        <v>-</v>
      </c>
      <c r="BD110" s="1281" t="str">
        <f t="shared" si="43"/>
        <v>-</v>
      </c>
      <c r="BE110" s="850" t="str">
        <f t="shared" si="43"/>
        <v>-</v>
      </c>
      <c r="BF110" s="850" t="str">
        <f t="shared" si="43"/>
        <v>-</v>
      </c>
      <c r="BG110" s="850" t="str">
        <f t="shared" si="43"/>
        <v>-</v>
      </c>
      <c r="BH110" s="850" t="str">
        <f t="shared" si="43"/>
        <v>-</v>
      </c>
      <c r="BI110" s="850" t="str">
        <f t="shared" si="43"/>
        <v>-</v>
      </c>
      <c r="BJ110" s="1198" t="str">
        <f t="shared" si="43"/>
        <v>-</v>
      </c>
      <c r="BK110" s="1199" t="str">
        <f t="shared" si="43"/>
        <v>-</v>
      </c>
      <c r="BL110" s="1199" t="str">
        <f t="shared" si="43"/>
        <v>-</v>
      </c>
      <c r="BM110" s="1199" t="str">
        <f t="shared" si="43"/>
        <v>-</v>
      </c>
      <c r="BN110" s="1199" t="str">
        <f t="shared" si="43"/>
        <v>-</v>
      </c>
      <c r="BO110" s="1199" t="str">
        <f t="shared" si="43"/>
        <v>-</v>
      </c>
      <c r="BP110" s="1199" t="str">
        <f t="shared" si="43"/>
        <v>-</v>
      </c>
      <c r="BQ110" s="1199" t="str">
        <f t="shared" si="43"/>
        <v>-</v>
      </c>
      <c r="BR110" s="1199" t="str">
        <f t="shared" si="43"/>
        <v>-</v>
      </c>
      <c r="BS110" s="1199" t="str">
        <f t="shared" si="43"/>
        <v>-</v>
      </c>
      <c r="BT110" s="1199" t="str">
        <f t="shared" si="43"/>
        <v>-</v>
      </c>
      <c r="BU110" s="1199" t="str">
        <f t="shared" si="43"/>
        <v>-</v>
      </c>
      <c r="BV110" s="1199" t="str">
        <f t="shared" si="43"/>
        <v>-</v>
      </c>
      <c r="BW110" s="1199" t="str">
        <f t="shared" si="43"/>
        <v>-</v>
      </c>
      <c r="BX110" s="1200" t="str">
        <f t="shared" si="43"/>
        <v>-</v>
      </c>
      <c r="BY110" s="1280" t="str">
        <f t="shared" si="43"/>
        <v>-</v>
      </c>
      <c r="BZ110" s="1281" t="str">
        <f t="shared" si="43"/>
        <v>-</v>
      </c>
      <c r="CA110" s="1281" t="str">
        <f t="shared" si="43"/>
        <v>-</v>
      </c>
      <c r="CB110" s="1281" t="str">
        <f t="shared" si="43"/>
        <v>-</v>
      </c>
      <c r="CC110" s="1281" t="str">
        <f t="shared" si="43"/>
        <v>-</v>
      </c>
      <c r="CD110" s="1281" t="str">
        <f t="shared" si="43"/>
        <v>-</v>
      </c>
      <c r="CE110" s="1281" t="str">
        <f t="shared" si="43"/>
        <v>-</v>
      </c>
      <c r="CF110" s="1281" t="str">
        <f t="shared" si="43"/>
        <v>-</v>
      </c>
      <c r="CG110" s="850" t="str">
        <f t="shared" si="43"/>
        <v>-</v>
      </c>
      <c r="CH110" s="850" t="str">
        <f t="shared" si="43"/>
        <v>-</v>
      </c>
      <c r="CI110" s="850" t="str">
        <f t="shared" si="43"/>
        <v>-</v>
      </c>
      <c r="CJ110" s="850" t="str">
        <f t="shared" si="43"/>
        <v>-</v>
      </c>
      <c r="CK110" s="850" t="str">
        <f t="shared" si="43"/>
        <v>-</v>
      </c>
      <c r="CL110" s="1198" t="str">
        <f t="shared" si="43"/>
        <v>-</v>
      </c>
      <c r="CM110" s="196" t="s">
        <v>1548</v>
      </c>
      <c r="CN110" s="220" t="s">
        <v>1648</v>
      </c>
    </row>
    <row r="111" spans="1:93" s="36" customFormat="1" ht="28.5" customHeight="1" x14ac:dyDescent="0.2">
      <c r="A111" s="35"/>
      <c r="B111" s="1314" t="s">
        <v>1410</v>
      </c>
      <c r="C111" s="167" t="s">
        <v>1411</v>
      </c>
      <c r="D111" s="1300"/>
      <c r="E111" s="1301"/>
      <c r="F111" s="1301"/>
      <c r="G111" s="1301"/>
      <c r="H111" s="1301"/>
      <c r="I111" s="1301"/>
      <c r="J111" s="1301"/>
      <c r="K111" s="1301"/>
      <c r="L111" s="1301"/>
      <c r="M111" s="1301"/>
      <c r="N111" s="1121"/>
      <c r="O111" s="1121"/>
      <c r="P111" s="1124"/>
      <c r="Q111" s="922"/>
      <c r="R111" s="1300"/>
      <c r="S111" s="1301"/>
      <c r="T111" s="1301"/>
      <c r="U111" s="1301"/>
      <c r="V111" s="1301"/>
      <c r="W111" s="1301"/>
      <c r="X111" s="1301"/>
      <c r="Y111" s="1301"/>
      <c r="Z111" s="1301"/>
      <c r="AA111" s="1301"/>
      <c r="AB111" s="1121"/>
      <c r="AC111" s="1121"/>
      <c r="AD111" s="1124"/>
      <c r="AE111" s="922"/>
      <c r="AF111" s="1300"/>
      <c r="AG111" s="1301"/>
      <c r="AH111" s="1301"/>
      <c r="AI111" s="1301"/>
      <c r="AJ111" s="1301"/>
      <c r="AK111" s="1301"/>
      <c r="AL111" s="1301"/>
      <c r="AM111" s="1301"/>
      <c r="AN111" s="1301"/>
      <c r="AO111" s="1301"/>
      <c r="AP111" s="1121"/>
      <c r="AQ111" s="1121"/>
      <c r="AR111" s="1124"/>
      <c r="AS111" s="922"/>
      <c r="AT111" s="1334"/>
      <c r="AU111" s="245"/>
      <c r="AV111" s="1155" t="s">
        <v>1405</v>
      </c>
      <c r="AW111" s="1282"/>
      <c r="AX111" s="1283"/>
      <c r="AY111" s="1283"/>
      <c r="AZ111" s="1283"/>
      <c r="BA111" s="1283"/>
      <c r="BB111" s="1283"/>
      <c r="BC111" s="1283"/>
      <c r="BD111" s="1283"/>
      <c r="BE111" s="1284"/>
      <c r="BF111" s="1284"/>
      <c r="BG111" s="1284"/>
      <c r="BH111" s="1284"/>
      <c r="BI111" s="1284"/>
      <c r="BJ111" s="1285"/>
      <c r="BK111" s="1286"/>
      <c r="BL111" s="1286"/>
      <c r="BM111" s="1286"/>
      <c r="BN111" s="1286"/>
      <c r="BO111" s="1286"/>
      <c r="BP111" s="1286"/>
      <c r="BQ111" s="1286"/>
      <c r="BR111" s="1286"/>
      <c r="BS111" s="1286"/>
      <c r="BT111" s="1286"/>
      <c r="BU111" s="1286"/>
      <c r="BV111" s="1286"/>
      <c r="BW111" s="1286"/>
      <c r="BX111" s="1287"/>
      <c r="BY111" s="1282"/>
      <c r="BZ111" s="1283"/>
      <c r="CA111" s="1283"/>
      <c r="CB111" s="1283"/>
      <c r="CC111" s="1283"/>
      <c r="CD111" s="1283"/>
      <c r="CE111" s="1283"/>
      <c r="CF111" s="1283"/>
      <c r="CG111" s="1284"/>
      <c r="CH111" s="1284"/>
      <c r="CI111" s="1284"/>
      <c r="CJ111" s="1284"/>
      <c r="CK111" s="1284"/>
      <c r="CL111" s="1285"/>
      <c r="CM111" s="186"/>
      <c r="CN111" s="203"/>
      <c r="CO111"/>
    </row>
    <row r="112" spans="1:93" ht="28.5" customHeight="1" x14ac:dyDescent="0.2">
      <c r="B112" s="1314" t="s">
        <v>1413</v>
      </c>
      <c r="C112" s="167" t="s">
        <v>1414</v>
      </c>
      <c r="D112" s="1300"/>
      <c r="E112" s="1301"/>
      <c r="F112" s="1301"/>
      <c r="G112" s="1301"/>
      <c r="H112" s="1301"/>
      <c r="I112" s="1301"/>
      <c r="J112" s="1301"/>
      <c r="K112" s="1301"/>
      <c r="L112" s="1301"/>
      <c r="M112" s="1301"/>
      <c r="N112" s="1121"/>
      <c r="O112" s="1121"/>
      <c r="P112" s="1124"/>
      <c r="Q112" s="922"/>
      <c r="R112" s="1300"/>
      <c r="S112" s="1301"/>
      <c r="T112" s="1301"/>
      <c r="U112" s="1301"/>
      <c r="V112" s="1301"/>
      <c r="W112" s="1301"/>
      <c r="X112" s="1301"/>
      <c r="Y112" s="1301"/>
      <c r="Z112" s="1301"/>
      <c r="AA112" s="1301"/>
      <c r="AB112" s="1121"/>
      <c r="AC112" s="1121"/>
      <c r="AD112" s="1124"/>
      <c r="AE112" s="922"/>
      <c r="AF112" s="1300"/>
      <c r="AG112" s="1301"/>
      <c r="AH112" s="1301"/>
      <c r="AI112" s="1301"/>
      <c r="AJ112" s="1301"/>
      <c r="AK112" s="1301"/>
      <c r="AL112" s="1301"/>
      <c r="AM112" s="1301"/>
      <c r="AN112" s="1301"/>
      <c r="AO112" s="1301"/>
      <c r="AP112" s="1121"/>
      <c r="AQ112" s="1121"/>
      <c r="AR112" s="1124"/>
      <c r="AS112" s="922"/>
      <c r="AT112" s="1334"/>
      <c r="AU112" s="245"/>
      <c r="AV112" s="1193" t="s">
        <v>1550</v>
      </c>
      <c r="AW112" s="1280" t="str">
        <f>IF(SUM(COUNTBLANK(D100),COUNTBLANK(D117),COUNTBLANK(D118))=0,D118/(D100+D117),"-")</f>
        <v>-</v>
      </c>
      <c r="AX112" s="1281" t="str">
        <f t="shared" ref="AX112:CL112" si="44">IF(SUM(COUNTBLANK(E100),COUNTBLANK(E117),COUNTBLANK(E118))=0,E118/(E100+E117),"-")</f>
        <v>-</v>
      </c>
      <c r="AY112" s="1281" t="str">
        <f t="shared" si="44"/>
        <v>-</v>
      </c>
      <c r="AZ112" s="1281" t="str">
        <f t="shared" si="44"/>
        <v>-</v>
      </c>
      <c r="BA112" s="1281" t="str">
        <f t="shared" si="44"/>
        <v>-</v>
      </c>
      <c r="BB112" s="1281" t="str">
        <f t="shared" si="44"/>
        <v>-</v>
      </c>
      <c r="BC112" s="1281" t="str">
        <f t="shared" si="44"/>
        <v>-</v>
      </c>
      <c r="BD112" s="1281" t="str">
        <f t="shared" si="44"/>
        <v>-</v>
      </c>
      <c r="BE112" s="850" t="str">
        <f t="shared" si="44"/>
        <v>-</v>
      </c>
      <c r="BF112" s="850" t="str">
        <f t="shared" si="44"/>
        <v>-</v>
      </c>
      <c r="BG112" s="850" t="str">
        <f t="shared" si="44"/>
        <v>-</v>
      </c>
      <c r="BH112" s="850" t="str">
        <f t="shared" si="44"/>
        <v>-</v>
      </c>
      <c r="BI112" s="850" t="str">
        <f t="shared" si="44"/>
        <v>-</v>
      </c>
      <c r="BJ112" s="1198" t="str">
        <f t="shared" si="44"/>
        <v>-</v>
      </c>
      <c r="BK112" s="1199" t="str">
        <f t="shared" si="44"/>
        <v>-</v>
      </c>
      <c r="BL112" s="1199" t="str">
        <f t="shared" si="44"/>
        <v>-</v>
      </c>
      <c r="BM112" s="1199" t="str">
        <f t="shared" si="44"/>
        <v>-</v>
      </c>
      <c r="BN112" s="1199" t="str">
        <f t="shared" si="44"/>
        <v>-</v>
      </c>
      <c r="BO112" s="1199" t="str">
        <f t="shared" si="44"/>
        <v>-</v>
      </c>
      <c r="BP112" s="1199" t="str">
        <f t="shared" si="44"/>
        <v>-</v>
      </c>
      <c r="BQ112" s="1199" t="str">
        <f t="shared" si="44"/>
        <v>-</v>
      </c>
      <c r="BR112" s="1199" t="str">
        <f t="shared" si="44"/>
        <v>-</v>
      </c>
      <c r="BS112" s="1199" t="str">
        <f t="shared" si="44"/>
        <v>-</v>
      </c>
      <c r="BT112" s="1199" t="str">
        <f t="shared" si="44"/>
        <v>-</v>
      </c>
      <c r="BU112" s="1199" t="str">
        <f t="shared" si="44"/>
        <v>-</v>
      </c>
      <c r="BV112" s="1199" t="str">
        <f t="shared" si="44"/>
        <v>-</v>
      </c>
      <c r="BW112" s="1199" t="str">
        <f t="shared" si="44"/>
        <v>-</v>
      </c>
      <c r="BX112" s="1200" t="str">
        <f t="shared" si="44"/>
        <v>-</v>
      </c>
      <c r="BY112" s="1280" t="str">
        <f t="shared" si="44"/>
        <v>-</v>
      </c>
      <c r="BZ112" s="1281" t="str">
        <f t="shared" si="44"/>
        <v>-</v>
      </c>
      <c r="CA112" s="1281" t="str">
        <f t="shared" si="44"/>
        <v>-</v>
      </c>
      <c r="CB112" s="1281" t="str">
        <f t="shared" si="44"/>
        <v>-</v>
      </c>
      <c r="CC112" s="1281" t="str">
        <f t="shared" si="44"/>
        <v>-</v>
      </c>
      <c r="CD112" s="1281" t="str">
        <f t="shared" si="44"/>
        <v>-</v>
      </c>
      <c r="CE112" s="1281" t="str">
        <f t="shared" si="44"/>
        <v>-</v>
      </c>
      <c r="CF112" s="1281" t="str">
        <f t="shared" si="44"/>
        <v>-</v>
      </c>
      <c r="CG112" s="850" t="str">
        <f t="shared" si="44"/>
        <v>-</v>
      </c>
      <c r="CH112" s="850" t="str">
        <f t="shared" si="44"/>
        <v>-</v>
      </c>
      <c r="CI112" s="850" t="str">
        <f t="shared" si="44"/>
        <v>-</v>
      </c>
      <c r="CJ112" s="850" t="str">
        <f t="shared" si="44"/>
        <v>-</v>
      </c>
      <c r="CK112" s="850" t="str">
        <f t="shared" si="44"/>
        <v>-</v>
      </c>
      <c r="CL112" s="1198" t="str">
        <f t="shared" si="44"/>
        <v>-</v>
      </c>
      <c r="CM112" s="196" t="s">
        <v>1649</v>
      </c>
      <c r="CN112" s="220" t="s">
        <v>1551</v>
      </c>
    </row>
    <row r="113" spans="2:93" ht="28.5" customHeight="1" x14ac:dyDescent="0.2">
      <c r="B113" s="1314" t="s">
        <v>1418</v>
      </c>
      <c r="C113" s="167" t="s">
        <v>1650</v>
      </c>
      <c r="D113" s="1300"/>
      <c r="E113" s="1301"/>
      <c r="F113" s="1301"/>
      <c r="G113" s="1301"/>
      <c r="H113" s="1301"/>
      <c r="I113" s="1301"/>
      <c r="J113" s="1301"/>
      <c r="K113" s="1301"/>
      <c r="L113" s="1301"/>
      <c r="M113" s="1301"/>
      <c r="N113" s="1121"/>
      <c r="O113" s="1121"/>
      <c r="P113" s="1124"/>
      <c r="Q113" s="922"/>
      <c r="R113" s="1300"/>
      <c r="S113" s="1301"/>
      <c r="T113" s="1301"/>
      <c r="U113" s="1301"/>
      <c r="V113" s="1301"/>
      <c r="W113" s="1301"/>
      <c r="X113" s="1301"/>
      <c r="Y113" s="1301"/>
      <c r="Z113" s="1301"/>
      <c r="AA113" s="1301"/>
      <c r="AB113" s="1121"/>
      <c r="AC113" s="1121"/>
      <c r="AD113" s="1124"/>
      <c r="AE113" s="922"/>
      <c r="AF113" s="1300"/>
      <c r="AG113" s="1301"/>
      <c r="AH113" s="1301"/>
      <c r="AI113" s="1301"/>
      <c r="AJ113" s="1301"/>
      <c r="AK113" s="1301"/>
      <c r="AL113" s="1301"/>
      <c r="AM113" s="1301"/>
      <c r="AN113" s="1301"/>
      <c r="AO113" s="1301"/>
      <c r="AP113" s="1121"/>
      <c r="AQ113" s="1121"/>
      <c r="AR113" s="1124"/>
      <c r="AS113" s="922"/>
      <c r="AT113" s="1334"/>
      <c r="AU113" s="245"/>
      <c r="AV113" s="1155" t="s">
        <v>1412</v>
      </c>
      <c r="AW113" s="1282"/>
      <c r="AX113" s="1283"/>
      <c r="AY113" s="1283"/>
      <c r="AZ113" s="1283"/>
      <c r="BA113" s="1283"/>
      <c r="BB113" s="1283"/>
      <c r="BC113" s="1283"/>
      <c r="BD113" s="1283"/>
      <c r="BE113" s="1284"/>
      <c r="BF113" s="1284"/>
      <c r="BG113" s="1284"/>
      <c r="BH113" s="1284"/>
      <c r="BI113" s="1284"/>
      <c r="BJ113" s="1285"/>
      <c r="BK113" s="1286"/>
      <c r="BL113" s="1286"/>
      <c r="BM113" s="1286"/>
      <c r="BN113" s="1286"/>
      <c r="BO113" s="1286"/>
      <c r="BP113" s="1286"/>
      <c r="BQ113" s="1286"/>
      <c r="BR113" s="1286"/>
      <c r="BS113" s="1286"/>
      <c r="BT113" s="1286"/>
      <c r="BU113" s="1286"/>
      <c r="BV113" s="1286"/>
      <c r="BW113" s="1286"/>
      <c r="BX113" s="1287"/>
      <c r="BY113" s="1282"/>
      <c r="BZ113" s="1283"/>
      <c r="CA113" s="1283"/>
      <c r="CB113" s="1283"/>
      <c r="CC113" s="1283"/>
      <c r="CD113" s="1283"/>
      <c r="CE113" s="1283"/>
      <c r="CF113" s="1283"/>
      <c r="CG113" s="1284"/>
      <c r="CH113" s="1284"/>
      <c r="CI113" s="1284"/>
      <c r="CJ113" s="1284"/>
      <c r="CK113" s="1284"/>
      <c r="CL113" s="1285"/>
      <c r="CM113" s="186"/>
      <c r="CN113" s="203"/>
    </row>
    <row r="114" spans="2:93" ht="28.5" customHeight="1" x14ac:dyDescent="0.2">
      <c r="B114" s="1314" t="s">
        <v>1422</v>
      </c>
      <c r="C114" s="167" t="s">
        <v>1552</v>
      </c>
      <c r="D114" s="1300"/>
      <c r="E114" s="1301"/>
      <c r="F114" s="1301"/>
      <c r="G114" s="1301"/>
      <c r="H114" s="1301"/>
      <c r="I114" s="1301"/>
      <c r="J114" s="1301"/>
      <c r="K114" s="1301"/>
      <c r="L114" s="1301"/>
      <c r="M114" s="1301"/>
      <c r="N114" s="1121"/>
      <c r="O114" s="1121"/>
      <c r="P114" s="1124"/>
      <c r="Q114" s="922"/>
      <c r="R114" s="1300"/>
      <c r="S114" s="1301"/>
      <c r="T114" s="1301"/>
      <c r="U114" s="1301"/>
      <c r="V114" s="1301"/>
      <c r="W114" s="1301"/>
      <c r="X114" s="1301"/>
      <c r="Y114" s="1301"/>
      <c r="Z114" s="1301"/>
      <c r="AA114" s="1301"/>
      <c r="AB114" s="1121"/>
      <c r="AC114" s="1121"/>
      <c r="AD114" s="1124"/>
      <c r="AE114" s="922"/>
      <c r="AF114" s="1300"/>
      <c r="AG114" s="1301"/>
      <c r="AH114" s="1301"/>
      <c r="AI114" s="1301"/>
      <c r="AJ114" s="1301"/>
      <c r="AK114" s="1301"/>
      <c r="AL114" s="1301"/>
      <c r="AM114" s="1301"/>
      <c r="AN114" s="1301"/>
      <c r="AO114" s="1301"/>
      <c r="AP114" s="1121"/>
      <c r="AQ114" s="1121"/>
      <c r="AR114" s="1124"/>
      <c r="AS114" s="922"/>
      <c r="AT114" s="1334"/>
      <c r="AU114" s="245"/>
      <c r="AV114" s="1193" t="s">
        <v>1415</v>
      </c>
      <c r="AW114" s="1278" t="str">
        <f>IF(SUM(COUNTBLANK(D100),COUNTBLANK(D114))=0,D100/D114,"-")</f>
        <v>-</v>
      </c>
      <c r="AX114" s="1279" t="str">
        <f t="shared" ref="AX114:CL114" si="45">IF(SUM(COUNTBLANK(E100),COUNTBLANK(E114))=0,E100/E114,"-")</f>
        <v>-</v>
      </c>
      <c r="AY114" s="1279" t="str">
        <f t="shared" si="45"/>
        <v>-</v>
      </c>
      <c r="AZ114" s="1279" t="str">
        <f t="shared" si="45"/>
        <v>-</v>
      </c>
      <c r="BA114" s="1279" t="str">
        <f t="shared" si="45"/>
        <v>-</v>
      </c>
      <c r="BB114" s="1279" t="str">
        <f t="shared" si="45"/>
        <v>-</v>
      </c>
      <c r="BC114" s="1279" t="str">
        <f t="shared" si="45"/>
        <v>-</v>
      </c>
      <c r="BD114" s="1279" t="str">
        <f t="shared" si="45"/>
        <v>-</v>
      </c>
      <c r="BE114" s="849" t="str">
        <f t="shared" si="45"/>
        <v>-</v>
      </c>
      <c r="BF114" s="849" t="str">
        <f t="shared" si="45"/>
        <v>-</v>
      </c>
      <c r="BG114" s="849" t="str">
        <f t="shared" si="45"/>
        <v>-</v>
      </c>
      <c r="BH114" s="849" t="str">
        <f t="shared" si="45"/>
        <v>-</v>
      </c>
      <c r="BI114" s="849" t="str">
        <f t="shared" si="45"/>
        <v>-</v>
      </c>
      <c r="BJ114" s="1194" t="str">
        <f t="shared" si="45"/>
        <v>-</v>
      </c>
      <c r="BK114" s="1195" t="str">
        <f t="shared" si="45"/>
        <v>-</v>
      </c>
      <c r="BL114" s="1195" t="str">
        <f t="shared" si="45"/>
        <v>-</v>
      </c>
      <c r="BM114" s="1195" t="str">
        <f t="shared" si="45"/>
        <v>-</v>
      </c>
      <c r="BN114" s="1195" t="str">
        <f t="shared" si="45"/>
        <v>-</v>
      </c>
      <c r="BO114" s="1195" t="str">
        <f t="shared" si="45"/>
        <v>-</v>
      </c>
      <c r="BP114" s="1195" t="str">
        <f t="shared" si="45"/>
        <v>-</v>
      </c>
      <c r="BQ114" s="1195" t="str">
        <f t="shared" si="45"/>
        <v>-</v>
      </c>
      <c r="BR114" s="1195" t="str">
        <f t="shared" si="45"/>
        <v>-</v>
      </c>
      <c r="BS114" s="1195" t="str">
        <f t="shared" si="45"/>
        <v>-</v>
      </c>
      <c r="BT114" s="1195" t="str">
        <f t="shared" si="45"/>
        <v>-</v>
      </c>
      <c r="BU114" s="1195" t="str">
        <f t="shared" si="45"/>
        <v>-</v>
      </c>
      <c r="BV114" s="1195" t="str">
        <f t="shared" si="45"/>
        <v>-</v>
      </c>
      <c r="BW114" s="1195" t="str">
        <f t="shared" si="45"/>
        <v>-</v>
      </c>
      <c r="BX114" s="1196" t="str">
        <f t="shared" si="45"/>
        <v>-</v>
      </c>
      <c r="BY114" s="1278" t="str">
        <f t="shared" si="45"/>
        <v>-</v>
      </c>
      <c r="BZ114" s="1279" t="str">
        <f t="shared" si="45"/>
        <v>-</v>
      </c>
      <c r="CA114" s="1279" t="str">
        <f t="shared" si="45"/>
        <v>-</v>
      </c>
      <c r="CB114" s="1279" t="str">
        <f t="shared" si="45"/>
        <v>-</v>
      </c>
      <c r="CC114" s="1279" t="str">
        <f t="shared" si="45"/>
        <v>-</v>
      </c>
      <c r="CD114" s="1279" t="str">
        <f t="shared" si="45"/>
        <v>-</v>
      </c>
      <c r="CE114" s="1279" t="str">
        <f t="shared" si="45"/>
        <v>-</v>
      </c>
      <c r="CF114" s="1279" t="str">
        <f t="shared" si="45"/>
        <v>-</v>
      </c>
      <c r="CG114" s="849" t="str">
        <f t="shared" si="45"/>
        <v>-</v>
      </c>
      <c r="CH114" s="849" t="str">
        <f t="shared" si="45"/>
        <v>-</v>
      </c>
      <c r="CI114" s="849" t="str">
        <f t="shared" si="45"/>
        <v>-</v>
      </c>
      <c r="CJ114" s="849" t="str">
        <f t="shared" si="45"/>
        <v>-</v>
      </c>
      <c r="CK114" s="849" t="str">
        <f t="shared" si="45"/>
        <v>-</v>
      </c>
      <c r="CL114" s="1194" t="str">
        <f t="shared" si="45"/>
        <v>-</v>
      </c>
      <c r="CM114" s="196" t="s">
        <v>1651</v>
      </c>
      <c r="CN114" s="218" t="s">
        <v>1554</v>
      </c>
    </row>
    <row r="115" spans="2:93" ht="28.5" customHeight="1" thickBot="1" x14ac:dyDescent="0.25">
      <c r="B115" s="1352" t="s">
        <v>1427</v>
      </c>
      <c r="C115" s="1353" t="s">
        <v>1553</v>
      </c>
      <c r="D115" s="1318"/>
      <c r="E115" s="1319"/>
      <c r="F115" s="1319"/>
      <c r="G115" s="1319"/>
      <c r="H115" s="1319"/>
      <c r="I115" s="1319"/>
      <c r="J115" s="1319"/>
      <c r="K115" s="1319"/>
      <c r="L115" s="1319"/>
      <c r="M115" s="1319"/>
      <c r="N115" s="1321"/>
      <c r="O115" s="1321"/>
      <c r="P115" s="1322"/>
      <c r="Q115" s="1323"/>
      <c r="R115" s="1318"/>
      <c r="S115" s="1319"/>
      <c r="T115" s="1319"/>
      <c r="U115" s="1319"/>
      <c r="V115" s="1319"/>
      <c r="W115" s="1319"/>
      <c r="X115" s="1319"/>
      <c r="Y115" s="1319"/>
      <c r="Z115" s="1319"/>
      <c r="AA115" s="1319"/>
      <c r="AB115" s="1321"/>
      <c r="AC115" s="1321"/>
      <c r="AD115" s="1322"/>
      <c r="AE115" s="1323"/>
      <c r="AF115" s="1318"/>
      <c r="AG115" s="1319"/>
      <c r="AH115" s="1319"/>
      <c r="AI115" s="1319"/>
      <c r="AJ115" s="1319"/>
      <c r="AK115" s="1319"/>
      <c r="AL115" s="1319"/>
      <c r="AM115" s="1319"/>
      <c r="AN115" s="1319"/>
      <c r="AO115" s="1319"/>
      <c r="AP115" s="1321"/>
      <c r="AQ115" s="1321"/>
      <c r="AR115" s="1322"/>
      <c r="AS115" s="1323"/>
      <c r="AT115" s="1332"/>
      <c r="AU115" s="245"/>
      <c r="AV115" s="1201" t="s">
        <v>1745</v>
      </c>
      <c r="AW115" s="1290" t="str">
        <f>IF(SUM(COUNTBLANK(D100),COUNTBLANK(D114),COUNTBLANK(D117))=0,(D100+D117)/D114,"-")</f>
        <v>-</v>
      </c>
      <c r="AX115" s="1291" t="str">
        <f t="shared" ref="AX115:CL115" si="46">IF(SUM(COUNTBLANK(E100),COUNTBLANK(E114),COUNTBLANK(E117))=0,(E100+E117)/E114,"-")</f>
        <v>-</v>
      </c>
      <c r="AY115" s="1291" t="str">
        <f t="shared" si="46"/>
        <v>-</v>
      </c>
      <c r="AZ115" s="1291" t="str">
        <f t="shared" si="46"/>
        <v>-</v>
      </c>
      <c r="BA115" s="1291" t="str">
        <f t="shared" si="46"/>
        <v>-</v>
      </c>
      <c r="BB115" s="1291" t="str">
        <f t="shared" si="46"/>
        <v>-</v>
      </c>
      <c r="BC115" s="1291" t="str">
        <f t="shared" si="46"/>
        <v>-</v>
      </c>
      <c r="BD115" s="1291" t="str">
        <f t="shared" si="46"/>
        <v>-</v>
      </c>
      <c r="BE115" s="851" t="str">
        <f t="shared" si="46"/>
        <v>-</v>
      </c>
      <c r="BF115" s="851" t="str">
        <f t="shared" si="46"/>
        <v>-</v>
      </c>
      <c r="BG115" s="851" t="str">
        <f t="shared" si="46"/>
        <v>-</v>
      </c>
      <c r="BH115" s="851" t="str">
        <f t="shared" si="46"/>
        <v>-</v>
      </c>
      <c r="BI115" s="851" t="str">
        <f t="shared" si="46"/>
        <v>-</v>
      </c>
      <c r="BJ115" s="1202" t="str">
        <f t="shared" si="46"/>
        <v>-</v>
      </c>
      <c r="BK115" s="1203" t="str">
        <f t="shared" si="46"/>
        <v>-</v>
      </c>
      <c r="BL115" s="1203" t="str">
        <f t="shared" si="46"/>
        <v>-</v>
      </c>
      <c r="BM115" s="1203" t="str">
        <f t="shared" si="46"/>
        <v>-</v>
      </c>
      <c r="BN115" s="1203" t="str">
        <f t="shared" si="46"/>
        <v>-</v>
      </c>
      <c r="BO115" s="1203" t="str">
        <f t="shared" si="46"/>
        <v>-</v>
      </c>
      <c r="BP115" s="1203" t="str">
        <f t="shared" si="46"/>
        <v>-</v>
      </c>
      <c r="BQ115" s="1203" t="str">
        <f t="shared" si="46"/>
        <v>-</v>
      </c>
      <c r="BR115" s="1203" t="str">
        <f t="shared" si="46"/>
        <v>-</v>
      </c>
      <c r="BS115" s="1203" t="str">
        <f t="shared" si="46"/>
        <v>-</v>
      </c>
      <c r="BT115" s="1203" t="str">
        <f t="shared" si="46"/>
        <v>-</v>
      </c>
      <c r="BU115" s="1203" t="str">
        <f t="shared" si="46"/>
        <v>-</v>
      </c>
      <c r="BV115" s="1203" t="str">
        <f t="shared" si="46"/>
        <v>-</v>
      </c>
      <c r="BW115" s="1203" t="str">
        <f t="shared" si="46"/>
        <v>-</v>
      </c>
      <c r="BX115" s="1204" t="str">
        <f t="shared" si="46"/>
        <v>-</v>
      </c>
      <c r="BY115" s="1290" t="str">
        <f t="shared" si="46"/>
        <v>-</v>
      </c>
      <c r="BZ115" s="1291" t="str">
        <f t="shared" si="46"/>
        <v>-</v>
      </c>
      <c r="CA115" s="1291" t="str">
        <f t="shared" si="46"/>
        <v>-</v>
      </c>
      <c r="CB115" s="1291" t="str">
        <f t="shared" si="46"/>
        <v>-</v>
      </c>
      <c r="CC115" s="1291" t="str">
        <f t="shared" si="46"/>
        <v>-</v>
      </c>
      <c r="CD115" s="1291" t="str">
        <f t="shared" si="46"/>
        <v>-</v>
      </c>
      <c r="CE115" s="1291" t="str">
        <f t="shared" si="46"/>
        <v>-</v>
      </c>
      <c r="CF115" s="1291" t="str">
        <f t="shared" si="46"/>
        <v>-</v>
      </c>
      <c r="CG115" s="851" t="str">
        <f t="shared" si="46"/>
        <v>-</v>
      </c>
      <c r="CH115" s="851" t="str">
        <f t="shared" si="46"/>
        <v>-</v>
      </c>
      <c r="CI115" s="851" t="str">
        <f t="shared" si="46"/>
        <v>-</v>
      </c>
      <c r="CJ115" s="851" t="str">
        <f t="shared" si="46"/>
        <v>-</v>
      </c>
      <c r="CK115" s="851" t="str">
        <f t="shared" si="46"/>
        <v>-</v>
      </c>
      <c r="CL115" s="1202" t="str">
        <f t="shared" si="46"/>
        <v>-</v>
      </c>
      <c r="CM115" s="197" t="s">
        <v>1971</v>
      </c>
      <c r="CN115" s="219" t="s">
        <v>1746</v>
      </c>
    </row>
    <row r="116" spans="2:93" ht="28.5" customHeight="1" x14ac:dyDescent="0.2">
      <c r="B116" s="1325" t="s">
        <v>1555</v>
      </c>
      <c r="C116" s="138"/>
      <c r="D116" s="1326"/>
      <c r="E116" s="1327"/>
      <c r="F116" s="1327"/>
      <c r="G116" s="1327"/>
      <c r="H116" s="1327"/>
      <c r="I116" s="1327"/>
      <c r="J116" s="1327"/>
      <c r="K116" s="1327"/>
      <c r="L116" s="1327"/>
      <c r="M116" s="1327"/>
      <c r="N116" s="1328"/>
      <c r="O116" s="1328"/>
      <c r="P116" s="1329"/>
      <c r="Q116" s="1330"/>
      <c r="R116" s="1326"/>
      <c r="S116" s="1327"/>
      <c r="T116" s="1327"/>
      <c r="U116" s="1327"/>
      <c r="V116" s="1327"/>
      <c r="W116" s="1327"/>
      <c r="X116" s="1327"/>
      <c r="Y116" s="1327"/>
      <c r="Z116" s="1327"/>
      <c r="AA116" s="1327"/>
      <c r="AB116" s="1328"/>
      <c r="AC116" s="1328"/>
      <c r="AD116" s="1329"/>
      <c r="AE116" s="1330"/>
      <c r="AF116" s="1326"/>
      <c r="AG116" s="1327"/>
      <c r="AH116" s="1327"/>
      <c r="AI116" s="1327"/>
      <c r="AJ116" s="1327"/>
      <c r="AK116" s="1327"/>
      <c r="AL116" s="1327"/>
      <c r="AM116" s="1327"/>
      <c r="AN116" s="1327"/>
      <c r="AO116" s="1327"/>
      <c r="AP116" s="1328"/>
      <c r="AQ116" s="1328"/>
      <c r="AR116" s="1329"/>
      <c r="AS116" s="1330"/>
      <c r="AT116" s="1357"/>
      <c r="AU116" s="245"/>
      <c r="AW116" s="842" t="s">
        <v>1652</v>
      </c>
      <c r="AX116" s="842" t="s">
        <v>1653</v>
      </c>
      <c r="AY116" s="842" t="s">
        <v>1654</v>
      </c>
      <c r="AZ116" s="842" t="s">
        <v>1655</v>
      </c>
      <c r="BA116" s="842" t="s">
        <v>1656</v>
      </c>
      <c r="BB116" s="842" t="s">
        <v>1657</v>
      </c>
      <c r="BC116" s="842" t="s">
        <v>1658</v>
      </c>
      <c r="BD116" s="842" t="s">
        <v>1659</v>
      </c>
      <c r="BE116" s="842" t="s">
        <v>1660</v>
      </c>
      <c r="BF116" s="842" t="s">
        <v>1661</v>
      </c>
      <c r="BG116" s="842" t="s">
        <v>1662</v>
      </c>
      <c r="BH116" s="842" t="s">
        <v>1663</v>
      </c>
      <c r="BI116" s="842" t="s">
        <v>1664</v>
      </c>
      <c r="BJ116" s="842" t="s">
        <v>1665</v>
      </c>
      <c r="BK116" s="842" t="s">
        <v>1666</v>
      </c>
      <c r="BL116" s="842" t="s">
        <v>1667</v>
      </c>
      <c r="BM116" s="842" t="s">
        <v>1668</v>
      </c>
      <c r="BN116" s="842" t="s">
        <v>1669</v>
      </c>
      <c r="BO116" s="842" t="s">
        <v>1670</v>
      </c>
      <c r="BP116" s="842" t="s">
        <v>1671</v>
      </c>
      <c r="BQ116" s="842" t="s">
        <v>1672</v>
      </c>
      <c r="BR116" s="842" t="s">
        <v>1673</v>
      </c>
      <c r="BS116" s="842" t="s">
        <v>1674</v>
      </c>
      <c r="BT116" s="842" t="s">
        <v>1675</v>
      </c>
      <c r="BU116" s="842" t="s">
        <v>1676</v>
      </c>
      <c r="BV116" s="842" t="s">
        <v>1677</v>
      </c>
      <c r="BW116" s="842" t="s">
        <v>1678</v>
      </c>
      <c r="BX116" s="842" t="s">
        <v>1679</v>
      </c>
      <c r="BY116" s="842" t="s">
        <v>1680</v>
      </c>
      <c r="BZ116" s="842" t="s">
        <v>1681</v>
      </c>
      <c r="CA116" s="842" t="s">
        <v>1682</v>
      </c>
      <c r="CB116" s="842" t="s">
        <v>1683</v>
      </c>
      <c r="CC116" s="842" t="s">
        <v>1684</v>
      </c>
      <c r="CD116" s="842" t="s">
        <v>1685</v>
      </c>
      <c r="CE116" s="842" t="s">
        <v>1686</v>
      </c>
      <c r="CF116" s="842" t="s">
        <v>1687</v>
      </c>
      <c r="CG116" s="842" t="s">
        <v>1688</v>
      </c>
      <c r="CH116" s="842" t="s">
        <v>1689</v>
      </c>
      <c r="CI116" s="842" t="s">
        <v>1690</v>
      </c>
      <c r="CJ116" s="842" t="s">
        <v>1691</v>
      </c>
      <c r="CK116" s="842" t="s">
        <v>1692</v>
      </c>
      <c r="CL116" s="842" t="s">
        <v>1693</v>
      </c>
    </row>
    <row r="117" spans="2:93" ht="28.5" customHeight="1" x14ac:dyDescent="0.2">
      <c r="B117" s="1314" t="s">
        <v>1471</v>
      </c>
      <c r="C117" s="167" t="s">
        <v>1153</v>
      </c>
      <c r="D117" s="1300"/>
      <c r="E117" s="1301"/>
      <c r="F117" s="1301"/>
      <c r="G117" s="1301"/>
      <c r="H117" s="1301"/>
      <c r="I117" s="1301"/>
      <c r="J117" s="1301"/>
      <c r="K117" s="1301"/>
      <c r="L117" s="1301"/>
      <c r="M117" s="1301"/>
      <c r="N117" s="1121"/>
      <c r="O117" s="1121"/>
      <c r="P117" s="1124"/>
      <c r="Q117" s="1297"/>
      <c r="R117" s="1302"/>
      <c r="S117" s="1301"/>
      <c r="T117" s="1301"/>
      <c r="U117" s="1301"/>
      <c r="V117" s="1301"/>
      <c r="W117" s="1301"/>
      <c r="X117" s="1301"/>
      <c r="Y117" s="1301"/>
      <c r="Z117" s="1301"/>
      <c r="AA117" s="1301"/>
      <c r="AB117" s="1121"/>
      <c r="AC117" s="1121"/>
      <c r="AD117" s="1124"/>
      <c r="AE117" s="1297"/>
      <c r="AF117" s="1302"/>
      <c r="AG117" s="1301"/>
      <c r="AH117" s="1301"/>
      <c r="AI117" s="1301"/>
      <c r="AJ117" s="1301"/>
      <c r="AK117" s="1301"/>
      <c r="AL117" s="1301"/>
      <c r="AM117" s="1301"/>
      <c r="AN117" s="1301"/>
      <c r="AO117" s="1301"/>
      <c r="AP117" s="1121"/>
      <c r="AQ117" s="1121"/>
      <c r="AR117" s="1124"/>
      <c r="AS117" s="922"/>
      <c r="AT117" s="1334"/>
      <c r="AU117" s="43"/>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row>
    <row r="118" spans="2:93" ht="28.5" customHeight="1" thickBot="1" x14ac:dyDescent="0.25">
      <c r="B118" s="1316" t="s">
        <v>1473</v>
      </c>
      <c r="C118" s="1358" t="s">
        <v>1475</v>
      </c>
      <c r="D118" s="1335"/>
      <c r="E118" s="1336"/>
      <c r="F118" s="1336"/>
      <c r="G118" s="1336"/>
      <c r="H118" s="1336"/>
      <c r="I118" s="1336"/>
      <c r="J118" s="1336"/>
      <c r="K118" s="1336"/>
      <c r="L118" s="1336"/>
      <c r="M118" s="1336"/>
      <c r="N118" s="1321"/>
      <c r="O118" s="1321"/>
      <c r="P118" s="1322"/>
      <c r="Q118" s="1337"/>
      <c r="R118" s="1338"/>
      <c r="S118" s="1336"/>
      <c r="T118" s="1336"/>
      <c r="U118" s="1336"/>
      <c r="V118" s="1336"/>
      <c r="W118" s="1336"/>
      <c r="X118" s="1336"/>
      <c r="Y118" s="1336"/>
      <c r="Z118" s="1336"/>
      <c r="AA118" s="1336"/>
      <c r="AB118" s="1321"/>
      <c r="AC118" s="1321"/>
      <c r="AD118" s="1322"/>
      <c r="AE118" s="1337"/>
      <c r="AF118" s="1338"/>
      <c r="AG118" s="1336"/>
      <c r="AH118" s="1336"/>
      <c r="AI118" s="1336"/>
      <c r="AJ118" s="1336"/>
      <c r="AK118" s="1336"/>
      <c r="AL118" s="1336"/>
      <c r="AM118" s="1336"/>
      <c r="AN118" s="1336"/>
      <c r="AO118" s="1336"/>
      <c r="AP118" s="1321"/>
      <c r="AQ118" s="1321"/>
      <c r="AR118" s="1322"/>
      <c r="AS118" s="1323"/>
      <c r="AT118" s="1332"/>
      <c r="AU118" s="245"/>
    </row>
    <row r="119" spans="2:93" ht="51.75" customHeight="1" x14ac:dyDescent="0.2">
      <c r="B119" s="1359" t="s">
        <v>1474</v>
      </c>
      <c r="C119" s="1341" t="s">
        <v>1477</v>
      </c>
      <c r="D119" s="1360" t="s">
        <v>1478</v>
      </c>
      <c r="E119" s="1343" t="s">
        <v>1478</v>
      </c>
      <c r="F119" s="1343" t="s">
        <v>1478</v>
      </c>
      <c r="G119" s="1343" t="s">
        <v>1478</v>
      </c>
      <c r="H119" s="1343" t="s">
        <v>1478</v>
      </c>
      <c r="I119" s="1343" t="s">
        <v>1478</v>
      </c>
      <c r="J119" s="1343" t="s">
        <v>1478</v>
      </c>
      <c r="K119" s="1343" t="s">
        <v>1478</v>
      </c>
      <c r="L119" s="1343" t="s">
        <v>1478</v>
      </c>
      <c r="M119" s="1343" t="s">
        <v>1478</v>
      </c>
      <c r="N119" s="1344" t="s">
        <v>1478</v>
      </c>
      <c r="O119" s="1344" t="s">
        <v>1478</v>
      </c>
      <c r="P119" s="1344" t="s">
        <v>1478</v>
      </c>
      <c r="Q119" s="1346" t="s">
        <v>1478</v>
      </c>
      <c r="R119" s="1347" t="s">
        <v>1478</v>
      </c>
      <c r="S119" s="1343" t="s">
        <v>1478</v>
      </c>
      <c r="T119" s="1343" t="s">
        <v>1478</v>
      </c>
      <c r="U119" s="1343" t="s">
        <v>1478</v>
      </c>
      <c r="V119" s="1343" t="s">
        <v>1478</v>
      </c>
      <c r="W119" s="1343" t="s">
        <v>1478</v>
      </c>
      <c r="X119" s="1343" t="s">
        <v>1478</v>
      </c>
      <c r="Y119" s="1343" t="s">
        <v>1478</v>
      </c>
      <c r="Z119" s="1343" t="s">
        <v>1478</v>
      </c>
      <c r="AA119" s="1343" t="s">
        <v>1478</v>
      </c>
      <c r="AB119" s="1344" t="s">
        <v>1478</v>
      </c>
      <c r="AC119" s="1344" t="s">
        <v>1478</v>
      </c>
      <c r="AD119" s="1344" t="s">
        <v>1478</v>
      </c>
      <c r="AE119" s="1346" t="s">
        <v>1478</v>
      </c>
      <c r="AF119" s="1347" t="s">
        <v>1478</v>
      </c>
      <c r="AG119" s="1343" t="s">
        <v>1478</v>
      </c>
      <c r="AH119" s="1343" t="s">
        <v>1478</v>
      </c>
      <c r="AI119" s="1343" t="s">
        <v>1478</v>
      </c>
      <c r="AJ119" s="1343" t="s">
        <v>1478</v>
      </c>
      <c r="AK119" s="1343" t="s">
        <v>1478</v>
      </c>
      <c r="AL119" s="1343" t="s">
        <v>1478</v>
      </c>
      <c r="AM119" s="1343" t="s">
        <v>1478</v>
      </c>
      <c r="AN119" s="1343" t="s">
        <v>1478</v>
      </c>
      <c r="AO119" s="1343" t="s">
        <v>1478</v>
      </c>
      <c r="AP119" s="1344" t="s">
        <v>1478</v>
      </c>
      <c r="AQ119" s="1344" t="s">
        <v>1478</v>
      </c>
      <c r="AR119" s="1344" t="s">
        <v>1478</v>
      </c>
      <c r="AS119" s="1348" t="s">
        <v>1478</v>
      </c>
      <c r="AT119" s="1273"/>
      <c r="AU119" s="245"/>
    </row>
    <row r="120" spans="2:93" ht="43.5" customHeight="1" thickBot="1" x14ac:dyDescent="0.25">
      <c r="B120" s="1316" t="s">
        <v>1476</v>
      </c>
      <c r="C120" s="1317" t="s">
        <v>1480</v>
      </c>
      <c r="D120" s="1335" t="s">
        <v>1478</v>
      </c>
      <c r="E120" s="1336" t="s">
        <v>1478</v>
      </c>
      <c r="F120" s="1336" t="s">
        <v>1478</v>
      </c>
      <c r="G120" s="1336" t="s">
        <v>1478</v>
      </c>
      <c r="H120" s="1336" t="s">
        <v>1478</v>
      </c>
      <c r="I120" s="1336" t="s">
        <v>1478</v>
      </c>
      <c r="J120" s="1336" t="s">
        <v>1478</v>
      </c>
      <c r="K120" s="1336" t="s">
        <v>1478</v>
      </c>
      <c r="L120" s="1336" t="s">
        <v>1478</v>
      </c>
      <c r="M120" s="1336" t="s">
        <v>1478</v>
      </c>
      <c r="N120" s="1350" t="s">
        <v>1478</v>
      </c>
      <c r="O120" s="1350" t="s">
        <v>1478</v>
      </c>
      <c r="P120" s="1350" t="s">
        <v>1478</v>
      </c>
      <c r="Q120" s="1337" t="s">
        <v>1478</v>
      </c>
      <c r="R120" s="1338" t="s">
        <v>1478</v>
      </c>
      <c r="S120" s="1336" t="s">
        <v>1478</v>
      </c>
      <c r="T120" s="1336" t="s">
        <v>1478</v>
      </c>
      <c r="U120" s="1336" t="s">
        <v>1478</v>
      </c>
      <c r="V120" s="1336" t="s">
        <v>1478</v>
      </c>
      <c r="W120" s="1336" t="s">
        <v>1478</v>
      </c>
      <c r="X120" s="1336" t="s">
        <v>1478</v>
      </c>
      <c r="Y120" s="1336" t="s">
        <v>1478</v>
      </c>
      <c r="Z120" s="1336" t="s">
        <v>1478</v>
      </c>
      <c r="AA120" s="1336" t="s">
        <v>1478</v>
      </c>
      <c r="AB120" s="1350" t="s">
        <v>1478</v>
      </c>
      <c r="AC120" s="1350" t="s">
        <v>1478</v>
      </c>
      <c r="AD120" s="1350" t="s">
        <v>1478</v>
      </c>
      <c r="AE120" s="1337" t="s">
        <v>1478</v>
      </c>
      <c r="AF120" s="1338" t="s">
        <v>1478</v>
      </c>
      <c r="AG120" s="1336" t="s">
        <v>1478</v>
      </c>
      <c r="AH120" s="1336" t="s">
        <v>1478</v>
      </c>
      <c r="AI120" s="1336" t="s">
        <v>1478</v>
      </c>
      <c r="AJ120" s="1336" t="s">
        <v>1478</v>
      </c>
      <c r="AK120" s="1336" t="s">
        <v>1478</v>
      </c>
      <c r="AL120" s="1336" t="s">
        <v>1478</v>
      </c>
      <c r="AM120" s="1336" t="s">
        <v>1478</v>
      </c>
      <c r="AN120" s="1336" t="s">
        <v>1478</v>
      </c>
      <c r="AO120" s="1336" t="s">
        <v>1478</v>
      </c>
      <c r="AP120" s="1350" t="s">
        <v>1478</v>
      </c>
      <c r="AQ120" s="1350" t="s">
        <v>1478</v>
      </c>
      <c r="AR120" s="1350" t="s">
        <v>1478</v>
      </c>
      <c r="AS120" s="1351" t="s">
        <v>1478</v>
      </c>
      <c r="AT120" s="1273"/>
      <c r="AU120" s="245"/>
    </row>
    <row r="121" spans="2:93" ht="34.5" customHeight="1" x14ac:dyDescent="0.2">
      <c r="B121" s="2548" t="s">
        <v>1481</v>
      </c>
      <c r="C121" s="2549"/>
      <c r="D121" s="1307" t="str">
        <f>IF(NOT(D100=D103+D104),"Please check ","")</f>
        <v/>
      </c>
      <c r="E121" s="1308" t="str">
        <f t="shared" ref="E121:AS121" si="47">IF(NOT(E100=E103+E104),"Please check ","")</f>
        <v/>
      </c>
      <c r="F121" s="1308" t="str">
        <f t="shared" si="47"/>
        <v/>
      </c>
      <c r="G121" s="1308" t="str">
        <f t="shared" si="47"/>
        <v/>
      </c>
      <c r="H121" s="1308" t="str">
        <f t="shared" si="47"/>
        <v/>
      </c>
      <c r="I121" s="1308" t="str">
        <f t="shared" si="47"/>
        <v/>
      </c>
      <c r="J121" s="1308" t="str">
        <f t="shared" si="47"/>
        <v/>
      </c>
      <c r="K121" s="1308" t="str">
        <f t="shared" si="47"/>
        <v/>
      </c>
      <c r="L121" s="1308" t="str">
        <f t="shared" si="47"/>
        <v/>
      </c>
      <c r="M121" s="1308" t="str">
        <f t="shared" si="47"/>
        <v/>
      </c>
      <c r="N121" s="1308" t="str">
        <f t="shared" si="47"/>
        <v/>
      </c>
      <c r="O121" s="1308" t="str">
        <f t="shared" si="47"/>
        <v/>
      </c>
      <c r="P121" s="1308" t="str">
        <f t="shared" si="47"/>
        <v/>
      </c>
      <c r="Q121" s="1308" t="str">
        <f t="shared" si="47"/>
        <v/>
      </c>
      <c r="R121" s="1308" t="str">
        <f t="shared" si="47"/>
        <v/>
      </c>
      <c r="S121" s="1308" t="str">
        <f t="shared" si="47"/>
        <v/>
      </c>
      <c r="T121" s="1308" t="str">
        <f t="shared" si="47"/>
        <v/>
      </c>
      <c r="U121" s="1308" t="str">
        <f t="shared" si="47"/>
        <v/>
      </c>
      <c r="V121" s="1308" t="str">
        <f t="shared" si="47"/>
        <v/>
      </c>
      <c r="W121" s="1308" t="str">
        <f t="shared" si="47"/>
        <v/>
      </c>
      <c r="X121" s="1308" t="str">
        <f t="shared" si="47"/>
        <v/>
      </c>
      <c r="Y121" s="1308" t="str">
        <f t="shared" si="47"/>
        <v/>
      </c>
      <c r="Z121" s="1308" t="str">
        <f t="shared" si="47"/>
        <v/>
      </c>
      <c r="AA121" s="1308" t="str">
        <f t="shared" si="47"/>
        <v/>
      </c>
      <c r="AB121" s="1308" t="str">
        <f t="shared" si="47"/>
        <v/>
      </c>
      <c r="AC121" s="1308" t="str">
        <f t="shared" si="47"/>
        <v/>
      </c>
      <c r="AD121" s="1308" t="str">
        <f t="shared" si="47"/>
        <v/>
      </c>
      <c r="AE121" s="1308" t="str">
        <f t="shared" si="47"/>
        <v/>
      </c>
      <c r="AF121" s="1308" t="str">
        <f t="shared" si="47"/>
        <v/>
      </c>
      <c r="AG121" s="1308" t="str">
        <f t="shared" si="47"/>
        <v/>
      </c>
      <c r="AH121" s="1308" t="str">
        <f t="shared" si="47"/>
        <v/>
      </c>
      <c r="AI121" s="1308" t="str">
        <f t="shared" si="47"/>
        <v/>
      </c>
      <c r="AJ121" s="1308" t="str">
        <f t="shared" si="47"/>
        <v/>
      </c>
      <c r="AK121" s="1308" t="str">
        <f t="shared" si="47"/>
        <v/>
      </c>
      <c r="AL121" s="1308" t="str">
        <f t="shared" si="47"/>
        <v/>
      </c>
      <c r="AM121" s="1308" t="str">
        <f t="shared" si="47"/>
        <v/>
      </c>
      <c r="AN121" s="1308" t="str">
        <f t="shared" si="47"/>
        <v/>
      </c>
      <c r="AO121" s="1308" t="str">
        <f t="shared" si="47"/>
        <v/>
      </c>
      <c r="AP121" s="1130" t="str">
        <f t="shared" si="47"/>
        <v/>
      </c>
      <c r="AQ121" s="1130" t="str">
        <f t="shared" si="47"/>
        <v/>
      </c>
      <c r="AR121" s="1130" t="str">
        <f t="shared" si="47"/>
        <v/>
      </c>
      <c r="AS121" s="1355" t="str">
        <f t="shared" si="47"/>
        <v/>
      </c>
      <c r="AT121" s="1272"/>
    </row>
    <row r="122" spans="2:93" ht="48.75" customHeight="1" x14ac:dyDescent="0.2">
      <c r="B122" s="2521" t="s">
        <v>1599</v>
      </c>
      <c r="C122" s="2522"/>
      <c r="D122" s="1305" t="str">
        <f>IF(D104&lt;D105,"Please check","")</f>
        <v/>
      </c>
      <c r="E122" s="1303" t="str">
        <f t="shared" ref="E122:AS122" si="48">IF(E104&lt;E105,"Please check","")</f>
        <v/>
      </c>
      <c r="F122" s="1303" t="str">
        <f t="shared" si="48"/>
        <v/>
      </c>
      <c r="G122" s="1303" t="str">
        <f t="shared" si="48"/>
        <v/>
      </c>
      <c r="H122" s="1303" t="str">
        <f t="shared" si="48"/>
        <v/>
      </c>
      <c r="I122" s="1303" t="str">
        <f t="shared" si="48"/>
        <v/>
      </c>
      <c r="J122" s="1303" t="str">
        <f t="shared" si="48"/>
        <v/>
      </c>
      <c r="K122" s="1303" t="str">
        <f t="shared" si="48"/>
        <v/>
      </c>
      <c r="L122" s="1303" t="str">
        <f t="shared" si="48"/>
        <v/>
      </c>
      <c r="M122" s="1303" t="str">
        <f t="shared" si="48"/>
        <v/>
      </c>
      <c r="N122" s="1303" t="str">
        <f t="shared" si="48"/>
        <v/>
      </c>
      <c r="O122" s="1303" t="str">
        <f t="shared" si="48"/>
        <v/>
      </c>
      <c r="P122" s="1303" t="str">
        <f t="shared" si="48"/>
        <v/>
      </c>
      <c r="Q122" s="1303" t="str">
        <f t="shared" si="48"/>
        <v/>
      </c>
      <c r="R122" s="1303" t="str">
        <f t="shared" si="48"/>
        <v/>
      </c>
      <c r="S122" s="1303" t="str">
        <f t="shared" si="48"/>
        <v/>
      </c>
      <c r="T122" s="1303" t="str">
        <f t="shared" si="48"/>
        <v/>
      </c>
      <c r="U122" s="1303" t="str">
        <f t="shared" si="48"/>
        <v/>
      </c>
      <c r="V122" s="1303" t="str">
        <f t="shared" si="48"/>
        <v/>
      </c>
      <c r="W122" s="1303" t="str">
        <f t="shared" si="48"/>
        <v/>
      </c>
      <c r="X122" s="1303" t="str">
        <f t="shared" si="48"/>
        <v/>
      </c>
      <c r="Y122" s="1303" t="str">
        <f t="shared" si="48"/>
        <v/>
      </c>
      <c r="Z122" s="1303" t="str">
        <f t="shared" si="48"/>
        <v/>
      </c>
      <c r="AA122" s="1303" t="str">
        <f t="shared" si="48"/>
        <v/>
      </c>
      <c r="AB122" s="1303" t="str">
        <f t="shared" si="48"/>
        <v/>
      </c>
      <c r="AC122" s="1303" t="str">
        <f t="shared" si="48"/>
        <v/>
      </c>
      <c r="AD122" s="1303" t="str">
        <f t="shared" si="48"/>
        <v/>
      </c>
      <c r="AE122" s="1303" t="str">
        <f t="shared" si="48"/>
        <v/>
      </c>
      <c r="AF122" s="1303" t="str">
        <f t="shared" si="48"/>
        <v/>
      </c>
      <c r="AG122" s="1303" t="str">
        <f t="shared" si="48"/>
        <v/>
      </c>
      <c r="AH122" s="1303" t="str">
        <f t="shared" si="48"/>
        <v/>
      </c>
      <c r="AI122" s="1303" t="str">
        <f t="shared" si="48"/>
        <v/>
      </c>
      <c r="AJ122" s="1303" t="str">
        <f t="shared" si="48"/>
        <v/>
      </c>
      <c r="AK122" s="1303" t="str">
        <f t="shared" si="48"/>
        <v/>
      </c>
      <c r="AL122" s="1303" t="str">
        <f t="shared" si="48"/>
        <v/>
      </c>
      <c r="AM122" s="1303" t="str">
        <f t="shared" si="48"/>
        <v/>
      </c>
      <c r="AN122" s="1303" t="str">
        <f t="shared" si="48"/>
        <v/>
      </c>
      <c r="AO122" s="1303" t="str">
        <f t="shared" si="48"/>
        <v/>
      </c>
      <c r="AP122" s="1126" t="str">
        <f t="shared" si="48"/>
        <v/>
      </c>
      <c r="AQ122" s="1126" t="str">
        <f t="shared" si="48"/>
        <v/>
      </c>
      <c r="AR122" s="1126" t="str">
        <f t="shared" si="48"/>
        <v/>
      </c>
      <c r="AS122" s="1133" t="str">
        <f t="shared" si="48"/>
        <v/>
      </c>
      <c r="AT122" s="1272"/>
    </row>
    <row r="123" spans="2:93" ht="45" customHeight="1" x14ac:dyDescent="0.2">
      <c r="B123" s="2550" t="s">
        <v>1482</v>
      </c>
      <c r="C123" s="2551"/>
      <c r="D123" s="1305" t="str">
        <f>IF(NOT(D100=D110+D111+D114),"Please check","")</f>
        <v/>
      </c>
      <c r="E123" s="1303" t="str">
        <f t="shared" ref="E123:AS123" si="49">IF(NOT(E100=E110+E111+E114),"Please check","")</f>
        <v/>
      </c>
      <c r="F123" s="1303" t="str">
        <f t="shared" si="49"/>
        <v/>
      </c>
      <c r="G123" s="1303" t="str">
        <f t="shared" si="49"/>
        <v/>
      </c>
      <c r="H123" s="1303" t="str">
        <f t="shared" si="49"/>
        <v/>
      </c>
      <c r="I123" s="1303" t="str">
        <f t="shared" si="49"/>
        <v/>
      </c>
      <c r="J123" s="1303" t="str">
        <f t="shared" si="49"/>
        <v/>
      </c>
      <c r="K123" s="1303" t="str">
        <f t="shared" si="49"/>
        <v/>
      </c>
      <c r="L123" s="1303" t="str">
        <f t="shared" si="49"/>
        <v/>
      </c>
      <c r="M123" s="1303" t="str">
        <f t="shared" si="49"/>
        <v/>
      </c>
      <c r="N123" s="1303" t="str">
        <f t="shared" si="49"/>
        <v/>
      </c>
      <c r="O123" s="1303" t="str">
        <f t="shared" si="49"/>
        <v/>
      </c>
      <c r="P123" s="1303" t="str">
        <f t="shared" si="49"/>
        <v/>
      </c>
      <c r="Q123" s="1303" t="str">
        <f t="shared" si="49"/>
        <v/>
      </c>
      <c r="R123" s="1303" t="str">
        <f t="shared" si="49"/>
        <v/>
      </c>
      <c r="S123" s="1303" t="str">
        <f t="shared" si="49"/>
        <v/>
      </c>
      <c r="T123" s="1303" t="str">
        <f t="shared" si="49"/>
        <v/>
      </c>
      <c r="U123" s="1303" t="str">
        <f t="shared" si="49"/>
        <v/>
      </c>
      <c r="V123" s="1303" t="str">
        <f t="shared" si="49"/>
        <v/>
      </c>
      <c r="W123" s="1303" t="str">
        <f t="shared" si="49"/>
        <v/>
      </c>
      <c r="X123" s="1303" t="str">
        <f t="shared" si="49"/>
        <v/>
      </c>
      <c r="Y123" s="1303" t="str">
        <f t="shared" si="49"/>
        <v/>
      </c>
      <c r="Z123" s="1303" t="str">
        <f t="shared" si="49"/>
        <v/>
      </c>
      <c r="AA123" s="1303" t="str">
        <f t="shared" si="49"/>
        <v/>
      </c>
      <c r="AB123" s="1303" t="str">
        <f t="shared" si="49"/>
        <v/>
      </c>
      <c r="AC123" s="1303" t="str">
        <f t="shared" si="49"/>
        <v/>
      </c>
      <c r="AD123" s="1303" t="str">
        <f t="shared" si="49"/>
        <v/>
      </c>
      <c r="AE123" s="1303" t="str">
        <f t="shared" si="49"/>
        <v/>
      </c>
      <c r="AF123" s="1303" t="str">
        <f t="shared" si="49"/>
        <v/>
      </c>
      <c r="AG123" s="1303" t="str">
        <f t="shared" si="49"/>
        <v/>
      </c>
      <c r="AH123" s="1303" t="str">
        <f t="shared" si="49"/>
        <v/>
      </c>
      <c r="AI123" s="1303" t="str">
        <f t="shared" si="49"/>
        <v/>
      </c>
      <c r="AJ123" s="1303" t="str">
        <f t="shared" si="49"/>
        <v/>
      </c>
      <c r="AK123" s="1303" t="str">
        <f t="shared" si="49"/>
        <v/>
      </c>
      <c r="AL123" s="1303" t="str">
        <f t="shared" si="49"/>
        <v/>
      </c>
      <c r="AM123" s="1303" t="str">
        <f t="shared" si="49"/>
        <v/>
      </c>
      <c r="AN123" s="1303" t="str">
        <f t="shared" si="49"/>
        <v/>
      </c>
      <c r="AO123" s="1303" t="str">
        <f t="shared" si="49"/>
        <v/>
      </c>
      <c r="AP123" s="1126" t="str">
        <f t="shared" si="49"/>
        <v/>
      </c>
      <c r="AQ123" s="1126" t="str">
        <f t="shared" si="49"/>
        <v/>
      </c>
      <c r="AR123" s="1126" t="str">
        <f t="shared" si="49"/>
        <v/>
      </c>
      <c r="AS123" s="1133" t="str">
        <f t="shared" si="49"/>
        <v/>
      </c>
      <c r="AT123" s="1272"/>
    </row>
    <row r="124" spans="2:93" ht="42" customHeight="1" x14ac:dyDescent="0.2">
      <c r="B124" s="2548" t="s">
        <v>1483</v>
      </c>
      <c r="C124" s="2549"/>
      <c r="D124" s="1305" t="str">
        <f>IF(D111&lt;D112,"Please check ","")</f>
        <v/>
      </c>
      <c r="E124" s="1306" t="str">
        <f t="shared" ref="E124:AS124" si="50">IF(E111&lt;E112,"Please check ","")</f>
        <v/>
      </c>
      <c r="F124" s="1306" t="str">
        <f t="shared" si="50"/>
        <v/>
      </c>
      <c r="G124" s="1306" t="str">
        <f t="shared" si="50"/>
        <v/>
      </c>
      <c r="H124" s="1306" t="str">
        <f t="shared" si="50"/>
        <v/>
      </c>
      <c r="I124" s="1306" t="str">
        <f t="shared" si="50"/>
        <v/>
      </c>
      <c r="J124" s="1306" t="str">
        <f t="shared" si="50"/>
        <v/>
      </c>
      <c r="K124" s="1306" t="str">
        <f t="shared" si="50"/>
        <v/>
      </c>
      <c r="L124" s="1306" t="str">
        <f t="shared" si="50"/>
        <v/>
      </c>
      <c r="M124" s="1306" t="str">
        <f t="shared" si="50"/>
        <v/>
      </c>
      <c r="N124" s="1306" t="str">
        <f t="shared" si="50"/>
        <v/>
      </c>
      <c r="O124" s="1306" t="str">
        <f t="shared" si="50"/>
        <v/>
      </c>
      <c r="P124" s="1306" t="str">
        <f t="shared" si="50"/>
        <v/>
      </c>
      <c r="Q124" s="1306" t="str">
        <f t="shared" si="50"/>
        <v/>
      </c>
      <c r="R124" s="1306" t="str">
        <f t="shared" si="50"/>
        <v/>
      </c>
      <c r="S124" s="1306" t="str">
        <f t="shared" si="50"/>
        <v/>
      </c>
      <c r="T124" s="1306" t="str">
        <f t="shared" si="50"/>
        <v/>
      </c>
      <c r="U124" s="1306" t="str">
        <f t="shared" si="50"/>
        <v/>
      </c>
      <c r="V124" s="1306" t="str">
        <f t="shared" si="50"/>
        <v/>
      </c>
      <c r="W124" s="1306" t="str">
        <f t="shared" si="50"/>
        <v/>
      </c>
      <c r="X124" s="1306" t="str">
        <f t="shared" si="50"/>
        <v/>
      </c>
      <c r="Y124" s="1306" t="str">
        <f t="shared" si="50"/>
        <v/>
      </c>
      <c r="Z124" s="1306" t="str">
        <f t="shared" si="50"/>
        <v/>
      </c>
      <c r="AA124" s="1306" t="str">
        <f t="shared" si="50"/>
        <v/>
      </c>
      <c r="AB124" s="1306" t="str">
        <f t="shared" si="50"/>
        <v/>
      </c>
      <c r="AC124" s="1306" t="str">
        <f t="shared" si="50"/>
        <v/>
      </c>
      <c r="AD124" s="1306" t="str">
        <f t="shared" si="50"/>
        <v/>
      </c>
      <c r="AE124" s="1306" t="str">
        <f t="shared" si="50"/>
        <v/>
      </c>
      <c r="AF124" s="1306" t="str">
        <f t="shared" si="50"/>
        <v/>
      </c>
      <c r="AG124" s="1306" t="str">
        <f t="shared" si="50"/>
        <v/>
      </c>
      <c r="AH124" s="1306" t="str">
        <f t="shared" si="50"/>
        <v/>
      </c>
      <c r="AI124" s="1306" t="str">
        <f t="shared" si="50"/>
        <v/>
      </c>
      <c r="AJ124" s="1306" t="str">
        <f t="shared" si="50"/>
        <v/>
      </c>
      <c r="AK124" s="1306" t="str">
        <f t="shared" si="50"/>
        <v/>
      </c>
      <c r="AL124" s="1306" t="str">
        <f t="shared" si="50"/>
        <v/>
      </c>
      <c r="AM124" s="1306" t="str">
        <f t="shared" si="50"/>
        <v/>
      </c>
      <c r="AN124" s="1306" t="str">
        <f t="shared" si="50"/>
        <v/>
      </c>
      <c r="AO124" s="1306" t="str">
        <f t="shared" si="50"/>
        <v/>
      </c>
      <c r="AP124" s="1126" t="str">
        <f t="shared" si="50"/>
        <v/>
      </c>
      <c r="AQ124" s="1126" t="str">
        <f t="shared" si="50"/>
        <v/>
      </c>
      <c r="AR124" s="1126" t="str">
        <f t="shared" si="50"/>
        <v/>
      </c>
      <c r="AS124" s="1133" t="str">
        <f t="shared" si="50"/>
        <v/>
      </c>
      <c r="AT124" s="1272"/>
    </row>
    <row r="125" spans="2:93" ht="48" customHeight="1" x14ac:dyDescent="0.2">
      <c r="B125" s="2521" t="s">
        <v>1484</v>
      </c>
      <c r="C125" s="2522"/>
      <c r="D125" s="1307" t="str">
        <f>IF(D106&lt;D107,"Please check","")</f>
        <v/>
      </c>
      <c r="E125" s="1305" t="str">
        <f t="shared" ref="E125:AS125" si="51">IF(E106&lt;E107,"Please check","")</f>
        <v/>
      </c>
      <c r="F125" s="1305" t="str">
        <f t="shared" si="51"/>
        <v/>
      </c>
      <c r="G125" s="1305" t="str">
        <f t="shared" si="51"/>
        <v/>
      </c>
      <c r="H125" s="1305" t="str">
        <f t="shared" si="51"/>
        <v/>
      </c>
      <c r="I125" s="1305" t="str">
        <f t="shared" si="51"/>
        <v/>
      </c>
      <c r="J125" s="1305" t="str">
        <f t="shared" si="51"/>
        <v/>
      </c>
      <c r="K125" s="1305" t="str">
        <f t="shared" si="51"/>
        <v/>
      </c>
      <c r="L125" s="1305" t="str">
        <f t="shared" si="51"/>
        <v/>
      </c>
      <c r="M125" s="1305" t="str">
        <f t="shared" si="51"/>
        <v/>
      </c>
      <c r="N125" s="1305" t="str">
        <f t="shared" si="51"/>
        <v/>
      </c>
      <c r="O125" s="1305" t="str">
        <f t="shared" si="51"/>
        <v/>
      </c>
      <c r="P125" s="1305" t="str">
        <f t="shared" si="51"/>
        <v/>
      </c>
      <c r="Q125" s="1305" t="str">
        <f t="shared" si="51"/>
        <v/>
      </c>
      <c r="R125" s="1305" t="str">
        <f t="shared" si="51"/>
        <v/>
      </c>
      <c r="S125" s="1305" t="str">
        <f t="shared" si="51"/>
        <v/>
      </c>
      <c r="T125" s="1305" t="str">
        <f t="shared" si="51"/>
        <v/>
      </c>
      <c r="U125" s="1305" t="str">
        <f t="shared" si="51"/>
        <v/>
      </c>
      <c r="V125" s="1305" t="str">
        <f t="shared" si="51"/>
        <v/>
      </c>
      <c r="W125" s="1305" t="str">
        <f t="shared" si="51"/>
        <v/>
      </c>
      <c r="X125" s="1305" t="str">
        <f t="shared" si="51"/>
        <v/>
      </c>
      <c r="Y125" s="1305" t="str">
        <f t="shared" si="51"/>
        <v/>
      </c>
      <c r="Z125" s="1305" t="str">
        <f t="shared" si="51"/>
        <v/>
      </c>
      <c r="AA125" s="1305" t="str">
        <f t="shared" si="51"/>
        <v/>
      </c>
      <c r="AB125" s="1305" t="str">
        <f t="shared" si="51"/>
        <v/>
      </c>
      <c r="AC125" s="1305" t="str">
        <f t="shared" si="51"/>
        <v/>
      </c>
      <c r="AD125" s="1305" t="str">
        <f t="shared" si="51"/>
        <v/>
      </c>
      <c r="AE125" s="1305" t="str">
        <f t="shared" si="51"/>
        <v/>
      </c>
      <c r="AF125" s="1305" t="str">
        <f t="shared" si="51"/>
        <v/>
      </c>
      <c r="AG125" s="1305" t="str">
        <f t="shared" si="51"/>
        <v/>
      </c>
      <c r="AH125" s="1305" t="str">
        <f t="shared" si="51"/>
        <v/>
      </c>
      <c r="AI125" s="1305" t="str">
        <f t="shared" si="51"/>
        <v/>
      </c>
      <c r="AJ125" s="1305" t="str">
        <f t="shared" si="51"/>
        <v/>
      </c>
      <c r="AK125" s="1305" t="str">
        <f t="shared" si="51"/>
        <v/>
      </c>
      <c r="AL125" s="1305" t="str">
        <f t="shared" si="51"/>
        <v/>
      </c>
      <c r="AM125" s="1305" t="str">
        <f t="shared" si="51"/>
        <v/>
      </c>
      <c r="AN125" s="1305" t="str">
        <f t="shared" si="51"/>
        <v/>
      </c>
      <c r="AO125" s="1305" t="str">
        <f t="shared" si="51"/>
        <v/>
      </c>
      <c r="AP125" s="1126" t="str">
        <f t="shared" si="51"/>
        <v/>
      </c>
      <c r="AQ125" s="1126" t="str">
        <f t="shared" si="51"/>
        <v/>
      </c>
      <c r="AR125" s="1126" t="str">
        <f t="shared" si="51"/>
        <v/>
      </c>
      <c r="AS125" s="1133" t="str">
        <f t="shared" si="51"/>
        <v/>
      </c>
      <c r="AT125" s="1272"/>
    </row>
    <row r="126" spans="2:93" ht="27.75" customHeight="1" x14ac:dyDescent="0.2">
      <c r="B126" s="2546"/>
      <c r="C126" s="2547"/>
      <c r="D126" s="1368"/>
      <c r="E126" s="1368"/>
      <c r="F126" s="1368"/>
      <c r="G126" s="1368"/>
      <c r="H126" s="1368"/>
      <c r="I126" s="1368"/>
      <c r="J126" s="1368"/>
      <c r="K126" s="1368"/>
      <c r="L126" s="1368"/>
      <c r="M126" s="1368"/>
      <c r="N126" s="1368"/>
      <c r="O126" s="1368"/>
      <c r="P126" s="1368"/>
      <c r="Q126" s="1368"/>
      <c r="R126" s="1368"/>
      <c r="S126" s="1368"/>
      <c r="T126" s="1368"/>
      <c r="U126" s="1368"/>
      <c r="V126" s="1368"/>
      <c r="W126" s="1368"/>
      <c r="X126" s="1368"/>
      <c r="Y126" s="1368"/>
      <c r="Z126" s="1368"/>
      <c r="AA126" s="1368"/>
      <c r="AB126" s="1368"/>
      <c r="AC126" s="1368"/>
      <c r="AD126" s="1368"/>
      <c r="AE126" s="1368"/>
      <c r="AF126" s="1368"/>
      <c r="AG126" s="1368"/>
      <c r="AH126" s="1368"/>
      <c r="AI126" s="1368"/>
      <c r="AJ126" s="1368"/>
      <c r="AK126" s="1368"/>
      <c r="AL126" s="1368"/>
      <c r="AM126" s="1368"/>
      <c r="AN126" s="1368"/>
      <c r="AO126" s="1368"/>
      <c r="AP126" s="1369"/>
      <c r="AQ126" s="1369"/>
      <c r="AR126" s="1369"/>
      <c r="AS126" s="1370"/>
      <c r="AT126" s="1272"/>
    </row>
    <row r="127" spans="2:93" ht="27.75" customHeight="1" x14ac:dyDescent="0.2">
      <c r="B127" s="2544"/>
      <c r="C127" s="2545"/>
      <c r="D127" s="1371"/>
      <c r="E127" s="1371"/>
      <c r="F127" s="1371"/>
      <c r="G127" s="1371"/>
      <c r="H127" s="1371"/>
      <c r="I127" s="1371"/>
      <c r="J127" s="1371"/>
      <c r="K127" s="1371"/>
      <c r="L127" s="1371"/>
      <c r="M127" s="1371"/>
      <c r="N127" s="1371"/>
      <c r="O127" s="1371"/>
      <c r="P127" s="1371"/>
      <c r="Q127" s="1371"/>
      <c r="R127" s="1371"/>
      <c r="S127" s="1371"/>
      <c r="T127" s="1371"/>
      <c r="U127" s="1371"/>
      <c r="V127" s="1371"/>
      <c r="W127" s="1371"/>
      <c r="X127" s="1371"/>
      <c r="Y127" s="1371"/>
      <c r="Z127" s="1371"/>
      <c r="AA127" s="1371"/>
      <c r="AB127" s="1371"/>
      <c r="AC127" s="1371"/>
      <c r="AD127" s="1371"/>
      <c r="AE127" s="1371"/>
      <c r="AF127" s="1371"/>
      <c r="AG127" s="1371"/>
      <c r="AH127" s="1371"/>
      <c r="AI127" s="1371"/>
      <c r="AJ127" s="1371"/>
      <c r="AK127" s="1371"/>
      <c r="AL127" s="1371"/>
      <c r="AM127" s="1371"/>
      <c r="AN127" s="1371"/>
      <c r="AO127" s="1371"/>
      <c r="AP127" s="1369"/>
      <c r="AQ127" s="1369"/>
      <c r="AR127" s="1369"/>
      <c r="AS127" s="1370"/>
      <c r="AT127" s="1272"/>
    </row>
    <row r="128" spans="2:93" ht="27.75" customHeight="1" x14ac:dyDescent="0.2">
      <c r="B128" s="2478"/>
      <c r="C128" s="2479"/>
      <c r="D128" s="1372"/>
      <c r="E128" s="1372"/>
      <c r="F128" s="1372"/>
      <c r="G128" s="1372"/>
      <c r="H128" s="1372"/>
      <c r="I128" s="1372"/>
      <c r="J128" s="1372"/>
      <c r="K128" s="1372"/>
      <c r="L128" s="1372"/>
      <c r="M128" s="1372"/>
      <c r="N128" s="1372"/>
      <c r="O128" s="1372"/>
      <c r="P128" s="1372"/>
      <c r="Q128" s="1372"/>
      <c r="R128" s="1372"/>
      <c r="S128" s="1372"/>
      <c r="T128" s="1372"/>
      <c r="U128" s="1372"/>
      <c r="V128" s="1372"/>
      <c r="W128" s="1372"/>
      <c r="X128" s="1372"/>
      <c r="Y128" s="1372"/>
      <c r="Z128" s="1372"/>
      <c r="AA128" s="1372"/>
      <c r="AB128" s="1372"/>
      <c r="AC128" s="1372"/>
      <c r="AD128" s="1372"/>
      <c r="AE128" s="1372"/>
      <c r="AF128" s="1372"/>
      <c r="AG128" s="1372"/>
      <c r="AH128" s="1372"/>
      <c r="AI128" s="1372"/>
      <c r="AJ128" s="1372"/>
      <c r="AK128" s="1372"/>
      <c r="AL128" s="1372"/>
      <c r="AM128" s="1372"/>
      <c r="AN128" s="1372"/>
      <c r="AO128" s="1372"/>
      <c r="AP128" s="1369"/>
      <c r="AQ128" s="1369"/>
      <c r="AR128" s="1369"/>
      <c r="AS128" s="1370"/>
      <c r="AT128" s="1272"/>
    </row>
    <row r="129" spans="1:93" ht="27.75" customHeight="1" x14ac:dyDescent="0.2">
      <c r="B129" s="2546"/>
      <c r="C129" s="2547"/>
      <c r="D129" s="1368"/>
      <c r="E129" s="1368"/>
      <c r="F129" s="1368"/>
      <c r="G129" s="1368"/>
      <c r="H129" s="1368"/>
      <c r="I129" s="1368"/>
      <c r="J129" s="1368"/>
      <c r="K129" s="1368"/>
      <c r="L129" s="1368"/>
      <c r="M129" s="1368"/>
      <c r="N129" s="1368"/>
      <c r="O129" s="1368"/>
      <c r="P129" s="1368"/>
      <c r="Q129" s="1368"/>
      <c r="R129" s="1368"/>
      <c r="S129" s="1368"/>
      <c r="T129" s="1368"/>
      <c r="U129" s="1368"/>
      <c r="V129" s="1368"/>
      <c r="W129" s="1368"/>
      <c r="X129" s="1368"/>
      <c r="Y129" s="1368"/>
      <c r="Z129" s="1368"/>
      <c r="AA129" s="1368"/>
      <c r="AB129" s="1368"/>
      <c r="AC129" s="1368"/>
      <c r="AD129" s="1368"/>
      <c r="AE129" s="1368"/>
      <c r="AF129" s="1368"/>
      <c r="AG129" s="1368"/>
      <c r="AH129" s="1368"/>
      <c r="AI129" s="1368"/>
      <c r="AJ129" s="1368"/>
      <c r="AK129" s="1368"/>
      <c r="AL129" s="1368"/>
      <c r="AM129" s="1368"/>
      <c r="AN129" s="1368"/>
      <c r="AO129" s="1368"/>
      <c r="AP129" s="1369"/>
      <c r="AQ129" s="1369"/>
      <c r="AR129" s="1369"/>
      <c r="AS129" s="1370"/>
      <c r="AT129" s="1272"/>
    </row>
    <row r="130" spans="1:93" ht="20.100000000000001" customHeight="1" x14ac:dyDescent="0.2">
      <c r="B130" s="1187"/>
      <c r="C130" s="842" t="s">
        <v>632</v>
      </c>
      <c r="D130" s="842" t="s">
        <v>1694</v>
      </c>
      <c r="E130" s="842" t="s">
        <v>1695</v>
      </c>
      <c r="F130" s="842" t="s">
        <v>1696</v>
      </c>
      <c r="G130" s="842" t="s">
        <v>1697</v>
      </c>
      <c r="H130" s="842" t="s">
        <v>1698</v>
      </c>
      <c r="I130" s="842" t="s">
        <v>1699</v>
      </c>
      <c r="J130" s="842" t="s">
        <v>1700</v>
      </c>
      <c r="K130" s="842" t="s">
        <v>1701</v>
      </c>
      <c r="L130" s="842" t="s">
        <v>1702</v>
      </c>
      <c r="M130" s="842" t="s">
        <v>1703</v>
      </c>
      <c r="N130" s="842" t="s">
        <v>1704</v>
      </c>
      <c r="O130" s="842" t="s">
        <v>1705</v>
      </c>
      <c r="P130" s="842" t="s">
        <v>1706</v>
      </c>
      <c r="Q130" s="842" t="s">
        <v>1707</v>
      </c>
      <c r="R130" s="842" t="s">
        <v>1708</v>
      </c>
      <c r="S130" s="842" t="s">
        <v>1709</v>
      </c>
      <c r="T130" s="842" t="s">
        <v>1710</v>
      </c>
      <c r="U130" s="842" t="s">
        <v>1711</v>
      </c>
      <c r="V130" s="842" t="s">
        <v>1712</v>
      </c>
      <c r="W130" s="842" t="s">
        <v>1713</v>
      </c>
      <c r="X130" s="842" t="s">
        <v>1714</v>
      </c>
      <c r="Y130" s="842" t="s">
        <v>1715</v>
      </c>
      <c r="Z130" s="842" t="s">
        <v>1716</v>
      </c>
      <c r="AA130" s="842" t="s">
        <v>1717</v>
      </c>
      <c r="AB130" s="842" t="s">
        <v>1718</v>
      </c>
      <c r="AC130" s="842" t="s">
        <v>1719</v>
      </c>
      <c r="AD130" s="842" t="s">
        <v>1720</v>
      </c>
      <c r="AE130" s="842" t="s">
        <v>1721</v>
      </c>
      <c r="AF130" s="842" t="s">
        <v>1722</v>
      </c>
      <c r="AG130" s="842" t="s">
        <v>1723</v>
      </c>
      <c r="AH130" s="842" t="s">
        <v>1724</v>
      </c>
      <c r="AI130" s="842" t="s">
        <v>1725</v>
      </c>
      <c r="AJ130" s="842" t="s">
        <v>1726</v>
      </c>
      <c r="AK130" s="842" t="s">
        <v>1727</v>
      </c>
      <c r="AL130" s="842" t="s">
        <v>1728</v>
      </c>
      <c r="AM130" s="842" t="s">
        <v>1729</v>
      </c>
      <c r="AN130" s="842" t="s">
        <v>1730</v>
      </c>
      <c r="AO130" s="842" t="s">
        <v>1731</v>
      </c>
      <c r="AP130" s="842" t="s">
        <v>1732</v>
      </c>
      <c r="AQ130" s="842" t="s">
        <v>1733</v>
      </c>
      <c r="AR130" s="842" t="s">
        <v>1734</v>
      </c>
      <c r="AS130" s="842" t="s">
        <v>1735</v>
      </c>
      <c r="AT130" s="842"/>
    </row>
    <row r="131" spans="1:93" ht="20.100000000000001" customHeight="1" x14ac:dyDescent="0.2">
      <c r="B131" s="366"/>
      <c r="AU131" s="842"/>
      <c r="AV131" s="842"/>
      <c r="AW131" s="842"/>
      <c r="AX131" s="842"/>
      <c r="AY131" s="842"/>
      <c r="AZ131" s="842"/>
      <c r="BA131" s="842"/>
      <c r="BB131" s="842"/>
      <c r="BC131" s="842"/>
      <c r="BD131" s="842"/>
      <c r="BE131" s="842"/>
      <c r="BF131" s="842"/>
      <c r="BG131" s="842"/>
      <c r="BH131" s="842"/>
      <c r="BI131" s="842"/>
      <c r="BJ131" s="842"/>
      <c r="BK131" s="842"/>
      <c r="BL131" s="842"/>
      <c r="BM131" s="842"/>
      <c r="BN131" s="842"/>
      <c r="BO131" s="842"/>
      <c r="BP131" s="842"/>
      <c r="BQ131" s="842"/>
      <c r="BR131" s="842"/>
      <c r="BS131" s="842"/>
      <c r="BT131" s="842"/>
      <c r="BU131" s="842"/>
      <c r="BV131" s="842"/>
      <c r="BW131" s="842"/>
      <c r="BX131" s="842"/>
      <c r="BY131" s="842"/>
      <c r="BZ131" s="842"/>
      <c r="CA131" s="842"/>
      <c r="CB131" s="842"/>
      <c r="CC131" s="842"/>
      <c r="CD131" s="842"/>
      <c r="CE131" s="842"/>
      <c r="CF131" s="842"/>
      <c r="CG131" s="842"/>
      <c r="CH131" s="842"/>
      <c r="CI131" s="842"/>
      <c r="CJ131" s="842"/>
      <c r="CK131" s="842"/>
      <c r="CL131" s="245"/>
    </row>
    <row r="132" spans="1:93" ht="20.100000000000001" customHeight="1" x14ac:dyDescent="0.2">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410"/>
      <c r="AQ132" s="410"/>
      <c r="AR132" s="410"/>
      <c r="AS132" s="410"/>
      <c r="AT132" s="410"/>
      <c r="CL132" s="245"/>
    </row>
    <row r="133" spans="1:93" ht="14.25" customHeight="1" x14ac:dyDescent="0.2">
      <c r="B133" s="36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410"/>
      <c r="AV133" s="410"/>
      <c r="AW133" s="410"/>
      <c r="AX133" s="410"/>
      <c r="AY133" s="410"/>
      <c r="AZ133" s="410"/>
      <c r="BA133" s="410"/>
      <c r="BB133" s="410"/>
      <c r="BC133" s="410"/>
      <c r="BD133" s="410"/>
      <c r="BE133" s="410"/>
      <c r="BF133" s="410"/>
      <c r="BG133" s="410"/>
      <c r="BH133" s="410"/>
      <c r="BI133" s="410"/>
      <c r="BJ133" s="410"/>
      <c r="BK133" s="410"/>
      <c r="BL133" s="410"/>
      <c r="BM133" s="410"/>
      <c r="BN133" s="410"/>
      <c r="BO133" s="410"/>
      <c r="BP133" s="410"/>
      <c r="BQ133" s="410"/>
      <c r="BR133" s="410"/>
      <c r="BS133" s="410"/>
      <c r="BT133" s="410"/>
      <c r="BU133" s="410"/>
      <c r="BV133" s="410"/>
      <c r="BW133" s="410"/>
      <c r="BX133" s="410"/>
      <c r="BY133" s="410"/>
      <c r="BZ133" s="410"/>
      <c r="CA133" s="410"/>
      <c r="CB133" s="410"/>
      <c r="CC133" s="410"/>
      <c r="CD133" s="410"/>
      <c r="CE133" s="410"/>
      <c r="CF133" s="410"/>
      <c r="CG133" s="410"/>
      <c r="CH133" s="410"/>
      <c r="CI133" s="410"/>
      <c r="CJ133" s="410"/>
      <c r="CK133" s="265"/>
      <c r="CL133" s="245"/>
    </row>
    <row r="134" spans="1:93" ht="20.100000000000001" customHeight="1" x14ac:dyDescent="0.2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5"/>
      <c r="AQ134" s="5"/>
      <c r="AR134" s="5"/>
      <c r="AS134" s="5"/>
      <c r="AT134" s="5"/>
      <c r="AU134" s="5"/>
    </row>
    <row r="135" spans="1:93" ht="20.100000000000001" customHeight="1" x14ac:dyDescent="0.25">
      <c r="B135" s="72" t="s">
        <v>1231</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row>
    <row r="136" spans="1:93" s="12" customFormat="1" ht="15.95" customHeight="1" x14ac:dyDescent="0.2">
      <c r="A136" s="11"/>
      <c r="B136"/>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1209"/>
      <c r="AQ136" s="1209"/>
      <c r="AR136" s="1209"/>
      <c r="AS136" s="1209"/>
      <c r="AT136" s="1209"/>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row>
    <row r="137" spans="1:93" ht="15.75" x14ac:dyDescent="0.2">
      <c r="B137" s="182" t="s">
        <v>1326</v>
      </c>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1209"/>
      <c r="AQ137" s="1209"/>
      <c r="AR137" s="1209"/>
      <c r="AS137" s="1209"/>
      <c r="AT137" s="1209"/>
      <c r="AU137" s="42"/>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row>
    <row r="138" spans="1:93" ht="15.75" x14ac:dyDescent="0.2">
      <c r="B138" s="182"/>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1209"/>
      <c r="AQ138" s="1209"/>
      <c r="AR138" s="1209"/>
      <c r="AS138" s="1209"/>
      <c r="AT138" s="1209"/>
      <c r="AU138" s="42"/>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row>
    <row r="139" spans="1:93" ht="15.75" x14ac:dyDescent="0.2">
      <c r="B139" s="182"/>
      <c r="C139" s="69"/>
      <c r="D139" s="1125" t="s">
        <v>496</v>
      </c>
      <c r="E139" s="1125" t="s">
        <v>497</v>
      </c>
      <c r="F139" s="1125" t="s">
        <v>498</v>
      </c>
      <c r="G139" s="1125" t="s">
        <v>499</v>
      </c>
      <c r="H139" s="1125" t="s">
        <v>500</v>
      </c>
      <c r="I139" s="1125" t="s">
        <v>501</v>
      </c>
      <c r="J139" s="1125" t="s">
        <v>502</v>
      </c>
      <c r="K139" s="1125" t="s">
        <v>503</v>
      </c>
      <c r="L139" s="1125" t="s">
        <v>504</v>
      </c>
      <c r="M139" s="1125" t="s">
        <v>505</v>
      </c>
      <c r="N139" s="1125" t="s">
        <v>506</v>
      </c>
      <c r="O139" s="1125" t="s">
        <v>507</v>
      </c>
      <c r="P139" s="1125" t="s">
        <v>508</v>
      </c>
      <c r="Q139" s="1132" t="s">
        <v>509</v>
      </c>
      <c r="R139" s="1125" t="s">
        <v>510</v>
      </c>
      <c r="S139" s="1125" t="s">
        <v>511</v>
      </c>
      <c r="T139" s="1125" t="s">
        <v>512</v>
      </c>
      <c r="U139" s="1125" t="s">
        <v>513</v>
      </c>
      <c r="V139" s="1125" t="s">
        <v>514</v>
      </c>
      <c r="W139" s="1125" t="s">
        <v>515</v>
      </c>
      <c r="X139" s="1125" t="s">
        <v>516</v>
      </c>
      <c r="Y139" s="1125" t="s">
        <v>517</v>
      </c>
      <c r="Z139" s="1125" t="s">
        <v>518</v>
      </c>
      <c r="AA139" s="1125" t="s">
        <v>519</v>
      </c>
      <c r="AB139" s="1125" t="s">
        <v>520</v>
      </c>
      <c r="AC139" s="1125" t="s">
        <v>521</v>
      </c>
      <c r="AD139" s="1125" t="s">
        <v>522</v>
      </c>
      <c r="AE139" s="1132" t="s">
        <v>523</v>
      </c>
      <c r="AF139" s="1125" t="s">
        <v>524</v>
      </c>
      <c r="AG139" s="1125" t="s">
        <v>525</v>
      </c>
      <c r="AH139" s="1125" t="s">
        <v>526</v>
      </c>
      <c r="AI139" s="1125" t="s">
        <v>527</v>
      </c>
      <c r="AJ139" s="1125" t="s">
        <v>528</v>
      </c>
      <c r="AK139" s="1125" t="s">
        <v>529</v>
      </c>
      <c r="AL139" s="1125" t="s">
        <v>530</v>
      </c>
      <c r="AM139" s="1125" t="s">
        <v>531</v>
      </c>
      <c r="AN139" s="1125" t="s">
        <v>532</v>
      </c>
      <c r="AO139" s="1125" t="s">
        <v>533</v>
      </c>
      <c r="AP139" s="1125" t="s">
        <v>534</v>
      </c>
      <c r="AQ139" s="1125" t="s">
        <v>535</v>
      </c>
      <c r="AR139" s="1125" t="s">
        <v>536</v>
      </c>
      <c r="AS139" s="1132" t="s">
        <v>537</v>
      </c>
      <c r="AT139" s="1292"/>
      <c r="AU139" s="33"/>
      <c r="AV139" s="180"/>
      <c r="AW139" s="180"/>
      <c r="AX139" s="180"/>
      <c r="AY139" s="180"/>
      <c r="AZ139" s="180"/>
      <c r="BA139" s="180"/>
      <c r="BB139" s="180"/>
      <c r="BC139" s="180"/>
      <c r="BD139" s="180"/>
      <c r="BE139" s="180"/>
      <c r="BF139" s="180"/>
      <c r="BG139" s="180"/>
      <c r="BH139" s="180"/>
      <c r="BI139" s="180"/>
      <c r="BJ139" s="180"/>
      <c r="BK139" s="180"/>
      <c r="BL139" s="180"/>
      <c r="BM139" s="180"/>
      <c r="BN139" s="180"/>
      <c r="BO139" s="180"/>
      <c r="BP139" s="180"/>
      <c r="BQ139" s="180"/>
      <c r="BR139" s="180"/>
      <c r="BS139" s="180"/>
      <c r="BT139" s="180"/>
      <c r="BU139" s="180"/>
      <c r="BV139" s="180"/>
      <c r="BW139" s="180"/>
      <c r="BX139" s="180"/>
      <c r="BY139" s="180"/>
      <c r="BZ139" s="180"/>
      <c r="CA139" s="180"/>
      <c r="CB139" s="180"/>
      <c r="CC139" s="180"/>
      <c r="CD139" s="180"/>
      <c r="CE139" s="180"/>
      <c r="CF139" s="180"/>
      <c r="CG139" s="833"/>
      <c r="CH139" s="833"/>
      <c r="CI139" s="833"/>
      <c r="CJ139" s="833"/>
      <c r="CK139" s="833"/>
      <c r="CL139" s="833"/>
      <c r="CM139" s="180"/>
    </row>
    <row r="140" spans="1:93" ht="32.25" customHeight="1" x14ac:dyDescent="0.2">
      <c r="C140" s="181"/>
      <c r="D140" s="2429" t="s">
        <v>1141</v>
      </c>
      <c r="E140" s="2430"/>
      <c r="F140" s="2430"/>
      <c r="G140" s="2430"/>
      <c r="H140" s="2430"/>
      <c r="I140" s="2430"/>
      <c r="J140" s="2430"/>
      <c r="K140" s="2430"/>
      <c r="L140" s="2430"/>
      <c r="M140" s="2430"/>
      <c r="N140" s="2430"/>
      <c r="O140" s="2430"/>
      <c r="P140" s="2430"/>
      <c r="Q140" s="2540"/>
      <c r="R140" s="2539" t="s">
        <v>1142</v>
      </c>
      <c r="S140" s="2430"/>
      <c r="T140" s="2430"/>
      <c r="U140" s="2430"/>
      <c r="V140" s="2430"/>
      <c r="W140" s="2430"/>
      <c r="X140" s="2430"/>
      <c r="Y140" s="2430"/>
      <c r="Z140" s="2430"/>
      <c r="AA140" s="2430"/>
      <c r="AB140" s="2430"/>
      <c r="AC140" s="2430"/>
      <c r="AD140" s="2430"/>
      <c r="AE140" s="2540"/>
      <c r="AF140" s="2539" t="s">
        <v>1143</v>
      </c>
      <c r="AG140" s="2430"/>
      <c r="AH140" s="2430"/>
      <c r="AI140" s="2430"/>
      <c r="AJ140" s="2430"/>
      <c r="AK140" s="2430"/>
      <c r="AL140" s="2430"/>
      <c r="AM140" s="2430"/>
      <c r="AN140" s="2430"/>
      <c r="AO140" s="2430"/>
      <c r="AP140" s="2430"/>
      <c r="AQ140" s="2430"/>
      <c r="AR140" s="2430"/>
      <c r="AS140" s="2540"/>
      <c r="AT140" s="2486" t="s">
        <v>1343</v>
      </c>
      <c r="AU140" s="33"/>
      <c r="AW140" s="2558" t="s">
        <v>1141</v>
      </c>
      <c r="AX140" s="2559"/>
      <c r="AY140" s="2559"/>
      <c r="AZ140" s="2559"/>
      <c r="BA140" s="2559"/>
      <c r="BB140" s="2559"/>
      <c r="BC140" s="2559"/>
      <c r="BD140" s="2559"/>
      <c r="BE140" s="2559"/>
      <c r="BF140" s="2559"/>
      <c r="BG140" s="2559"/>
      <c r="BH140" s="2559"/>
      <c r="BI140" s="2559"/>
      <c r="BJ140" s="2560"/>
      <c r="BK140" s="2558" t="s">
        <v>1142</v>
      </c>
      <c r="BL140" s="2559"/>
      <c r="BM140" s="2559"/>
      <c r="BN140" s="2559"/>
      <c r="BO140" s="2559"/>
      <c r="BP140" s="2559"/>
      <c r="BQ140" s="2559"/>
      <c r="BR140" s="2559"/>
      <c r="BS140" s="2559"/>
      <c r="BT140" s="2559"/>
      <c r="BU140" s="2559"/>
      <c r="BV140" s="2559"/>
      <c r="BW140" s="2559"/>
      <c r="BX140" s="2560"/>
      <c r="BY140" s="2558" t="s">
        <v>1143</v>
      </c>
      <c r="BZ140" s="2559"/>
      <c r="CA140" s="2559"/>
      <c r="CB140" s="2559"/>
      <c r="CC140" s="2559"/>
      <c r="CD140" s="2559"/>
      <c r="CE140" s="2559"/>
      <c r="CF140" s="2559"/>
      <c r="CG140" s="2559"/>
      <c r="CH140" s="2559"/>
      <c r="CI140" s="2559"/>
      <c r="CJ140" s="2559"/>
      <c r="CK140" s="2559"/>
      <c r="CL140" s="2560"/>
    </row>
    <row r="141" spans="1:93" ht="51.75" thickBot="1" x14ac:dyDescent="0.25">
      <c r="C141" s="181"/>
      <c r="D141" s="1376" t="s">
        <v>1345</v>
      </c>
      <c r="E141" s="1377" t="s">
        <v>1346</v>
      </c>
      <c r="F141" s="1376" t="s">
        <v>1347</v>
      </c>
      <c r="G141" s="1377" t="s">
        <v>1348</v>
      </c>
      <c r="H141" s="1376" t="s">
        <v>1349</v>
      </c>
      <c r="I141" s="1377" t="s">
        <v>1350</v>
      </c>
      <c r="J141" s="1376" t="s">
        <v>1351</v>
      </c>
      <c r="K141" s="1377" t="s">
        <v>1352</v>
      </c>
      <c r="L141" s="1376" t="s">
        <v>1353</v>
      </c>
      <c r="M141" s="1377" t="s">
        <v>1354</v>
      </c>
      <c r="N141" s="1376">
        <v>2016</v>
      </c>
      <c r="O141" s="1377">
        <v>2017</v>
      </c>
      <c r="P141" s="1378">
        <v>2018</v>
      </c>
      <c r="Q141" s="1379" t="s">
        <v>1355</v>
      </c>
      <c r="R141" s="1374" t="s">
        <v>1345</v>
      </c>
      <c r="S141" s="1375" t="s">
        <v>1346</v>
      </c>
      <c r="T141" s="1374" t="s">
        <v>1347</v>
      </c>
      <c r="U141" s="1375" t="s">
        <v>1348</v>
      </c>
      <c r="V141" s="1374" t="s">
        <v>1349</v>
      </c>
      <c r="W141" s="1375" t="s">
        <v>1350</v>
      </c>
      <c r="X141" s="1374" t="s">
        <v>1351</v>
      </c>
      <c r="Y141" s="1375" t="s">
        <v>1352</v>
      </c>
      <c r="Z141" s="1374" t="s">
        <v>1353</v>
      </c>
      <c r="AA141" s="1375" t="s">
        <v>1354</v>
      </c>
      <c r="AB141" s="1376">
        <v>2016</v>
      </c>
      <c r="AC141" s="1377">
        <v>2017</v>
      </c>
      <c r="AD141" s="1378">
        <v>2018</v>
      </c>
      <c r="AE141" s="1379" t="s">
        <v>1355</v>
      </c>
      <c r="AF141" s="1374" t="s">
        <v>1345</v>
      </c>
      <c r="AG141" s="1375" t="s">
        <v>1346</v>
      </c>
      <c r="AH141" s="1374" t="s">
        <v>1347</v>
      </c>
      <c r="AI141" s="1375" t="s">
        <v>1348</v>
      </c>
      <c r="AJ141" s="1374" t="s">
        <v>1349</v>
      </c>
      <c r="AK141" s="1375" t="s">
        <v>1350</v>
      </c>
      <c r="AL141" s="1374" t="s">
        <v>1351</v>
      </c>
      <c r="AM141" s="1375" t="s">
        <v>1352</v>
      </c>
      <c r="AN141" s="1374" t="s">
        <v>1353</v>
      </c>
      <c r="AO141" s="1375" t="s">
        <v>1354</v>
      </c>
      <c r="AP141" s="1376">
        <v>2016</v>
      </c>
      <c r="AQ141" s="1377">
        <v>2017</v>
      </c>
      <c r="AR141" s="1378">
        <v>2018</v>
      </c>
      <c r="AS141" s="1379" t="s">
        <v>1355</v>
      </c>
      <c r="AT141" s="2487"/>
      <c r="AU141" s="33"/>
      <c r="AW141" s="1210">
        <v>2006</v>
      </c>
      <c r="AX141" s="1211">
        <v>2007</v>
      </c>
      <c r="AY141" s="1211">
        <v>2008</v>
      </c>
      <c r="AZ141" s="1211">
        <v>2009</v>
      </c>
      <c r="BA141" s="1211">
        <v>2010</v>
      </c>
      <c r="BB141" s="1211">
        <v>2011</v>
      </c>
      <c r="BC141" s="1211">
        <v>2012</v>
      </c>
      <c r="BD141" s="1211">
        <v>2013</v>
      </c>
      <c r="BE141" s="1211">
        <v>2014</v>
      </c>
      <c r="BF141" s="1211">
        <v>2015</v>
      </c>
      <c r="BG141" s="1211">
        <v>2016</v>
      </c>
      <c r="BH141" s="1211">
        <v>2017</v>
      </c>
      <c r="BI141" s="1211">
        <v>2018</v>
      </c>
      <c r="BJ141" s="1212" t="s">
        <v>1362</v>
      </c>
      <c r="BK141" s="1210">
        <v>2006</v>
      </c>
      <c r="BL141" s="1211">
        <v>2007</v>
      </c>
      <c r="BM141" s="1211">
        <v>2008</v>
      </c>
      <c r="BN141" s="1211">
        <v>2009</v>
      </c>
      <c r="BO141" s="1211">
        <v>2010</v>
      </c>
      <c r="BP141" s="1211">
        <v>2011</v>
      </c>
      <c r="BQ141" s="1211">
        <v>2012</v>
      </c>
      <c r="BR141" s="1211">
        <v>2013</v>
      </c>
      <c r="BS141" s="1211">
        <v>2014</v>
      </c>
      <c r="BT141" s="1211">
        <v>2015</v>
      </c>
      <c r="BU141" s="1211">
        <v>2016</v>
      </c>
      <c r="BV141" s="1211">
        <v>2017</v>
      </c>
      <c r="BW141" s="1211">
        <v>2018</v>
      </c>
      <c r="BX141" s="1213" t="s">
        <v>1362</v>
      </c>
      <c r="BY141" s="1214">
        <v>2006</v>
      </c>
      <c r="BZ141" s="1211">
        <v>2007</v>
      </c>
      <c r="CA141" s="1211">
        <v>2008</v>
      </c>
      <c r="CB141" s="1211">
        <v>2009</v>
      </c>
      <c r="CC141" s="1211">
        <v>2010</v>
      </c>
      <c r="CD141" s="1211">
        <v>2011</v>
      </c>
      <c r="CE141" s="1211">
        <v>2012</v>
      </c>
      <c r="CF141" s="1211">
        <v>2013</v>
      </c>
      <c r="CG141" s="1211">
        <v>2014</v>
      </c>
      <c r="CH141" s="1211">
        <v>2015</v>
      </c>
      <c r="CI141" s="1211">
        <v>2016</v>
      </c>
      <c r="CJ141" s="1211">
        <v>2017</v>
      </c>
      <c r="CK141" s="1211">
        <v>2018</v>
      </c>
      <c r="CL141" s="1213" t="s">
        <v>1362</v>
      </c>
      <c r="CM141" s="801" t="s">
        <v>1360</v>
      </c>
      <c r="CN141" s="761" t="s">
        <v>1361</v>
      </c>
    </row>
    <row r="142" spans="1:93" ht="28.5" customHeight="1" x14ac:dyDescent="0.2">
      <c r="B142" s="1312" t="s">
        <v>1363</v>
      </c>
      <c r="C142" s="138"/>
      <c r="D142" s="1122"/>
      <c r="E142" s="1123"/>
      <c r="F142" s="1123"/>
      <c r="G142" s="1123"/>
      <c r="H142" s="1123"/>
      <c r="I142" s="1123"/>
      <c r="J142" s="1123"/>
      <c r="K142" s="1123"/>
      <c r="L142" s="1123"/>
      <c r="M142" s="829"/>
      <c r="N142" s="829"/>
      <c r="O142" s="829"/>
      <c r="P142" s="135"/>
      <c r="Q142" s="64"/>
      <c r="R142" s="1122"/>
      <c r="S142" s="1123"/>
      <c r="T142" s="1123"/>
      <c r="U142" s="1123"/>
      <c r="V142" s="1123"/>
      <c r="W142" s="1123"/>
      <c r="X142" s="1123"/>
      <c r="Y142" s="1123"/>
      <c r="Z142" s="1123"/>
      <c r="AA142" s="829"/>
      <c r="AB142" s="829"/>
      <c r="AC142" s="829"/>
      <c r="AD142" s="135"/>
      <c r="AE142" s="64"/>
      <c r="AF142" s="1122"/>
      <c r="AG142" s="1123"/>
      <c r="AH142" s="1123"/>
      <c r="AI142" s="1123"/>
      <c r="AJ142" s="1123"/>
      <c r="AK142" s="1123"/>
      <c r="AL142" s="1123"/>
      <c r="AM142" s="1123"/>
      <c r="AN142" s="1123"/>
      <c r="AO142" s="829"/>
      <c r="AP142" s="829"/>
      <c r="AQ142" s="829"/>
      <c r="AR142" s="135"/>
      <c r="AS142" s="64"/>
      <c r="AT142" s="1361"/>
      <c r="AU142" s="245"/>
      <c r="AV142" s="1174" t="s">
        <v>1364</v>
      </c>
      <c r="AW142" s="1147"/>
      <c r="AX142" s="1141"/>
      <c r="AY142" s="1141"/>
      <c r="AZ142" s="1141"/>
      <c r="BA142" s="1141"/>
      <c r="BB142" s="1141"/>
      <c r="BC142" s="1141"/>
      <c r="BD142" s="1141"/>
      <c r="BE142" s="829"/>
      <c r="BF142" s="829"/>
      <c r="BG142" s="829"/>
      <c r="BH142" s="829"/>
      <c r="BI142" s="829"/>
      <c r="BJ142" s="64"/>
      <c r="BK142" s="1137"/>
      <c r="BL142" s="1137"/>
      <c r="BM142" s="1137"/>
      <c r="BN142" s="1137"/>
      <c r="BO142" s="1137"/>
      <c r="BP142" s="1137"/>
      <c r="BQ142" s="1137"/>
      <c r="BR142" s="1137"/>
      <c r="BS142" s="1137"/>
      <c r="BT142" s="1137"/>
      <c r="BU142" s="1137"/>
      <c r="BV142" s="1137"/>
      <c r="BW142" s="1137"/>
      <c r="BX142" s="64"/>
      <c r="BY142" s="1147"/>
      <c r="BZ142" s="1141"/>
      <c r="CA142" s="1141"/>
      <c r="CB142" s="1141"/>
      <c r="CC142" s="1141"/>
      <c r="CD142" s="1141"/>
      <c r="CE142" s="1141"/>
      <c r="CF142" s="1141"/>
      <c r="CG142" s="829"/>
      <c r="CH142" s="829"/>
      <c r="CI142" s="829"/>
      <c r="CJ142" s="829"/>
      <c r="CK142" s="829"/>
      <c r="CL142" s="64"/>
      <c r="CM142" s="185"/>
      <c r="CN142" s="204"/>
    </row>
    <row r="143" spans="1:93" ht="28.5" customHeight="1" x14ac:dyDescent="0.2">
      <c r="B143" s="1314" t="s">
        <v>1365</v>
      </c>
      <c r="C143" s="167" t="s">
        <v>1530</v>
      </c>
      <c r="D143" s="1300"/>
      <c r="E143" s="1301"/>
      <c r="F143" s="1301"/>
      <c r="G143" s="1301"/>
      <c r="H143" s="1131"/>
      <c r="I143" s="1131"/>
      <c r="J143" s="1131"/>
      <c r="K143" s="1131"/>
      <c r="L143" s="1131"/>
      <c r="M143" s="1131"/>
      <c r="N143" s="1121"/>
      <c r="O143" s="1121"/>
      <c r="P143" s="1124"/>
      <c r="Q143" s="922"/>
      <c r="R143" s="1300"/>
      <c r="S143" s="1301"/>
      <c r="T143" s="1301"/>
      <c r="U143" s="1301"/>
      <c r="V143" s="1131"/>
      <c r="W143" s="1131"/>
      <c r="X143" s="1131"/>
      <c r="Y143" s="1131"/>
      <c r="Z143" s="1131"/>
      <c r="AA143" s="1131"/>
      <c r="AB143" s="1121"/>
      <c r="AC143" s="1121"/>
      <c r="AD143" s="1124"/>
      <c r="AE143" s="922"/>
      <c r="AF143" s="1300"/>
      <c r="AG143" s="1301"/>
      <c r="AH143" s="1301"/>
      <c r="AI143" s="1301"/>
      <c r="AJ143" s="1131"/>
      <c r="AK143" s="1131"/>
      <c r="AL143" s="1131"/>
      <c r="AM143" s="1131"/>
      <c r="AN143" s="1131"/>
      <c r="AO143" s="1131"/>
      <c r="AP143" s="1121"/>
      <c r="AQ143" s="1121"/>
      <c r="AR143" s="1124"/>
      <c r="AS143" s="922"/>
      <c r="AT143" s="1334"/>
      <c r="AU143" s="245"/>
      <c r="AV143" s="1215" t="s">
        <v>1367</v>
      </c>
      <c r="AW143" s="1216" t="str">
        <f>IF(SUM(COUNTBLANK(D143),COUNTBLANK(D144))=0,D144/D143,"-")</f>
        <v>-</v>
      </c>
      <c r="AX143" s="861" t="str">
        <f t="shared" ref="AX143:CL143" si="52">IF(SUM(COUNTBLANK(E143),COUNTBLANK(E144))=0,E144/E143,"-")</f>
        <v>-</v>
      </c>
      <c r="AY143" s="861" t="str">
        <f t="shared" si="52"/>
        <v>-</v>
      </c>
      <c r="AZ143" s="861" t="str">
        <f t="shared" si="52"/>
        <v>-</v>
      </c>
      <c r="BA143" s="861" t="str">
        <f t="shared" si="52"/>
        <v>-</v>
      </c>
      <c r="BB143" s="861" t="str">
        <f t="shared" si="52"/>
        <v>-</v>
      </c>
      <c r="BC143" s="861" t="str">
        <f t="shared" si="52"/>
        <v>-</v>
      </c>
      <c r="BD143" s="861" t="str">
        <f t="shared" si="52"/>
        <v>-</v>
      </c>
      <c r="BE143" s="861" t="str">
        <f t="shared" si="52"/>
        <v>-</v>
      </c>
      <c r="BF143" s="861" t="str">
        <f t="shared" si="52"/>
        <v>-</v>
      </c>
      <c r="BG143" s="861" t="str">
        <f t="shared" si="52"/>
        <v>-</v>
      </c>
      <c r="BH143" s="861" t="str">
        <f t="shared" si="52"/>
        <v>-</v>
      </c>
      <c r="BI143" s="861" t="str">
        <f t="shared" si="52"/>
        <v>-</v>
      </c>
      <c r="BJ143" s="1217" t="str">
        <f t="shared" si="52"/>
        <v>-</v>
      </c>
      <c r="BK143" s="1216" t="str">
        <f t="shared" si="52"/>
        <v>-</v>
      </c>
      <c r="BL143" s="861" t="str">
        <f t="shared" si="52"/>
        <v>-</v>
      </c>
      <c r="BM143" s="861" t="str">
        <f t="shared" si="52"/>
        <v>-</v>
      </c>
      <c r="BN143" s="861" t="str">
        <f t="shared" si="52"/>
        <v>-</v>
      </c>
      <c r="BO143" s="861" t="str">
        <f t="shared" si="52"/>
        <v>-</v>
      </c>
      <c r="BP143" s="861" t="str">
        <f t="shared" si="52"/>
        <v>-</v>
      </c>
      <c r="BQ143" s="861" t="str">
        <f t="shared" si="52"/>
        <v>-</v>
      </c>
      <c r="BR143" s="861" t="str">
        <f t="shared" si="52"/>
        <v>-</v>
      </c>
      <c r="BS143" s="861" t="str">
        <f t="shared" si="52"/>
        <v>-</v>
      </c>
      <c r="BT143" s="861" t="str">
        <f t="shared" si="52"/>
        <v>-</v>
      </c>
      <c r="BU143" s="861" t="str">
        <f t="shared" si="52"/>
        <v>-</v>
      </c>
      <c r="BV143" s="861" t="str">
        <f t="shared" si="52"/>
        <v>-</v>
      </c>
      <c r="BW143" s="861" t="str">
        <f t="shared" si="52"/>
        <v>-</v>
      </c>
      <c r="BX143" s="1217" t="str">
        <f t="shared" si="52"/>
        <v>-</v>
      </c>
      <c r="BY143" s="1216" t="str">
        <f t="shared" si="52"/>
        <v>-</v>
      </c>
      <c r="BZ143" s="861" t="str">
        <f t="shared" si="52"/>
        <v>-</v>
      </c>
      <c r="CA143" s="861" t="str">
        <f t="shared" si="52"/>
        <v>-</v>
      </c>
      <c r="CB143" s="861" t="str">
        <f t="shared" si="52"/>
        <v>-</v>
      </c>
      <c r="CC143" s="861" t="str">
        <f t="shared" si="52"/>
        <v>-</v>
      </c>
      <c r="CD143" s="861" t="str">
        <f t="shared" si="52"/>
        <v>-</v>
      </c>
      <c r="CE143" s="861" t="str">
        <f t="shared" si="52"/>
        <v>-</v>
      </c>
      <c r="CF143" s="861" t="str">
        <f t="shared" si="52"/>
        <v>-</v>
      </c>
      <c r="CG143" s="861" t="str">
        <f t="shared" si="52"/>
        <v>-</v>
      </c>
      <c r="CH143" s="861" t="str">
        <f t="shared" si="52"/>
        <v>-</v>
      </c>
      <c r="CI143" s="861" t="str">
        <f t="shared" si="52"/>
        <v>-</v>
      </c>
      <c r="CJ143" s="861" t="str">
        <f t="shared" si="52"/>
        <v>-</v>
      </c>
      <c r="CK143" s="861" t="str">
        <f t="shared" si="52"/>
        <v>-</v>
      </c>
      <c r="CL143" s="1217" t="str">
        <f t="shared" si="52"/>
        <v>-</v>
      </c>
      <c r="CM143" s="193" t="s">
        <v>1531</v>
      </c>
      <c r="CN143" s="215" t="s">
        <v>1532</v>
      </c>
    </row>
    <row r="144" spans="1:93" ht="28.5" customHeight="1" x14ac:dyDescent="0.2">
      <c r="B144" s="1314" t="s">
        <v>1370</v>
      </c>
      <c r="C144" s="167" t="s">
        <v>1376</v>
      </c>
      <c r="D144" s="1300"/>
      <c r="E144" s="1301"/>
      <c r="F144" s="1301"/>
      <c r="G144" s="1301"/>
      <c r="H144" s="1131"/>
      <c r="I144" s="1131"/>
      <c r="J144" s="1131"/>
      <c r="K144" s="1131"/>
      <c r="L144" s="1131"/>
      <c r="M144" s="1131"/>
      <c r="N144" s="1121"/>
      <c r="O144" s="1121"/>
      <c r="P144" s="1124"/>
      <c r="Q144" s="922"/>
      <c r="R144" s="1300"/>
      <c r="S144" s="1301"/>
      <c r="T144" s="1301"/>
      <c r="U144" s="1301"/>
      <c r="V144" s="1131"/>
      <c r="W144" s="1131"/>
      <c r="X144" s="1131"/>
      <c r="Y144" s="1131"/>
      <c r="Z144" s="1131"/>
      <c r="AA144" s="1131"/>
      <c r="AB144" s="1121"/>
      <c r="AC144" s="1121"/>
      <c r="AD144" s="1124"/>
      <c r="AE144" s="922"/>
      <c r="AF144" s="1300"/>
      <c r="AG144" s="1301"/>
      <c r="AH144" s="1301"/>
      <c r="AI144" s="1301"/>
      <c r="AJ144" s="1131"/>
      <c r="AK144" s="1131"/>
      <c r="AL144" s="1131"/>
      <c r="AM144" s="1131"/>
      <c r="AN144" s="1131"/>
      <c r="AO144" s="1131"/>
      <c r="AP144" s="1121"/>
      <c r="AQ144" s="1121"/>
      <c r="AR144" s="1124"/>
      <c r="AS144" s="922"/>
      <c r="AT144" s="1334"/>
      <c r="AU144" s="245"/>
      <c r="AV144" s="1215" t="s">
        <v>1372</v>
      </c>
      <c r="AW144" s="1216" t="str">
        <f>IF(SUM(COUNTBLANK(D143),COUNTBLANK(D145))=0,D145/D143,"-")</f>
        <v>-</v>
      </c>
      <c r="AX144" s="861" t="str">
        <f t="shared" ref="AX144:CL144" si="53">IF(SUM(COUNTBLANK(E143),COUNTBLANK(E145))=0,E145/E143,"-")</f>
        <v>-</v>
      </c>
      <c r="AY144" s="861" t="str">
        <f t="shared" si="53"/>
        <v>-</v>
      </c>
      <c r="AZ144" s="861" t="str">
        <f t="shared" si="53"/>
        <v>-</v>
      </c>
      <c r="BA144" s="861" t="str">
        <f t="shared" si="53"/>
        <v>-</v>
      </c>
      <c r="BB144" s="861" t="str">
        <f t="shared" si="53"/>
        <v>-</v>
      </c>
      <c r="BC144" s="861" t="str">
        <f t="shared" si="53"/>
        <v>-</v>
      </c>
      <c r="BD144" s="861" t="str">
        <f t="shared" si="53"/>
        <v>-</v>
      </c>
      <c r="BE144" s="861" t="str">
        <f t="shared" si="53"/>
        <v>-</v>
      </c>
      <c r="BF144" s="861" t="str">
        <f t="shared" si="53"/>
        <v>-</v>
      </c>
      <c r="BG144" s="861" t="str">
        <f t="shared" si="53"/>
        <v>-</v>
      </c>
      <c r="BH144" s="861" t="str">
        <f t="shared" si="53"/>
        <v>-</v>
      </c>
      <c r="BI144" s="861" t="str">
        <f t="shared" si="53"/>
        <v>-</v>
      </c>
      <c r="BJ144" s="1217" t="str">
        <f t="shared" si="53"/>
        <v>-</v>
      </c>
      <c r="BK144" s="1216" t="str">
        <f t="shared" si="53"/>
        <v>-</v>
      </c>
      <c r="BL144" s="861" t="str">
        <f t="shared" si="53"/>
        <v>-</v>
      </c>
      <c r="BM144" s="861" t="str">
        <f t="shared" si="53"/>
        <v>-</v>
      </c>
      <c r="BN144" s="861" t="str">
        <f t="shared" si="53"/>
        <v>-</v>
      </c>
      <c r="BO144" s="861" t="str">
        <f t="shared" si="53"/>
        <v>-</v>
      </c>
      <c r="BP144" s="861" t="str">
        <f t="shared" si="53"/>
        <v>-</v>
      </c>
      <c r="BQ144" s="861" t="str">
        <f t="shared" si="53"/>
        <v>-</v>
      </c>
      <c r="BR144" s="861" t="str">
        <f t="shared" si="53"/>
        <v>-</v>
      </c>
      <c r="BS144" s="861" t="str">
        <f t="shared" si="53"/>
        <v>-</v>
      </c>
      <c r="BT144" s="861" t="str">
        <f t="shared" si="53"/>
        <v>-</v>
      </c>
      <c r="BU144" s="861" t="str">
        <f t="shared" si="53"/>
        <v>-</v>
      </c>
      <c r="BV144" s="861" t="str">
        <f t="shared" si="53"/>
        <v>-</v>
      </c>
      <c r="BW144" s="861" t="str">
        <f t="shared" si="53"/>
        <v>-</v>
      </c>
      <c r="BX144" s="1217" t="str">
        <f t="shared" si="53"/>
        <v>-</v>
      </c>
      <c r="BY144" s="1216" t="str">
        <f t="shared" si="53"/>
        <v>-</v>
      </c>
      <c r="BZ144" s="861" t="str">
        <f t="shared" si="53"/>
        <v>-</v>
      </c>
      <c r="CA144" s="861" t="str">
        <f t="shared" si="53"/>
        <v>-</v>
      </c>
      <c r="CB144" s="861" t="str">
        <f t="shared" si="53"/>
        <v>-</v>
      </c>
      <c r="CC144" s="861" t="str">
        <f t="shared" si="53"/>
        <v>-</v>
      </c>
      <c r="CD144" s="861" t="str">
        <f t="shared" si="53"/>
        <v>-</v>
      </c>
      <c r="CE144" s="861" t="str">
        <f t="shared" si="53"/>
        <v>-</v>
      </c>
      <c r="CF144" s="861" t="str">
        <f t="shared" si="53"/>
        <v>-</v>
      </c>
      <c r="CG144" s="861" t="str">
        <f t="shared" si="53"/>
        <v>-</v>
      </c>
      <c r="CH144" s="861" t="str">
        <f t="shared" si="53"/>
        <v>-</v>
      </c>
      <c r="CI144" s="861" t="str">
        <f t="shared" si="53"/>
        <v>-</v>
      </c>
      <c r="CJ144" s="861" t="str">
        <f t="shared" si="53"/>
        <v>-</v>
      </c>
      <c r="CK144" s="861" t="str">
        <f t="shared" si="53"/>
        <v>-</v>
      </c>
      <c r="CL144" s="1217" t="str">
        <f t="shared" si="53"/>
        <v>-</v>
      </c>
      <c r="CM144" s="193" t="s">
        <v>1368</v>
      </c>
      <c r="CN144" s="215" t="s">
        <v>1533</v>
      </c>
    </row>
    <row r="145" spans="2:92" ht="28.5" customHeight="1" x14ac:dyDescent="0.2">
      <c r="B145" s="1314" t="s">
        <v>1375</v>
      </c>
      <c r="C145" s="202" t="s">
        <v>1381</v>
      </c>
      <c r="D145" s="1300"/>
      <c r="E145" s="1301"/>
      <c r="F145" s="1301"/>
      <c r="G145" s="1301"/>
      <c r="H145" s="1131"/>
      <c r="I145" s="1131"/>
      <c r="J145" s="1131"/>
      <c r="K145" s="1131"/>
      <c r="L145" s="1131"/>
      <c r="M145" s="1131"/>
      <c r="N145" s="1121"/>
      <c r="O145" s="1121"/>
      <c r="P145" s="1124"/>
      <c r="Q145" s="922"/>
      <c r="R145" s="1300"/>
      <c r="S145" s="1301"/>
      <c r="T145" s="1301"/>
      <c r="U145" s="1301"/>
      <c r="V145" s="1131"/>
      <c r="W145" s="1131"/>
      <c r="X145" s="1131"/>
      <c r="Y145" s="1131"/>
      <c r="Z145" s="1131"/>
      <c r="AA145" s="1131"/>
      <c r="AB145" s="1121"/>
      <c r="AC145" s="1121"/>
      <c r="AD145" s="1124"/>
      <c r="AE145" s="922"/>
      <c r="AF145" s="1300"/>
      <c r="AG145" s="1301"/>
      <c r="AH145" s="1301"/>
      <c r="AI145" s="1301"/>
      <c r="AJ145" s="1131"/>
      <c r="AK145" s="1131"/>
      <c r="AL145" s="1131"/>
      <c r="AM145" s="1131"/>
      <c r="AN145" s="1131"/>
      <c r="AO145" s="1131"/>
      <c r="AP145" s="1121"/>
      <c r="AQ145" s="1121"/>
      <c r="AR145" s="1124"/>
      <c r="AS145" s="922"/>
      <c r="AT145" s="1334"/>
      <c r="AU145" s="245"/>
      <c r="AV145" s="1218" t="s">
        <v>1377</v>
      </c>
      <c r="AW145" s="1219" t="str">
        <f>IF(SUM(COUNTBLANK(D143),COUNTBLANK(D144),COUNTBLANK(D158),COUNTBLANK(D159))=0,(D144+D159)/(D143+D158),"-")</f>
        <v>-</v>
      </c>
      <c r="AX145" s="862" t="str">
        <f t="shared" ref="AX145:CL145" si="54">IF(SUM(COUNTBLANK(E143),COUNTBLANK(E144),COUNTBLANK(E158),COUNTBLANK(E159))=0,(E144+E159)/(E143+E158),"-")</f>
        <v>-</v>
      </c>
      <c r="AY145" s="862" t="str">
        <f t="shared" si="54"/>
        <v>-</v>
      </c>
      <c r="AZ145" s="862" t="str">
        <f t="shared" si="54"/>
        <v>-</v>
      </c>
      <c r="BA145" s="862" t="str">
        <f t="shared" si="54"/>
        <v>-</v>
      </c>
      <c r="BB145" s="862" t="str">
        <f t="shared" si="54"/>
        <v>-</v>
      </c>
      <c r="BC145" s="862" t="str">
        <f t="shared" si="54"/>
        <v>-</v>
      </c>
      <c r="BD145" s="862" t="str">
        <f t="shared" si="54"/>
        <v>-</v>
      </c>
      <c r="BE145" s="862" t="str">
        <f t="shared" si="54"/>
        <v>-</v>
      </c>
      <c r="BF145" s="862" t="str">
        <f t="shared" si="54"/>
        <v>-</v>
      </c>
      <c r="BG145" s="862" t="str">
        <f t="shared" si="54"/>
        <v>-</v>
      </c>
      <c r="BH145" s="862" t="str">
        <f t="shared" si="54"/>
        <v>-</v>
      </c>
      <c r="BI145" s="862" t="str">
        <f t="shared" si="54"/>
        <v>-</v>
      </c>
      <c r="BJ145" s="1220" t="str">
        <f t="shared" si="54"/>
        <v>-</v>
      </c>
      <c r="BK145" s="1219" t="str">
        <f t="shared" si="54"/>
        <v>-</v>
      </c>
      <c r="BL145" s="862" t="str">
        <f t="shared" si="54"/>
        <v>-</v>
      </c>
      <c r="BM145" s="862" t="str">
        <f t="shared" si="54"/>
        <v>-</v>
      </c>
      <c r="BN145" s="862" t="str">
        <f t="shared" si="54"/>
        <v>-</v>
      </c>
      <c r="BO145" s="862" t="str">
        <f t="shared" si="54"/>
        <v>-</v>
      </c>
      <c r="BP145" s="862" t="str">
        <f t="shared" si="54"/>
        <v>-</v>
      </c>
      <c r="BQ145" s="862" t="str">
        <f t="shared" si="54"/>
        <v>-</v>
      </c>
      <c r="BR145" s="862" t="str">
        <f t="shared" si="54"/>
        <v>-</v>
      </c>
      <c r="BS145" s="862" t="str">
        <f t="shared" si="54"/>
        <v>-</v>
      </c>
      <c r="BT145" s="862" t="str">
        <f t="shared" si="54"/>
        <v>-</v>
      </c>
      <c r="BU145" s="862" t="str">
        <f t="shared" si="54"/>
        <v>-</v>
      </c>
      <c r="BV145" s="862" t="str">
        <f t="shared" si="54"/>
        <v>-</v>
      </c>
      <c r="BW145" s="862" t="str">
        <f t="shared" si="54"/>
        <v>-</v>
      </c>
      <c r="BX145" s="1220" t="str">
        <f t="shared" si="54"/>
        <v>-</v>
      </c>
      <c r="BY145" s="1219" t="str">
        <f t="shared" si="54"/>
        <v>-</v>
      </c>
      <c r="BZ145" s="862" t="str">
        <f t="shared" si="54"/>
        <v>-</v>
      </c>
      <c r="CA145" s="862" t="str">
        <f t="shared" si="54"/>
        <v>-</v>
      </c>
      <c r="CB145" s="862" t="str">
        <f t="shared" si="54"/>
        <v>-</v>
      </c>
      <c r="CC145" s="862" t="str">
        <f t="shared" si="54"/>
        <v>-</v>
      </c>
      <c r="CD145" s="862" t="str">
        <f t="shared" si="54"/>
        <v>-</v>
      </c>
      <c r="CE145" s="862" t="str">
        <f t="shared" si="54"/>
        <v>-</v>
      </c>
      <c r="CF145" s="862" t="str">
        <f t="shared" si="54"/>
        <v>-</v>
      </c>
      <c r="CG145" s="862" t="str">
        <f t="shared" si="54"/>
        <v>-</v>
      </c>
      <c r="CH145" s="862" t="str">
        <f t="shared" si="54"/>
        <v>-</v>
      </c>
      <c r="CI145" s="862" t="str">
        <f t="shared" si="54"/>
        <v>-</v>
      </c>
      <c r="CJ145" s="862" t="str">
        <f t="shared" si="54"/>
        <v>-</v>
      </c>
      <c r="CK145" s="862" t="str">
        <f t="shared" si="54"/>
        <v>-</v>
      </c>
      <c r="CL145" s="1220" t="str">
        <f t="shared" si="54"/>
        <v>-</v>
      </c>
      <c r="CM145" s="195" t="s">
        <v>1736</v>
      </c>
      <c r="CN145" s="217" t="s">
        <v>1534</v>
      </c>
    </row>
    <row r="146" spans="2:92" ht="28.5" customHeight="1" x14ac:dyDescent="0.2">
      <c r="B146" s="1314" t="s">
        <v>1380</v>
      </c>
      <c r="C146" s="167" t="s">
        <v>1384</v>
      </c>
      <c r="D146" s="1300"/>
      <c r="E146" s="1301"/>
      <c r="F146" s="1301"/>
      <c r="G146" s="1301"/>
      <c r="H146" s="1131"/>
      <c r="I146" s="1131"/>
      <c r="J146" s="1131"/>
      <c r="K146" s="1131"/>
      <c r="L146" s="1131"/>
      <c r="M146" s="1131"/>
      <c r="N146" s="1121"/>
      <c r="O146" s="1121"/>
      <c r="P146" s="1124"/>
      <c r="Q146" s="922"/>
      <c r="R146" s="1300"/>
      <c r="S146" s="1301"/>
      <c r="T146" s="1301"/>
      <c r="U146" s="1301"/>
      <c r="V146" s="1131"/>
      <c r="W146" s="1131"/>
      <c r="X146" s="1131"/>
      <c r="Y146" s="1131"/>
      <c r="Z146" s="1131"/>
      <c r="AA146" s="1131"/>
      <c r="AB146" s="1121"/>
      <c r="AC146" s="1121"/>
      <c r="AD146" s="1124"/>
      <c r="AE146" s="922"/>
      <c r="AF146" s="1300"/>
      <c r="AG146" s="1301"/>
      <c r="AH146" s="1301"/>
      <c r="AI146" s="1301"/>
      <c r="AJ146" s="1131"/>
      <c r="AK146" s="1131"/>
      <c r="AL146" s="1131"/>
      <c r="AM146" s="1131"/>
      <c r="AN146" s="1131"/>
      <c r="AO146" s="1131"/>
      <c r="AP146" s="1121"/>
      <c r="AQ146" s="1121"/>
      <c r="AR146" s="1124"/>
      <c r="AS146" s="922"/>
      <c r="AT146" s="1334"/>
      <c r="AU146" s="245"/>
      <c r="AV146" s="1177" t="s">
        <v>1382</v>
      </c>
      <c r="AW146" s="1150"/>
      <c r="AX146" s="1144"/>
      <c r="AY146" s="1144"/>
      <c r="AZ146" s="1144"/>
      <c r="BA146" s="1144"/>
      <c r="BB146" s="1144"/>
      <c r="BC146" s="1144"/>
      <c r="BD146" s="1144"/>
      <c r="BE146" s="1145"/>
      <c r="BF146" s="1145"/>
      <c r="BG146" s="1145"/>
      <c r="BH146" s="1145"/>
      <c r="BI146" s="1145"/>
      <c r="BJ146" s="1169"/>
      <c r="BK146" s="1159"/>
      <c r="BL146" s="1159"/>
      <c r="BM146" s="1159"/>
      <c r="BN146" s="1159"/>
      <c r="BO146" s="1159"/>
      <c r="BP146" s="1159"/>
      <c r="BQ146" s="1159"/>
      <c r="BR146" s="1159"/>
      <c r="BS146" s="1159"/>
      <c r="BT146" s="1159"/>
      <c r="BU146" s="1159"/>
      <c r="BV146" s="1159"/>
      <c r="BW146" s="1159"/>
      <c r="BX146" s="1169"/>
      <c r="BY146" s="1150"/>
      <c r="BZ146" s="1144"/>
      <c r="CA146" s="1144"/>
      <c r="CB146" s="1144"/>
      <c r="CC146" s="1144"/>
      <c r="CD146" s="1144"/>
      <c r="CE146" s="1144"/>
      <c r="CF146" s="1144"/>
      <c r="CG146" s="1145"/>
      <c r="CH146" s="1145"/>
      <c r="CI146" s="1145"/>
      <c r="CJ146" s="1145"/>
      <c r="CK146" s="1145"/>
      <c r="CL146" s="1169"/>
      <c r="CM146" s="186"/>
      <c r="CN146" s="203"/>
    </row>
    <row r="147" spans="2:92" ht="28.5" customHeight="1" x14ac:dyDescent="0.2">
      <c r="B147" s="1314" t="s">
        <v>1383</v>
      </c>
      <c r="C147" s="167" t="s">
        <v>1389</v>
      </c>
      <c r="D147" s="1300"/>
      <c r="E147" s="1301"/>
      <c r="F147" s="1301"/>
      <c r="G147" s="1301"/>
      <c r="H147" s="1131"/>
      <c r="I147" s="1131"/>
      <c r="J147" s="1131"/>
      <c r="K147" s="1131"/>
      <c r="L147" s="1131"/>
      <c r="M147" s="1131"/>
      <c r="N147" s="1121"/>
      <c r="O147" s="1121"/>
      <c r="P147" s="1124"/>
      <c r="Q147" s="922"/>
      <c r="R147" s="1300"/>
      <c r="S147" s="1301"/>
      <c r="T147" s="1301"/>
      <c r="U147" s="1301"/>
      <c r="V147" s="1131"/>
      <c r="W147" s="1131"/>
      <c r="X147" s="1131"/>
      <c r="Y147" s="1131"/>
      <c r="Z147" s="1131"/>
      <c r="AA147" s="1131"/>
      <c r="AB147" s="1121"/>
      <c r="AC147" s="1121"/>
      <c r="AD147" s="1124"/>
      <c r="AE147" s="922"/>
      <c r="AF147" s="1300"/>
      <c r="AG147" s="1301"/>
      <c r="AH147" s="1301"/>
      <c r="AI147" s="1301"/>
      <c r="AJ147" s="1131"/>
      <c r="AK147" s="1131"/>
      <c r="AL147" s="1131"/>
      <c r="AM147" s="1131"/>
      <c r="AN147" s="1131"/>
      <c r="AO147" s="1131"/>
      <c r="AP147" s="1121"/>
      <c r="AQ147" s="1121"/>
      <c r="AR147" s="1124"/>
      <c r="AS147" s="922"/>
      <c r="AT147" s="1334"/>
      <c r="AU147" s="245"/>
      <c r="AV147" s="1215" t="s">
        <v>1385</v>
      </c>
      <c r="AW147" s="1216" t="str">
        <f>IF(SUM(COUNTBLANK(D143),COUNTBLANK(D146),COUNTBLANK(D152),COUNTBLANK(D155))=0,(D146-D152-D155)/D143,"-")</f>
        <v>-</v>
      </c>
      <c r="AX147" s="861" t="str">
        <f t="shared" ref="AX147:CL147" si="55">IF(SUM(COUNTBLANK(E143),COUNTBLANK(E146),COUNTBLANK(E152),COUNTBLANK(E155))=0,(E146-E152-E155)/E143,"-")</f>
        <v>-</v>
      </c>
      <c r="AY147" s="861" t="str">
        <f t="shared" si="55"/>
        <v>-</v>
      </c>
      <c r="AZ147" s="861" t="str">
        <f t="shared" si="55"/>
        <v>-</v>
      </c>
      <c r="BA147" s="861" t="str">
        <f t="shared" si="55"/>
        <v>-</v>
      </c>
      <c r="BB147" s="861" t="str">
        <f t="shared" si="55"/>
        <v>-</v>
      </c>
      <c r="BC147" s="861" t="str">
        <f t="shared" si="55"/>
        <v>-</v>
      </c>
      <c r="BD147" s="861" t="str">
        <f t="shared" si="55"/>
        <v>-</v>
      </c>
      <c r="BE147" s="861" t="str">
        <f t="shared" si="55"/>
        <v>-</v>
      </c>
      <c r="BF147" s="861" t="str">
        <f t="shared" si="55"/>
        <v>-</v>
      </c>
      <c r="BG147" s="861" t="str">
        <f t="shared" si="55"/>
        <v>-</v>
      </c>
      <c r="BH147" s="861" t="str">
        <f t="shared" si="55"/>
        <v>-</v>
      </c>
      <c r="BI147" s="861" t="str">
        <f t="shared" si="55"/>
        <v>-</v>
      </c>
      <c r="BJ147" s="1217" t="str">
        <f t="shared" si="55"/>
        <v>-</v>
      </c>
      <c r="BK147" s="1216" t="str">
        <f t="shared" si="55"/>
        <v>-</v>
      </c>
      <c r="BL147" s="861" t="str">
        <f t="shared" si="55"/>
        <v>-</v>
      </c>
      <c r="BM147" s="861" t="str">
        <f t="shared" si="55"/>
        <v>-</v>
      </c>
      <c r="BN147" s="861" t="str">
        <f t="shared" si="55"/>
        <v>-</v>
      </c>
      <c r="BO147" s="861" t="str">
        <f t="shared" si="55"/>
        <v>-</v>
      </c>
      <c r="BP147" s="861" t="str">
        <f t="shared" si="55"/>
        <v>-</v>
      </c>
      <c r="BQ147" s="861" t="str">
        <f t="shared" si="55"/>
        <v>-</v>
      </c>
      <c r="BR147" s="861" t="str">
        <f t="shared" si="55"/>
        <v>-</v>
      </c>
      <c r="BS147" s="861" t="str">
        <f t="shared" si="55"/>
        <v>-</v>
      </c>
      <c r="BT147" s="861" t="str">
        <f t="shared" si="55"/>
        <v>-</v>
      </c>
      <c r="BU147" s="861" t="str">
        <f t="shared" si="55"/>
        <v>-</v>
      </c>
      <c r="BV147" s="861" t="str">
        <f t="shared" si="55"/>
        <v>-</v>
      </c>
      <c r="BW147" s="861" t="str">
        <f t="shared" si="55"/>
        <v>-</v>
      </c>
      <c r="BX147" s="1217" t="str">
        <f t="shared" si="55"/>
        <v>-</v>
      </c>
      <c r="BY147" s="1216" t="str">
        <f t="shared" si="55"/>
        <v>-</v>
      </c>
      <c r="BZ147" s="861" t="str">
        <f t="shared" si="55"/>
        <v>-</v>
      </c>
      <c r="CA147" s="861" t="str">
        <f t="shared" si="55"/>
        <v>-</v>
      </c>
      <c r="CB147" s="861" t="str">
        <f t="shared" si="55"/>
        <v>-</v>
      </c>
      <c r="CC147" s="861" t="str">
        <f t="shared" si="55"/>
        <v>-</v>
      </c>
      <c r="CD147" s="861" t="str">
        <f t="shared" si="55"/>
        <v>-</v>
      </c>
      <c r="CE147" s="861" t="str">
        <f t="shared" si="55"/>
        <v>-</v>
      </c>
      <c r="CF147" s="861" t="str">
        <f t="shared" si="55"/>
        <v>-</v>
      </c>
      <c r="CG147" s="861" t="str">
        <f t="shared" si="55"/>
        <v>-</v>
      </c>
      <c r="CH147" s="861" t="str">
        <f t="shared" si="55"/>
        <v>-</v>
      </c>
      <c r="CI147" s="861" t="str">
        <f t="shared" si="55"/>
        <v>-</v>
      </c>
      <c r="CJ147" s="861" t="str">
        <f t="shared" si="55"/>
        <v>-</v>
      </c>
      <c r="CK147" s="861" t="str">
        <f t="shared" si="55"/>
        <v>-</v>
      </c>
      <c r="CL147" s="1217" t="str">
        <f t="shared" si="55"/>
        <v>-</v>
      </c>
      <c r="CM147" s="193" t="s">
        <v>1737</v>
      </c>
      <c r="CN147" s="215" t="s">
        <v>1535</v>
      </c>
    </row>
    <row r="148" spans="2:92" ht="28.5" customHeight="1" x14ac:dyDescent="0.2">
      <c r="B148" s="1314" t="s">
        <v>1388</v>
      </c>
      <c r="C148" s="167" t="s">
        <v>1536</v>
      </c>
      <c r="D148" s="1300"/>
      <c r="E148" s="1301"/>
      <c r="F148" s="1301"/>
      <c r="G148" s="1301"/>
      <c r="H148" s="1131"/>
      <c r="I148" s="1131"/>
      <c r="J148" s="1131"/>
      <c r="K148" s="1131"/>
      <c r="L148" s="1131"/>
      <c r="M148" s="1131"/>
      <c r="N148" s="1121"/>
      <c r="O148" s="1121"/>
      <c r="P148" s="1124"/>
      <c r="Q148" s="922"/>
      <c r="R148" s="1300"/>
      <c r="S148" s="1301"/>
      <c r="T148" s="1301"/>
      <c r="U148" s="1301"/>
      <c r="V148" s="1131"/>
      <c r="W148" s="1131"/>
      <c r="X148" s="1131"/>
      <c r="Y148" s="1131"/>
      <c r="Z148" s="1131"/>
      <c r="AA148" s="1131"/>
      <c r="AB148" s="1121"/>
      <c r="AC148" s="1121"/>
      <c r="AD148" s="1124"/>
      <c r="AE148" s="922"/>
      <c r="AF148" s="1300"/>
      <c r="AG148" s="1301"/>
      <c r="AH148" s="1301"/>
      <c r="AI148" s="1301"/>
      <c r="AJ148" s="1131"/>
      <c r="AK148" s="1131"/>
      <c r="AL148" s="1131"/>
      <c r="AM148" s="1131"/>
      <c r="AN148" s="1131"/>
      <c r="AO148" s="1131"/>
      <c r="AP148" s="1121"/>
      <c r="AQ148" s="1121"/>
      <c r="AR148" s="1124"/>
      <c r="AS148" s="922"/>
      <c r="AT148" s="1334"/>
      <c r="AU148" s="245"/>
      <c r="AV148" s="1215" t="s">
        <v>1390</v>
      </c>
      <c r="AW148" s="1216" t="str">
        <f>IF(SUM(COUNTBLANK(D147),COUNTBLANK(D153))=0,D153/D147,"-")</f>
        <v>-</v>
      </c>
      <c r="AX148" s="861" t="str">
        <f t="shared" ref="AX148:CL148" si="56">IF(SUM(COUNTBLANK(E147),COUNTBLANK(E153))=0,E153/E147,"-")</f>
        <v>-</v>
      </c>
      <c r="AY148" s="861" t="str">
        <f t="shared" si="56"/>
        <v>-</v>
      </c>
      <c r="AZ148" s="861" t="str">
        <f t="shared" si="56"/>
        <v>-</v>
      </c>
      <c r="BA148" s="861" t="str">
        <f t="shared" si="56"/>
        <v>-</v>
      </c>
      <c r="BB148" s="861" t="str">
        <f t="shared" si="56"/>
        <v>-</v>
      </c>
      <c r="BC148" s="861" t="str">
        <f t="shared" si="56"/>
        <v>-</v>
      </c>
      <c r="BD148" s="861" t="str">
        <f t="shared" si="56"/>
        <v>-</v>
      </c>
      <c r="BE148" s="861" t="str">
        <f t="shared" si="56"/>
        <v>-</v>
      </c>
      <c r="BF148" s="861" t="str">
        <f t="shared" si="56"/>
        <v>-</v>
      </c>
      <c r="BG148" s="861" t="str">
        <f t="shared" si="56"/>
        <v>-</v>
      </c>
      <c r="BH148" s="861" t="str">
        <f t="shared" si="56"/>
        <v>-</v>
      </c>
      <c r="BI148" s="861" t="str">
        <f t="shared" si="56"/>
        <v>-</v>
      </c>
      <c r="BJ148" s="1217" t="str">
        <f t="shared" si="56"/>
        <v>-</v>
      </c>
      <c r="BK148" s="1216" t="str">
        <f t="shared" si="56"/>
        <v>-</v>
      </c>
      <c r="BL148" s="861" t="str">
        <f t="shared" si="56"/>
        <v>-</v>
      </c>
      <c r="BM148" s="861" t="str">
        <f t="shared" si="56"/>
        <v>-</v>
      </c>
      <c r="BN148" s="861" t="str">
        <f t="shared" si="56"/>
        <v>-</v>
      </c>
      <c r="BO148" s="861" t="str">
        <f t="shared" si="56"/>
        <v>-</v>
      </c>
      <c r="BP148" s="861" t="str">
        <f t="shared" si="56"/>
        <v>-</v>
      </c>
      <c r="BQ148" s="861" t="str">
        <f t="shared" si="56"/>
        <v>-</v>
      </c>
      <c r="BR148" s="861" t="str">
        <f t="shared" si="56"/>
        <v>-</v>
      </c>
      <c r="BS148" s="861" t="str">
        <f t="shared" si="56"/>
        <v>-</v>
      </c>
      <c r="BT148" s="861" t="str">
        <f t="shared" si="56"/>
        <v>-</v>
      </c>
      <c r="BU148" s="861" t="str">
        <f t="shared" si="56"/>
        <v>-</v>
      </c>
      <c r="BV148" s="861" t="str">
        <f t="shared" si="56"/>
        <v>-</v>
      </c>
      <c r="BW148" s="861" t="str">
        <f t="shared" si="56"/>
        <v>-</v>
      </c>
      <c r="BX148" s="1217" t="str">
        <f t="shared" si="56"/>
        <v>-</v>
      </c>
      <c r="BY148" s="1216" t="str">
        <f t="shared" si="56"/>
        <v>-</v>
      </c>
      <c r="BZ148" s="861" t="str">
        <f t="shared" si="56"/>
        <v>-</v>
      </c>
      <c r="CA148" s="861" t="str">
        <f t="shared" si="56"/>
        <v>-</v>
      </c>
      <c r="CB148" s="861" t="str">
        <f t="shared" si="56"/>
        <v>-</v>
      </c>
      <c r="CC148" s="861" t="str">
        <f t="shared" si="56"/>
        <v>-</v>
      </c>
      <c r="CD148" s="861" t="str">
        <f t="shared" si="56"/>
        <v>-</v>
      </c>
      <c r="CE148" s="861" t="str">
        <f t="shared" si="56"/>
        <v>-</v>
      </c>
      <c r="CF148" s="861" t="str">
        <f t="shared" si="56"/>
        <v>-</v>
      </c>
      <c r="CG148" s="861" t="str">
        <f t="shared" si="56"/>
        <v>-</v>
      </c>
      <c r="CH148" s="861" t="str">
        <f t="shared" si="56"/>
        <v>-</v>
      </c>
      <c r="CI148" s="861" t="str">
        <f t="shared" si="56"/>
        <v>-</v>
      </c>
      <c r="CJ148" s="861" t="str">
        <f t="shared" si="56"/>
        <v>-</v>
      </c>
      <c r="CK148" s="861" t="str">
        <f t="shared" si="56"/>
        <v>-</v>
      </c>
      <c r="CL148" s="1217" t="str">
        <f t="shared" si="56"/>
        <v>-</v>
      </c>
      <c r="CM148" s="193" t="s">
        <v>1738</v>
      </c>
      <c r="CN148" s="215" t="s">
        <v>1538</v>
      </c>
    </row>
    <row r="149" spans="2:92" ht="28.5" customHeight="1" x14ac:dyDescent="0.2">
      <c r="B149" s="1314" t="s">
        <v>1393</v>
      </c>
      <c r="C149" s="167" t="s">
        <v>1394</v>
      </c>
      <c r="D149" s="1300"/>
      <c r="E149" s="1301"/>
      <c r="F149" s="1301"/>
      <c r="G149" s="1301"/>
      <c r="H149" s="1131"/>
      <c r="I149" s="1131"/>
      <c r="J149" s="1131"/>
      <c r="K149" s="1131"/>
      <c r="L149" s="1131"/>
      <c r="M149" s="1131"/>
      <c r="N149" s="1121"/>
      <c r="O149" s="1121"/>
      <c r="P149" s="1124"/>
      <c r="Q149" s="922"/>
      <c r="R149" s="1300"/>
      <c r="S149" s="1301"/>
      <c r="T149" s="1301"/>
      <c r="U149" s="1301"/>
      <c r="V149" s="1131"/>
      <c r="W149" s="1131"/>
      <c r="X149" s="1131"/>
      <c r="Y149" s="1131"/>
      <c r="Z149" s="1131"/>
      <c r="AA149" s="1131"/>
      <c r="AB149" s="1121"/>
      <c r="AC149" s="1121"/>
      <c r="AD149" s="1124"/>
      <c r="AE149" s="922"/>
      <c r="AF149" s="1300"/>
      <c r="AG149" s="1301"/>
      <c r="AH149" s="1301"/>
      <c r="AI149" s="1301"/>
      <c r="AJ149" s="1131"/>
      <c r="AK149" s="1131"/>
      <c r="AL149" s="1131"/>
      <c r="AM149" s="1131"/>
      <c r="AN149" s="1131"/>
      <c r="AO149" s="1131"/>
      <c r="AP149" s="1121"/>
      <c r="AQ149" s="1121"/>
      <c r="AR149" s="1124"/>
      <c r="AS149" s="922"/>
      <c r="AT149" s="1334"/>
      <c r="AU149" s="245"/>
      <c r="AV149" s="1218" t="s">
        <v>1539</v>
      </c>
      <c r="AW149" s="1219" t="str">
        <f>IF(SUM(COUNTBLANK(D148),COUNTBLANK(D154))=0,D154/D148,"-")</f>
        <v>-</v>
      </c>
      <c r="AX149" s="862" t="str">
        <f t="shared" ref="AX149:CL149" si="57">IF(SUM(COUNTBLANK(E148),COUNTBLANK(E154))=0,E154/E148,"-")</f>
        <v>-</v>
      </c>
      <c r="AY149" s="862" t="str">
        <f t="shared" si="57"/>
        <v>-</v>
      </c>
      <c r="AZ149" s="862" t="str">
        <f t="shared" si="57"/>
        <v>-</v>
      </c>
      <c r="BA149" s="862" t="str">
        <f t="shared" si="57"/>
        <v>-</v>
      </c>
      <c r="BB149" s="862" t="str">
        <f t="shared" si="57"/>
        <v>-</v>
      </c>
      <c r="BC149" s="862" t="str">
        <f t="shared" si="57"/>
        <v>-</v>
      </c>
      <c r="BD149" s="862" t="str">
        <f t="shared" si="57"/>
        <v>-</v>
      </c>
      <c r="BE149" s="862" t="str">
        <f t="shared" si="57"/>
        <v>-</v>
      </c>
      <c r="BF149" s="862" t="str">
        <f t="shared" si="57"/>
        <v>-</v>
      </c>
      <c r="BG149" s="862" t="str">
        <f t="shared" si="57"/>
        <v>-</v>
      </c>
      <c r="BH149" s="862" t="str">
        <f t="shared" si="57"/>
        <v>-</v>
      </c>
      <c r="BI149" s="862" t="str">
        <f t="shared" si="57"/>
        <v>-</v>
      </c>
      <c r="BJ149" s="1220" t="str">
        <f t="shared" si="57"/>
        <v>-</v>
      </c>
      <c r="BK149" s="1219" t="str">
        <f t="shared" si="57"/>
        <v>-</v>
      </c>
      <c r="BL149" s="862" t="str">
        <f t="shared" si="57"/>
        <v>-</v>
      </c>
      <c r="BM149" s="862" t="str">
        <f t="shared" si="57"/>
        <v>-</v>
      </c>
      <c r="BN149" s="862" t="str">
        <f t="shared" si="57"/>
        <v>-</v>
      </c>
      <c r="BO149" s="862" t="str">
        <f t="shared" si="57"/>
        <v>-</v>
      </c>
      <c r="BP149" s="862" t="str">
        <f t="shared" si="57"/>
        <v>-</v>
      </c>
      <c r="BQ149" s="862" t="str">
        <f t="shared" si="57"/>
        <v>-</v>
      </c>
      <c r="BR149" s="862" t="str">
        <f t="shared" si="57"/>
        <v>-</v>
      </c>
      <c r="BS149" s="862" t="str">
        <f t="shared" si="57"/>
        <v>-</v>
      </c>
      <c r="BT149" s="862" t="str">
        <f t="shared" si="57"/>
        <v>-</v>
      </c>
      <c r="BU149" s="862" t="str">
        <f t="shared" si="57"/>
        <v>-</v>
      </c>
      <c r="BV149" s="862" t="str">
        <f t="shared" si="57"/>
        <v>-</v>
      </c>
      <c r="BW149" s="862" t="str">
        <f t="shared" si="57"/>
        <v>-</v>
      </c>
      <c r="BX149" s="1220" t="str">
        <f t="shared" si="57"/>
        <v>-</v>
      </c>
      <c r="BY149" s="1219" t="str">
        <f t="shared" si="57"/>
        <v>-</v>
      </c>
      <c r="BZ149" s="862" t="str">
        <f t="shared" si="57"/>
        <v>-</v>
      </c>
      <c r="CA149" s="862" t="str">
        <f t="shared" si="57"/>
        <v>-</v>
      </c>
      <c r="CB149" s="862" t="str">
        <f t="shared" si="57"/>
        <v>-</v>
      </c>
      <c r="CC149" s="862" t="str">
        <f t="shared" si="57"/>
        <v>-</v>
      </c>
      <c r="CD149" s="862" t="str">
        <f t="shared" si="57"/>
        <v>-</v>
      </c>
      <c r="CE149" s="862" t="str">
        <f t="shared" si="57"/>
        <v>-</v>
      </c>
      <c r="CF149" s="862" t="str">
        <f t="shared" si="57"/>
        <v>-</v>
      </c>
      <c r="CG149" s="862" t="str">
        <f t="shared" si="57"/>
        <v>-</v>
      </c>
      <c r="CH149" s="862" t="str">
        <f t="shared" si="57"/>
        <v>-</v>
      </c>
      <c r="CI149" s="862" t="str">
        <f t="shared" si="57"/>
        <v>-</v>
      </c>
      <c r="CJ149" s="862" t="str">
        <f t="shared" si="57"/>
        <v>-</v>
      </c>
      <c r="CK149" s="862" t="str">
        <f t="shared" si="57"/>
        <v>-</v>
      </c>
      <c r="CL149" s="1220" t="str">
        <f t="shared" si="57"/>
        <v>-</v>
      </c>
      <c r="CM149" s="195" t="s">
        <v>1739</v>
      </c>
      <c r="CN149" s="217" t="s">
        <v>1541</v>
      </c>
    </row>
    <row r="150" spans="2:92" ht="28.5" customHeight="1" thickBot="1" x14ac:dyDescent="0.25">
      <c r="B150" s="1316" t="s">
        <v>1396</v>
      </c>
      <c r="C150" s="1317" t="s">
        <v>1397</v>
      </c>
      <c r="D150" s="1318"/>
      <c r="E150" s="1319"/>
      <c r="F150" s="1319"/>
      <c r="G150" s="1319"/>
      <c r="H150" s="1320"/>
      <c r="I150" s="1320"/>
      <c r="J150" s="1320"/>
      <c r="K150" s="1320"/>
      <c r="L150" s="1320"/>
      <c r="M150" s="1320"/>
      <c r="N150" s="1321"/>
      <c r="O150" s="1321"/>
      <c r="P150" s="1322"/>
      <c r="Q150" s="1323"/>
      <c r="R150" s="1318"/>
      <c r="S150" s="1319"/>
      <c r="T150" s="1319"/>
      <c r="U150" s="1319"/>
      <c r="V150" s="1320"/>
      <c r="W150" s="1320"/>
      <c r="X150" s="1320"/>
      <c r="Y150" s="1320"/>
      <c r="Z150" s="1320"/>
      <c r="AA150" s="1320"/>
      <c r="AB150" s="1321"/>
      <c r="AC150" s="1321"/>
      <c r="AD150" s="1322"/>
      <c r="AE150" s="1323"/>
      <c r="AF150" s="1318"/>
      <c r="AG150" s="1319"/>
      <c r="AH150" s="1319"/>
      <c r="AI150" s="1319"/>
      <c r="AJ150" s="1320"/>
      <c r="AK150" s="1320"/>
      <c r="AL150" s="1320"/>
      <c r="AM150" s="1320"/>
      <c r="AN150" s="1320"/>
      <c r="AO150" s="1320"/>
      <c r="AP150" s="1321"/>
      <c r="AQ150" s="1321"/>
      <c r="AR150" s="1322"/>
      <c r="AS150" s="1323"/>
      <c r="AT150" s="1332"/>
      <c r="AU150" s="245"/>
      <c r="AV150" s="1177" t="s">
        <v>1395</v>
      </c>
      <c r="AW150" s="1150"/>
      <c r="AX150" s="1144"/>
      <c r="AY150" s="1144"/>
      <c r="AZ150" s="1144"/>
      <c r="BA150" s="1144"/>
      <c r="BB150" s="1144"/>
      <c r="BC150" s="1144"/>
      <c r="BD150" s="1144"/>
      <c r="BE150" s="1145"/>
      <c r="BF150" s="1145"/>
      <c r="BG150" s="1145"/>
      <c r="BH150" s="1145"/>
      <c r="BI150" s="1145"/>
      <c r="BJ150" s="1169"/>
      <c r="BK150" s="1159"/>
      <c r="BL150" s="1159"/>
      <c r="BM150" s="1159"/>
      <c r="BN150" s="1159"/>
      <c r="BO150" s="1159"/>
      <c r="BP150" s="1159"/>
      <c r="BQ150" s="1159"/>
      <c r="BR150" s="1159"/>
      <c r="BS150" s="1159"/>
      <c r="BT150" s="1159"/>
      <c r="BU150" s="1159"/>
      <c r="BV150" s="1159"/>
      <c r="BW150" s="1159"/>
      <c r="BX150" s="1169"/>
      <c r="BY150" s="1150"/>
      <c r="BZ150" s="1144"/>
      <c r="CA150" s="1144"/>
      <c r="CB150" s="1144"/>
      <c r="CC150" s="1144"/>
      <c r="CD150" s="1144"/>
      <c r="CE150" s="1144"/>
      <c r="CF150" s="1144"/>
      <c r="CG150" s="1145"/>
      <c r="CH150" s="1145"/>
      <c r="CI150" s="1145"/>
      <c r="CJ150" s="1145"/>
      <c r="CK150" s="1145"/>
      <c r="CL150" s="1169"/>
      <c r="CM150" s="186"/>
      <c r="CN150" s="203"/>
    </row>
    <row r="151" spans="2:92" ht="28.5" customHeight="1" x14ac:dyDescent="0.2">
      <c r="B151" s="1325" t="s">
        <v>1404</v>
      </c>
      <c r="C151" s="138"/>
      <c r="D151" s="1326"/>
      <c r="E151" s="1327"/>
      <c r="F151" s="1327"/>
      <c r="G151" s="1327"/>
      <c r="H151" s="1327"/>
      <c r="I151" s="1327"/>
      <c r="J151" s="1327"/>
      <c r="K151" s="1327"/>
      <c r="L151" s="1327"/>
      <c r="M151" s="1327"/>
      <c r="N151" s="1328"/>
      <c r="O151" s="1328"/>
      <c r="P151" s="1329"/>
      <c r="Q151" s="1330"/>
      <c r="R151" s="1326"/>
      <c r="S151" s="1327"/>
      <c r="T151" s="1327"/>
      <c r="U151" s="1327"/>
      <c r="V151" s="1327"/>
      <c r="W151" s="1327"/>
      <c r="X151" s="1327"/>
      <c r="Y151" s="1327"/>
      <c r="Z151" s="1327"/>
      <c r="AA151" s="1327"/>
      <c r="AB151" s="1328"/>
      <c r="AC151" s="1328"/>
      <c r="AD151" s="1329"/>
      <c r="AE151" s="1330"/>
      <c r="AF151" s="1326"/>
      <c r="AG151" s="1327"/>
      <c r="AH151" s="1327"/>
      <c r="AI151" s="1327"/>
      <c r="AJ151" s="1327"/>
      <c r="AK151" s="1327"/>
      <c r="AL151" s="1327"/>
      <c r="AM151" s="1327"/>
      <c r="AN151" s="1327"/>
      <c r="AO151" s="1327"/>
      <c r="AP151" s="1328"/>
      <c r="AQ151" s="1328"/>
      <c r="AR151" s="1329"/>
      <c r="AS151" s="1330"/>
      <c r="AT151" s="1357"/>
      <c r="AU151" s="43"/>
      <c r="AV151" s="1215" t="s">
        <v>1398</v>
      </c>
      <c r="AW151" s="1216" t="str">
        <f>IF(SUM(COUNTBLANK(D143),COUNTBLANK(D150),COUNTBLANK(D154))=0,(D143-D150+D154)/D143,"-")</f>
        <v>-</v>
      </c>
      <c r="AX151" s="861" t="str">
        <f t="shared" ref="AX151:CL151" si="58">IF(SUM(COUNTBLANK(E143),COUNTBLANK(E150),COUNTBLANK(E154))=0,(E143-E150+E154)/E143,"-")</f>
        <v>-</v>
      </c>
      <c r="AY151" s="861" t="str">
        <f t="shared" si="58"/>
        <v>-</v>
      </c>
      <c r="AZ151" s="861" t="str">
        <f t="shared" si="58"/>
        <v>-</v>
      </c>
      <c r="BA151" s="861" t="str">
        <f t="shared" si="58"/>
        <v>-</v>
      </c>
      <c r="BB151" s="861" t="str">
        <f t="shared" si="58"/>
        <v>-</v>
      </c>
      <c r="BC151" s="861" t="str">
        <f t="shared" si="58"/>
        <v>-</v>
      </c>
      <c r="BD151" s="861" t="str">
        <f t="shared" si="58"/>
        <v>-</v>
      </c>
      <c r="BE151" s="861" t="str">
        <f t="shared" si="58"/>
        <v>-</v>
      </c>
      <c r="BF151" s="861" t="str">
        <f t="shared" si="58"/>
        <v>-</v>
      </c>
      <c r="BG151" s="861" t="str">
        <f t="shared" si="58"/>
        <v>-</v>
      </c>
      <c r="BH151" s="861" t="str">
        <f t="shared" si="58"/>
        <v>-</v>
      </c>
      <c r="BI151" s="861" t="str">
        <f t="shared" si="58"/>
        <v>-</v>
      </c>
      <c r="BJ151" s="1217" t="str">
        <f t="shared" si="58"/>
        <v>-</v>
      </c>
      <c r="BK151" s="1216" t="str">
        <f t="shared" si="58"/>
        <v>-</v>
      </c>
      <c r="BL151" s="861" t="str">
        <f t="shared" si="58"/>
        <v>-</v>
      </c>
      <c r="BM151" s="861" t="str">
        <f t="shared" si="58"/>
        <v>-</v>
      </c>
      <c r="BN151" s="861" t="str">
        <f t="shared" si="58"/>
        <v>-</v>
      </c>
      <c r="BO151" s="861" t="str">
        <f t="shared" si="58"/>
        <v>-</v>
      </c>
      <c r="BP151" s="861" t="str">
        <f t="shared" si="58"/>
        <v>-</v>
      </c>
      <c r="BQ151" s="861" t="str">
        <f t="shared" si="58"/>
        <v>-</v>
      </c>
      <c r="BR151" s="861" t="str">
        <f t="shared" si="58"/>
        <v>-</v>
      </c>
      <c r="BS151" s="861" t="str">
        <f t="shared" si="58"/>
        <v>-</v>
      </c>
      <c r="BT151" s="861" t="str">
        <f t="shared" si="58"/>
        <v>-</v>
      </c>
      <c r="BU151" s="861" t="str">
        <f t="shared" si="58"/>
        <v>-</v>
      </c>
      <c r="BV151" s="861" t="str">
        <f t="shared" si="58"/>
        <v>-</v>
      </c>
      <c r="BW151" s="861" t="str">
        <f t="shared" si="58"/>
        <v>-</v>
      </c>
      <c r="BX151" s="1217" t="str">
        <f t="shared" si="58"/>
        <v>-</v>
      </c>
      <c r="BY151" s="1216" t="str">
        <f t="shared" si="58"/>
        <v>-</v>
      </c>
      <c r="BZ151" s="861" t="str">
        <f t="shared" si="58"/>
        <v>-</v>
      </c>
      <c r="CA151" s="861" t="str">
        <f t="shared" si="58"/>
        <v>-</v>
      </c>
      <c r="CB151" s="861" t="str">
        <f t="shared" si="58"/>
        <v>-</v>
      </c>
      <c r="CC151" s="861" t="str">
        <f t="shared" si="58"/>
        <v>-</v>
      </c>
      <c r="CD151" s="861" t="str">
        <f t="shared" si="58"/>
        <v>-</v>
      </c>
      <c r="CE151" s="861" t="str">
        <f t="shared" si="58"/>
        <v>-</v>
      </c>
      <c r="CF151" s="861" t="str">
        <f t="shared" si="58"/>
        <v>-</v>
      </c>
      <c r="CG151" s="861" t="str">
        <f t="shared" si="58"/>
        <v>-</v>
      </c>
      <c r="CH151" s="861" t="str">
        <f t="shared" si="58"/>
        <v>-</v>
      </c>
      <c r="CI151" s="861" t="str">
        <f t="shared" si="58"/>
        <v>-</v>
      </c>
      <c r="CJ151" s="861" t="str">
        <f t="shared" si="58"/>
        <v>-</v>
      </c>
      <c r="CK151" s="861" t="str">
        <f t="shared" si="58"/>
        <v>-</v>
      </c>
      <c r="CL151" s="1217" t="str">
        <f t="shared" si="58"/>
        <v>-</v>
      </c>
      <c r="CM151" s="193" t="s">
        <v>1740</v>
      </c>
      <c r="CN151" s="217" t="s">
        <v>1544</v>
      </c>
    </row>
    <row r="152" spans="2:92" ht="28.5" customHeight="1" x14ac:dyDescent="0.2">
      <c r="B152" s="1314" t="s">
        <v>1401</v>
      </c>
      <c r="C152" s="167" t="s">
        <v>1407</v>
      </c>
      <c r="D152" s="1300"/>
      <c r="E152" s="1301"/>
      <c r="F152" s="1301"/>
      <c r="G152" s="1301"/>
      <c r="H152" s="1301"/>
      <c r="I152" s="1301"/>
      <c r="J152" s="1301"/>
      <c r="K152" s="1301"/>
      <c r="L152" s="1301"/>
      <c r="M152" s="1301"/>
      <c r="N152" s="1121"/>
      <c r="O152" s="1121"/>
      <c r="P152" s="1124"/>
      <c r="Q152" s="922"/>
      <c r="R152" s="1300"/>
      <c r="S152" s="1301"/>
      <c r="T152" s="1301"/>
      <c r="U152" s="1301"/>
      <c r="V152" s="1301"/>
      <c r="W152" s="1301"/>
      <c r="X152" s="1301"/>
      <c r="Y152" s="1301"/>
      <c r="Z152" s="1301"/>
      <c r="AA152" s="1301"/>
      <c r="AB152" s="1121"/>
      <c r="AC152" s="1121"/>
      <c r="AD152" s="1124"/>
      <c r="AE152" s="922"/>
      <c r="AF152" s="1300"/>
      <c r="AG152" s="1301"/>
      <c r="AH152" s="1301"/>
      <c r="AI152" s="1301"/>
      <c r="AJ152" s="1301"/>
      <c r="AK152" s="1301"/>
      <c r="AL152" s="1301"/>
      <c r="AM152" s="1301"/>
      <c r="AN152" s="1301"/>
      <c r="AO152" s="1301"/>
      <c r="AP152" s="1121"/>
      <c r="AQ152" s="1121"/>
      <c r="AR152" s="1124"/>
      <c r="AS152" s="922"/>
      <c r="AT152" s="1334"/>
      <c r="AU152" s="245"/>
      <c r="AV152" s="1215" t="s">
        <v>1402</v>
      </c>
      <c r="AW152" s="1216" t="str">
        <f>IF(SUM(COUNTBLANK(D143),COUNTBLANK(D149),COUNTBLANK(D154))=0,(D143-D149+D154)/D143,"-")</f>
        <v>-</v>
      </c>
      <c r="AX152" s="861" t="str">
        <f t="shared" ref="AX152:CL152" si="59">IF(SUM(COUNTBLANK(E143),COUNTBLANK(E149),COUNTBLANK(E154))=0,(E143-E149+E154)/E143,"-")</f>
        <v>-</v>
      </c>
      <c r="AY152" s="861" t="str">
        <f t="shared" si="59"/>
        <v>-</v>
      </c>
      <c r="AZ152" s="861" t="str">
        <f t="shared" si="59"/>
        <v>-</v>
      </c>
      <c r="BA152" s="861" t="str">
        <f t="shared" si="59"/>
        <v>-</v>
      </c>
      <c r="BB152" s="861" t="str">
        <f t="shared" si="59"/>
        <v>-</v>
      </c>
      <c r="BC152" s="861" t="str">
        <f t="shared" si="59"/>
        <v>-</v>
      </c>
      <c r="BD152" s="861" t="str">
        <f t="shared" si="59"/>
        <v>-</v>
      </c>
      <c r="BE152" s="861" t="str">
        <f t="shared" si="59"/>
        <v>-</v>
      </c>
      <c r="BF152" s="861" t="str">
        <f t="shared" si="59"/>
        <v>-</v>
      </c>
      <c r="BG152" s="861" t="str">
        <f t="shared" si="59"/>
        <v>-</v>
      </c>
      <c r="BH152" s="861" t="str">
        <f t="shared" si="59"/>
        <v>-</v>
      </c>
      <c r="BI152" s="861" t="str">
        <f t="shared" si="59"/>
        <v>-</v>
      </c>
      <c r="BJ152" s="1217" t="str">
        <f t="shared" si="59"/>
        <v>-</v>
      </c>
      <c r="BK152" s="1216" t="str">
        <f t="shared" si="59"/>
        <v>-</v>
      </c>
      <c r="BL152" s="861" t="str">
        <f t="shared" si="59"/>
        <v>-</v>
      </c>
      <c r="BM152" s="861" t="str">
        <f t="shared" si="59"/>
        <v>-</v>
      </c>
      <c r="BN152" s="861" t="str">
        <f t="shared" si="59"/>
        <v>-</v>
      </c>
      <c r="BO152" s="861" t="str">
        <f t="shared" si="59"/>
        <v>-</v>
      </c>
      <c r="BP152" s="861" t="str">
        <f t="shared" si="59"/>
        <v>-</v>
      </c>
      <c r="BQ152" s="861" t="str">
        <f t="shared" si="59"/>
        <v>-</v>
      </c>
      <c r="BR152" s="861" t="str">
        <f t="shared" si="59"/>
        <v>-</v>
      </c>
      <c r="BS152" s="861" t="str">
        <f t="shared" si="59"/>
        <v>-</v>
      </c>
      <c r="BT152" s="861" t="str">
        <f t="shared" si="59"/>
        <v>-</v>
      </c>
      <c r="BU152" s="861" t="str">
        <f t="shared" si="59"/>
        <v>-</v>
      </c>
      <c r="BV152" s="861" t="str">
        <f t="shared" si="59"/>
        <v>-</v>
      </c>
      <c r="BW152" s="861" t="str">
        <f t="shared" si="59"/>
        <v>-</v>
      </c>
      <c r="BX152" s="1217" t="str">
        <f t="shared" si="59"/>
        <v>-</v>
      </c>
      <c r="BY152" s="1216" t="str">
        <f t="shared" si="59"/>
        <v>-</v>
      </c>
      <c r="BZ152" s="861" t="str">
        <f t="shared" si="59"/>
        <v>-</v>
      </c>
      <c r="CA152" s="861" t="str">
        <f t="shared" si="59"/>
        <v>-</v>
      </c>
      <c r="CB152" s="861" t="str">
        <f t="shared" si="59"/>
        <v>-</v>
      </c>
      <c r="CC152" s="861" t="str">
        <f t="shared" si="59"/>
        <v>-</v>
      </c>
      <c r="CD152" s="861" t="str">
        <f t="shared" si="59"/>
        <v>-</v>
      </c>
      <c r="CE152" s="861" t="str">
        <f t="shared" si="59"/>
        <v>-</v>
      </c>
      <c r="CF152" s="861" t="str">
        <f t="shared" si="59"/>
        <v>-</v>
      </c>
      <c r="CG152" s="861" t="str">
        <f t="shared" si="59"/>
        <v>-</v>
      </c>
      <c r="CH152" s="861" t="str">
        <f t="shared" si="59"/>
        <v>-</v>
      </c>
      <c r="CI152" s="861" t="str">
        <f t="shared" si="59"/>
        <v>-</v>
      </c>
      <c r="CJ152" s="861" t="str">
        <f t="shared" si="59"/>
        <v>-</v>
      </c>
      <c r="CK152" s="861" t="str">
        <f t="shared" si="59"/>
        <v>-</v>
      </c>
      <c r="CL152" s="1217" t="str">
        <f t="shared" si="59"/>
        <v>-</v>
      </c>
      <c r="CM152" s="193" t="s">
        <v>1741</v>
      </c>
      <c r="CN152" s="217" t="s">
        <v>1546</v>
      </c>
    </row>
    <row r="153" spans="2:92" ht="28.5" customHeight="1" x14ac:dyDescent="0.2">
      <c r="B153" s="1314" t="s">
        <v>1406</v>
      </c>
      <c r="C153" s="167" t="s">
        <v>1411</v>
      </c>
      <c r="D153" s="1300"/>
      <c r="E153" s="1301"/>
      <c r="F153" s="1301"/>
      <c r="G153" s="1301"/>
      <c r="H153" s="1301"/>
      <c r="I153" s="1301"/>
      <c r="J153" s="1301"/>
      <c r="K153" s="1301"/>
      <c r="L153" s="1301"/>
      <c r="M153" s="1301"/>
      <c r="N153" s="1121"/>
      <c r="O153" s="1121"/>
      <c r="P153" s="1124"/>
      <c r="Q153" s="922"/>
      <c r="R153" s="1300"/>
      <c r="S153" s="1301"/>
      <c r="T153" s="1301"/>
      <c r="U153" s="1301"/>
      <c r="V153" s="1301"/>
      <c r="W153" s="1301"/>
      <c r="X153" s="1301"/>
      <c r="Y153" s="1301"/>
      <c r="Z153" s="1301"/>
      <c r="AA153" s="1301"/>
      <c r="AB153" s="1121"/>
      <c r="AC153" s="1121"/>
      <c r="AD153" s="1124"/>
      <c r="AE153" s="922"/>
      <c r="AF153" s="1300"/>
      <c r="AG153" s="1301"/>
      <c r="AH153" s="1301"/>
      <c r="AI153" s="1301"/>
      <c r="AJ153" s="1301"/>
      <c r="AK153" s="1301"/>
      <c r="AL153" s="1301"/>
      <c r="AM153" s="1301"/>
      <c r="AN153" s="1301"/>
      <c r="AO153" s="1301"/>
      <c r="AP153" s="1121"/>
      <c r="AQ153" s="1121"/>
      <c r="AR153" s="1124"/>
      <c r="AS153" s="922"/>
      <c r="AT153" s="1334"/>
      <c r="AU153" s="245"/>
      <c r="AV153" s="1215" t="s">
        <v>1547</v>
      </c>
      <c r="AW153" s="1219" t="str">
        <f>IF(SUM(COUNTBLANK(D149),COUNTBLANK(D154))=0,D154/D149,"-")</f>
        <v>-</v>
      </c>
      <c r="AX153" s="862" t="str">
        <f t="shared" ref="AX153:CL153" si="60">IF(SUM(COUNTBLANK(E149),COUNTBLANK(E154))=0,E154/E149,"-")</f>
        <v>-</v>
      </c>
      <c r="AY153" s="862" t="str">
        <f t="shared" si="60"/>
        <v>-</v>
      </c>
      <c r="AZ153" s="862" t="str">
        <f t="shared" si="60"/>
        <v>-</v>
      </c>
      <c r="BA153" s="862" t="str">
        <f t="shared" si="60"/>
        <v>-</v>
      </c>
      <c r="BB153" s="862" t="str">
        <f t="shared" si="60"/>
        <v>-</v>
      </c>
      <c r="BC153" s="862" t="str">
        <f t="shared" si="60"/>
        <v>-</v>
      </c>
      <c r="BD153" s="862" t="str">
        <f t="shared" si="60"/>
        <v>-</v>
      </c>
      <c r="BE153" s="862" t="str">
        <f t="shared" si="60"/>
        <v>-</v>
      </c>
      <c r="BF153" s="862" t="str">
        <f t="shared" si="60"/>
        <v>-</v>
      </c>
      <c r="BG153" s="862" t="str">
        <f t="shared" si="60"/>
        <v>-</v>
      </c>
      <c r="BH153" s="862" t="str">
        <f t="shared" si="60"/>
        <v>-</v>
      </c>
      <c r="BI153" s="862" t="str">
        <f t="shared" si="60"/>
        <v>-</v>
      </c>
      <c r="BJ153" s="1220" t="str">
        <f t="shared" si="60"/>
        <v>-</v>
      </c>
      <c r="BK153" s="1219" t="str">
        <f t="shared" si="60"/>
        <v>-</v>
      </c>
      <c r="BL153" s="862" t="str">
        <f t="shared" si="60"/>
        <v>-</v>
      </c>
      <c r="BM153" s="862" t="str">
        <f t="shared" si="60"/>
        <v>-</v>
      </c>
      <c r="BN153" s="862" t="str">
        <f t="shared" si="60"/>
        <v>-</v>
      </c>
      <c r="BO153" s="862" t="str">
        <f t="shared" si="60"/>
        <v>-</v>
      </c>
      <c r="BP153" s="862" t="str">
        <f t="shared" si="60"/>
        <v>-</v>
      </c>
      <c r="BQ153" s="862" t="str">
        <f t="shared" si="60"/>
        <v>-</v>
      </c>
      <c r="BR153" s="862" t="str">
        <f t="shared" si="60"/>
        <v>-</v>
      </c>
      <c r="BS153" s="862" t="str">
        <f t="shared" si="60"/>
        <v>-</v>
      </c>
      <c r="BT153" s="862" t="str">
        <f t="shared" si="60"/>
        <v>-</v>
      </c>
      <c r="BU153" s="862" t="str">
        <f t="shared" si="60"/>
        <v>-</v>
      </c>
      <c r="BV153" s="862" t="str">
        <f t="shared" si="60"/>
        <v>-</v>
      </c>
      <c r="BW153" s="862" t="str">
        <f t="shared" si="60"/>
        <v>-</v>
      </c>
      <c r="BX153" s="1220" t="str">
        <f t="shared" si="60"/>
        <v>-</v>
      </c>
      <c r="BY153" s="1219" t="str">
        <f t="shared" si="60"/>
        <v>-</v>
      </c>
      <c r="BZ153" s="862" t="str">
        <f t="shared" si="60"/>
        <v>-</v>
      </c>
      <c r="CA153" s="862" t="str">
        <f t="shared" si="60"/>
        <v>-</v>
      </c>
      <c r="CB153" s="862" t="str">
        <f t="shared" si="60"/>
        <v>-</v>
      </c>
      <c r="CC153" s="862" t="str">
        <f t="shared" si="60"/>
        <v>-</v>
      </c>
      <c r="CD153" s="862" t="str">
        <f t="shared" si="60"/>
        <v>-</v>
      </c>
      <c r="CE153" s="862" t="str">
        <f t="shared" si="60"/>
        <v>-</v>
      </c>
      <c r="CF153" s="862" t="str">
        <f t="shared" si="60"/>
        <v>-</v>
      </c>
      <c r="CG153" s="862" t="str">
        <f t="shared" si="60"/>
        <v>-</v>
      </c>
      <c r="CH153" s="862" t="str">
        <f t="shared" si="60"/>
        <v>-</v>
      </c>
      <c r="CI153" s="862" t="str">
        <f t="shared" si="60"/>
        <v>-</v>
      </c>
      <c r="CJ153" s="862" t="str">
        <f t="shared" si="60"/>
        <v>-</v>
      </c>
      <c r="CK153" s="862" t="str">
        <f t="shared" si="60"/>
        <v>-</v>
      </c>
      <c r="CL153" s="1220" t="str">
        <f t="shared" si="60"/>
        <v>-</v>
      </c>
      <c r="CM153" s="193" t="s">
        <v>1742</v>
      </c>
      <c r="CN153" s="217" t="s">
        <v>1549</v>
      </c>
    </row>
    <row r="154" spans="2:92" ht="28.5" customHeight="1" x14ac:dyDescent="0.2">
      <c r="B154" s="1314" t="s">
        <v>1410</v>
      </c>
      <c r="C154" s="167" t="s">
        <v>1414</v>
      </c>
      <c r="D154" s="1300"/>
      <c r="E154" s="1301"/>
      <c r="F154" s="1301"/>
      <c r="G154" s="1301"/>
      <c r="H154" s="1301"/>
      <c r="I154" s="1301"/>
      <c r="J154" s="1301"/>
      <c r="K154" s="1301"/>
      <c r="L154" s="1301"/>
      <c r="M154" s="1301"/>
      <c r="N154" s="1121"/>
      <c r="O154" s="1121"/>
      <c r="P154" s="1124"/>
      <c r="Q154" s="922"/>
      <c r="R154" s="1300"/>
      <c r="S154" s="1301"/>
      <c r="T154" s="1301"/>
      <c r="U154" s="1301"/>
      <c r="V154" s="1301"/>
      <c r="W154" s="1301"/>
      <c r="X154" s="1301"/>
      <c r="Y154" s="1301"/>
      <c r="Z154" s="1301"/>
      <c r="AA154" s="1301"/>
      <c r="AB154" s="1121"/>
      <c r="AC154" s="1121"/>
      <c r="AD154" s="1124"/>
      <c r="AE154" s="922"/>
      <c r="AF154" s="1300"/>
      <c r="AG154" s="1301"/>
      <c r="AH154" s="1301"/>
      <c r="AI154" s="1301"/>
      <c r="AJ154" s="1301"/>
      <c r="AK154" s="1301"/>
      <c r="AL154" s="1301"/>
      <c r="AM154" s="1301"/>
      <c r="AN154" s="1301"/>
      <c r="AO154" s="1301"/>
      <c r="AP154" s="1121"/>
      <c r="AQ154" s="1121"/>
      <c r="AR154" s="1124"/>
      <c r="AS154" s="922"/>
      <c r="AT154" s="1334"/>
      <c r="AU154" s="245"/>
      <c r="AV154" s="1177" t="s">
        <v>1405</v>
      </c>
      <c r="AW154" s="1150"/>
      <c r="AX154" s="1144"/>
      <c r="AY154" s="1144"/>
      <c r="AZ154" s="1144"/>
      <c r="BA154" s="1144"/>
      <c r="BB154" s="1144"/>
      <c r="BC154" s="1144"/>
      <c r="BD154" s="1144"/>
      <c r="BE154" s="1145"/>
      <c r="BF154" s="1145"/>
      <c r="BG154" s="1145"/>
      <c r="BH154" s="1145"/>
      <c r="BI154" s="1145"/>
      <c r="BJ154" s="1169"/>
      <c r="BK154" s="1159"/>
      <c r="BL154" s="1159"/>
      <c r="BM154" s="1159"/>
      <c r="BN154" s="1159"/>
      <c r="BO154" s="1159"/>
      <c r="BP154" s="1159"/>
      <c r="BQ154" s="1159"/>
      <c r="BR154" s="1159"/>
      <c r="BS154" s="1159"/>
      <c r="BT154" s="1159"/>
      <c r="BU154" s="1159"/>
      <c r="BV154" s="1159"/>
      <c r="BW154" s="1159"/>
      <c r="BX154" s="1169"/>
      <c r="BY154" s="1150"/>
      <c r="BZ154" s="1144"/>
      <c r="CA154" s="1144"/>
      <c r="CB154" s="1144"/>
      <c r="CC154" s="1144"/>
      <c r="CD154" s="1144"/>
      <c r="CE154" s="1144"/>
      <c r="CF154" s="1144"/>
      <c r="CG154" s="1145"/>
      <c r="CH154" s="1145"/>
      <c r="CI154" s="1145"/>
      <c r="CJ154" s="1145"/>
      <c r="CK154" s="1145"/>
      <c r="CL154" s="1169"/>
      <c r="CM154" s="186"/>
      <c r="CN154" s="203"/>
    </row>
    <row r="155" spans="2:92" ht="28.5" customHeight="1" x14ac:dyDescent="0.2">
      <c r="B155" s="1314" t="s">
        <v>1413</v>
      </c>
      <c r="C155" s="167" t="s">
        <v>1552</v>
      </c>
      <c r="D155" s="1300"/>
      <c r="E155" s="1301"/>
      <c r="F155" s="1301"/>
      <c r="G155" s="1301"/>
      <c r="H155" s="1301"/>
      <c r="I155" s="1301"/>
      <c r="J155" s="1301"/>
      <c r="K155" s="1301"/>
      <c r="L155" s="1301"/>
      <c r="M155" s="1301"/>
      <c r="N155" s="1121"/>
      <c r="O155" s="1121"/>
      <c r="P155" s="1124"/>
      <c r="Q155" s="922"/>
      <c r="R155" s="1300"/>
      <c r="S155" s="1301"/>
      <c r="T155" s="1301"/>
      <c r="U155" s="1301"/>
      <c r="V155" s="1301"/>
      <c r="W155" s="1301"/>
      <c r="X155" s="1301"/>
      <c r="Y155" s="1301"/>
      <c r="Z155" s="1301"/>
      <c r="AA155" s="1301"/>
      <c r="AB155" s="1121"/>
      <c r="AC155" s="1121"/>
      <c r="AD155" s="1124"/>
      <c r="AE155" s="922"/>
      <c r="AF155" s="1300"/>
      <c r="AG155" s="1301"/>
      <c r="AH155" s="1301"/>
      <c r="AI155" s="1301"/>
      <c r="AJ155" s="1301"/>
      <c r="AK155" s="1301"/>
      <c r="AL155" s="1301"/>
      <c r="AM155" s="1301"/>
      <c r="AN155" s="1301"/>
      <c r="AO155" s="1301"/>
      <c r="AP155" s="1121"/>
      <c r="AQ155" s="1121"/>
      <c r="AR155" s="1124"/>
      <c r="AS155" s="922"/>
      <c r="AT155" s="1334"/>
      <c r="AU155" s="245"/>
      <c r="AV155" s="1215" t="s">
        <v>1550</v>
      </c>
      <c r="AW155" s="1216" t="str">
        <f>IF(SUM(COUNTBLANK(D143),COUNTBLANK(D158),COUNTBLANK(D159))=0,D159/(D143+D158),"-")</f>
        <v>-</v>
      </c>
      <c r="AX155" s="861" t="str">
        <f t="shared" ref="AX155:CL155" si="61">IF(SUM(COUNTBLANK(E143),COUNTBLANK(E158),COUNTBLANK(E159))=0,E159/(E143+E158),"-")</f>
        <v>-</v>
      </c>
      <c r="AY155" s="861" t="str">
        <f t="shared" si="61"/>
        <v>-</v>
      </c>
      <c r="AZ155" s="861" t="str">
        <f t="shared" si="61"/>
        <v>-</v>
      </c>
      <c r="BA155" s="861" t="str">
        <f t="shared" si="61"/>
        <v>-</v>
      </c>
      <c r="BB155" s="861" t="str">
        <f t="shared" si="61"/>
        <v>-</v>
      </c>
      <c r="BC155" s="861" t="str">
        <f t="shared" si="61"/>
        <v>-</v>
      </c>
      <c r="BD155" s="861" t="str">
        <f t="shared" si="61"/>
        <v>-</v>
      </c>
      <c r="BE155" s="861" t="str">
        <f t="shared" si="61"/>
        <v>-</v>
      </c>
      <c r="BF155" s="861" t="str">
        <f t="shared" si="61"/>
        <v>-</v>
      </c>
      <c r="BG155" s="861" t="str">
        <f t="shared" si="61"/>
        <v>-</v>
      </c>
      <c r="BH155" s="861" t="str">
        <f t="shared" si="61"/>
        <v>-</v>
      </c>
      <c r="BI155" s="861" t="str">
        <f t="shared" si="61"/>
        <v>-</v>
      </c>
      <c r="BJ155" s="1217" t="str">
        <f t="shared" si="61"/>
        <v>-</v>
      </c>
      <c r="BK155" s="1216" t="str">
        <f t="shared" si="61"/>
        <v>-</v>
      </c>
      <c r="BL155" s="861" t="str">
        <f t="shared" si="61"/>
        <v>-</v>
      </c>
      <c r="BM155" s="861" t="str">
        <f t="shared" si="61"/>
        <v>-</v>
      </c>
      <c r="BN155" s="861" t="str">
        <f t="shared" si="61"/>
        <v>-</v>
      </c>
      <c r="BO155" s="861" t="str">
        <f t="shared" si="61"/>
        <v>-</v>
      </c>
      <c r="BP155" s="861" t="str">
        <f t="shared" si="61"/>
        <v>-</v>
      </c>
      <c r="BQ155" s="861" t="str">
        <f t="shared" si="61"/>
        <v>-</v>
      </c>
      <c r="BR155" s="861" t="str">
        <f t="shared" si="61"/>
        <v>-</v>
      </c>
      <c r="BS155" s="861" t="str">
        <f t="shared" si="61"/>
        <v>-</v>
      </c>
      <c r="BT155" s="861" t="str">
        <f t="shared" si="61"/>
        <v>-</v>
      </c>
      <c r="BU155" s="861" t="str">
        <f t="shared" si="61"/>
        <v>-</v>
      </c>
      <c r="BV155" s="861" t="str">
        <f t="shared" si="61"/>
        <v>-</v>
      </c>
      <c r="BW155" s="861" t="str">
        <f t="shared" si="61"/>
        <v>-</v>
      </c>
      <c r="BX155" s="1217" t="str">
        <f t="shared" si="61"/>
        <v>-</v>
      </c>
      <c r="BY155" s="1216" t="str">
        <f t="shared" si="61"/>
        <v>-</v>
      </c>
      <c r="BZ155" s="861" t="str">
        <f t="shared" si="61"/>
        <v>-</v>
      </c>
      <c r="CA155" s="861" t="str">
        <f t="shared" si="61"/>
        <v>-</v>
      </c>
      <c r="CB155" s="861" t="str">
        <f t="shared" si="61"/>
        <v>-</v>
      </c>
      <c r="CC155" s="861" t="str">
        <f t="shared" si="61"/>
        <v>-</v>
      </c>
      <c r="CD155" s="861" t="str">
        <f t="shared" si="61"/>
        <v>-</v>
      </c>
      <c r="CE155" s="861" t="str">
        <f t="shared" si="61"/>
        <v>-</v>
      </c>
      <c r="CF155" s="861" t="str">
        <f t="shared" si="61"/>
        <v>-</v>
      </c>
      <c r="CG155" s="861" t="str">
        <f t="shared" si="61"/>
        <v>-</v>
      </c>
      <c r="CH155" s="861" t="str">
        <f t="shared" si="61"/>
        <v>-</v>
      </c>
      <c r="CI155" s="861" t="str">
        <f t="shared" si="61"/>
        <v>-</v>
      </c>
      <c r="CJ155" s="861" t="str">
        <f t="shared" si="61"/>
        <v>-</v>
      </c>
      <c r="CK155" s="861" t="str">
        <f t="shared" si="61"/>
        <v>-</v>
      </c>
      <c r="CL155" s="1217" t="str">
        <f t="shared" si="61"/>
        <v>-</v>
      </c>
      <c r="CM155" s="193" t="s">
        <v>1743</v>
      </c>
      <c r="CN155" s="217" t="s">
        <v>1551</v>
      </c>
    </row>
    <row r="156" spans="2:92" ht="28.5" customHeight="1" thickBot="1" x14ac:dyDescent="0.25">
      <c r="B156" s="1352" t="s">
        <v>1418</v>
      </c>
      <c r="C156" s="1353" t="s">
        <v>1553</v>
      </c>
      <c r="D156" s="1318"/>
      <c r="E156" s="1319"/>
      <c r="F156" s="1319"/>
      <c r="G156" s="1319"/>
      <c r="H156" s="1319"/>
      <c r="I156" s="1319"/>
      <c r="J156" s="1319"/>
      <c r="K156" s="1319"/>
      <c r="L156" s="1319"/>
      <c r="M156" s="1319"/>
      <c r="N156" s="1321"/>
      <c r="O156" s="1321"/>
      <c r="P156" s="1322"/>
      <c r="Q156" s="1323"/>
      <c r="R156" s="1318"/>
      <c r="S156" s="1319"/>
      <c r="T156" s="1319"/>
      <c r="U156" s="1319"/>
      <c r="V156" s="1319"/>
      <c r="W156" s="1319"/>
      <c r="X156" s="1319"/>
      <c r="Y156" s="1319"/>
      <c r="Z156" s="1319"/>
      <c r="AA156" s="1319"/>
      <c r="AB156" s="1321"/>
      <c r="AC156" s="1321"/>
      <c r="AD156" s="1322"/>
      <c r="AE156" s="1323"/>
      <c r="AF156" s="1318"/>
      <c r="AG156" s="1319"/>
      <c r="AH156" s="1319"/>
      <c r="AI156" s="1319"/>
      <c r="AJ156" s="1319"/>
      <c r="AK156" s="1319"/>
      <c r="AL156" s="1319"/>
      <c r="AM156" s="1319"/>
      <c r="AN156" s="1319"/>
      <c r="AO156" s="1319"/>
      <c r="AP156" s="1321"/>
      <c r="AQ156" s="1321"/>
      <c r="AR156" s="1322"/>
      <c r="AS156" s="1323"/>
      <c r="AT156" s="1332"/>
      <c r="AU156" s="245"/>
      <c r="AV156" s="1177" t="s">
        <v>1412</v>
      </c>
      <c r="AW156" s="1150"/>
      <c r="AX156" s="1144"/>
      <c r="AY156" s="1144"/>
      <c r="AZ156" s="1144"/>
      <c r="BA156" s="1144"/>
      <c r="BB156" s="1144"/>
      <c r="BC156" s="1144"/>
      <c r="BD156" s="1144"/>
      <c r="BE156" s="1145"/>
      <c r="BF156" s="1145"/>
      <c r="BG156" s="1145"/>
      <c r="BH156" s="1145"/>
      <c r="BI156" s="1145"/>
      <c r="BJ156" s="1169"/>
      <c r="BK156" s="1159"/>
      <c r="BL156" s="1159"/>
      <c r="BM156" s="1159"/>
      <c r="BN156" s="1159"/>
      <c r="BO156" s="1159"/>
      <c r="BP156" s="1159"/>
      <c r="BQ156" s="1159"/>
      <c r="BR156" s="1159"/>
      <c r="BS156" s="1159"/>
      <c r="BT156" s="1159"/>
      <c r="BU156" s="1159"/>
      <c r="BV156" s="1159"/>
      <c r="BW156" s="1159"/>
      <c r="BX156" s="1169"/>
      <c r="BY156" s="1150"/>
      <c r="BZ156" s="1144"/>
      <c r="CA156" s="1144"/>
      <c r="CB156" s="1144"/>
      <c r="CC156" s="1144"/>
      <c r="CD156" s="1144"/>
      <c r="CE156" s="1144"/>
      <c r="CF156" s="1144"/>
      <c r="CG156" s="1145"/>
      <c r="CH156" s="1145"/>
      <c r="CI156" s="1145"/>
      <c r="CJ156" s="1145"/>
      <c r="CK156" s="1145"/>
      <c r="CL156" s="1169"/>
      <c r="CM156" s="186"/>
      <c r="CN156" s="203"/>
    </row>
    <row r="157" spans="2:92" ht="28.5" customHeight="1" x14ac:dyDescent="0.2">
      <c r="B157" s="1325" t="s">
        <v>1555</v>
      </c>
      <c r="C157" s="138"/>
      <c r="D157" s="1326"/>
      <c r="E157" s="1327"/>
      <c r="F157" s="1327"/>
      <c r="G157" s="1327"/>
      <c r="H157" s="1327"/>
      <c r="I157" s="1327"/>
      <c r="J157" s="1327"/>
      <c r="K157" s="1327"/>
      <c r="L157" s="1327"/>
      <c r="M157" s="1327"/>
      <c r="N157" s="1328"/>
      <c r="O157" s="1328"/>
      <c r="P157" s="1329"/>
      <c r="Q157" s="1330"/>
      <c r="R157" s="1326"/>
      <c r="S157" s="1327"/>
      <c r="T157" s="1327"/>
      <c r="U157" s="1327"/>
      <c r="V157" s="1327"/>
      <c r="W157" s="1327"/>
      <c r="X157" s="1327"/>
      <c r="Y157" s="1327"/>
      <c r="Z157" s="1327"/>
      <c r="AA157" s="1327"/>
      <c r="AB157" s="1328"/>
      <c r="AC157" s="1328"/>
      <c r="AD157" s="1329"/>
      <c r="AE157" s="1330"/>
      <c r="AF157" s="1326"/>
      <c r="AG157" s="1327"/>
      <c r="AH157" s="1327"/>
      <c r="AI157" s="1327"/>
      <c r="AJ157" s="1327"/>
      <c r="AK157" s="1327"/>
      <c r="AL157" s="1327"/>
      <c r="AM157" s="1327"/>
      <c r="AN157" s="1327"/>
      <c r="AO157" s="1327"/>
      <c r="AP157" s="1328"/>
      <c r="AQ157" s="1328"/>
      <c r="AR157" s="1329"/>
      <c r="AS157" s="1330"/>
      <c r="AT157" s="1357"/>
      <c r="AU157" s="43"/>
      <c r="AV157" s="1215" t="s">
        <v>1415</v>
      </c>
      <c r="AW157" s="1216" t="str">
        <f>IF(SUM(COUNTBLANK(D143),COUNTBLANK(D155))=0,D143/D155,"-")</f>
        <v>-</v>
      </c>
      <c r="AX157" s="861" t="str">
        <f t="shared" ref="AX157:CL157" si="62">IF(SUM(COUNTBLANK(E143),COUNTBLANK(E155))=0,E143/E155,"-")</f>
        <v>-</v>
      </c>
      <c r="AY157" s="861" t="str">
        <f t="shared" si="62"/>
        <v>-</v>
      </c>
      <c r="AZ157" s="861" t="str">
        <f t="shared" si="62"/>
        <v>-</v>
      </c>
      <c r="BA157" s="861" t="str">
        <f t="shared" si="62"/>
        <v>-</v>
      </c>
      <c r="BB157" s="861" t="str">
        <f t="shared" si="62"/>
        <v>-</v>
      </c>
      <c r="BC157" s="861" t="str">
        <f t="shared" si="62"/>
        <v>-</v>
      </c>
      <c r="BD157" s="861" t="str">
        <f t="shared" si="62"/>
        <v>-</v>
      </c>
      <c r="BE157" s="861" t="str">
        <f t="shared" si="62"/>
        <v>-</v>
      </c>
      <c r="BF157" s="861" t="str">
        <f t="shared" si="62"/>
        <v>-</v>
      </c>
      <c r="BG157" s="861" t="str">
        <f t="shared" si="62"/>
        <v>-</v>
      </c>
      <c r="BH157" s="861" t="str">
        <f t="shared" si="62"/>
        <v>-</v>
      </c>
      <c r="BI157" s="861" t="str">
        <f t="shared" si="62"/>
        <v>-</v>
      </c>
      <c r="BJ157" s="1217" t="str">
        <f t="shared" si="62"/>
        <v>-</v>
      </c>
      <c r="BK157" s="1216" t="str">
        <f t="shared" si="62"/>
        <v>-</v>
      </c>
      <c r="BL157" s="861" t="str">
        <f t="shared" si="62"/>
        <v>-</v>
      </c>
      <c r="BM157" s="861" t="str">
        <f t="shared" si="62"/>
        <v>-</v>
      </c>
      <c r="BN157" s="861" t="str">
        <f t="shared" si="62"/>
        <v>-</v>
      </c>
      <c r="BO157" s="861" t="str">
        <f t="shared" si="62"/>
        <v>-</v>
      </c>
      <c r="BP157" s="861" t="str">
        <f t="shared" si="62"/>
        <v>-</v>
      </c>
      <c r="BQ157" s="861" t="str">
        <f t="shared" si="62"/>
        <v>-</v>
      </c>
      <c r="BR157" s="861" t="str">
        <f t="shared" si="62"/>
        <v>-</v>
      </c>
      <c r="BS157" s="861" t="str">
        <f t="shared" si="62"/>
        <v>-</v>
      </c>
      <c r="BT157" s="861" t="str">
        <f t="shared" si="62"/>
        <v>-</v>
      </c>
      <c r="BU157" s="861" t="str">
        <f t="shared" si="62"/>
        <v>-</v>
      </c>
      <c r="BV157" s="861" t="str">
        <f t="shared" si="62"/>
        <v>-</v>
      </c>
      <c r="BW157" s="861" t="str">
        <f t="shared" si="62"/>
        <v>-</v>
      </c>
      <c r="BX157" s="1217" t="str">
        <f t="shared" si="62"/>
        <v>-</v>
      </c>
      <c r="BY157" s="1216" t="str">
        <f t="shared" si="62"/>
        <v>-</v>
      </c>
      <c r="BZ157" s="861" t="str">
        <f t="shared" si="62"/>
        <v>-</v>
      </c>
      <c r="CA157" s="861" t="str">
        <f t="shared" si="62"/>
        <v>-</v>
      </c>
      <c r="CB157" s="861" t="str">
        <f t="shared" si="62"/>
        <v>-</v>
      </c>
      <c r="CC157" s="861" t="str">
        <f t="shared" si="62"/>
        <v>-</v>
      </c>
      <c r="CD157" s="861" t="str">
        <f t="shared" si="62"/>
        <v>-</v>
      </c>
      <c r="CE157" s="861" t="str">
        <f t="shared" si="62"/>
        <v>-</v>
      </c>
      <c r="CF157" s="861" t="str">
        <f t="shared" si="62"/>
        <v>-</v>
      </c>
      <c r="CG157" s="861" t="str">
        <f t="shared" si="62"/>
        <v>-</v>
      </c>
      <c r="CH157" s="861" t="str">
        <f t="shared" si="62"/>
        <v>-</v>
      </c>
      <c r="CI157" s="861" t="str">
        <f t="shared" si="62"/>
        <v>-</v>
      </c>
      <c r="CJ157" s="861" t="str">
        <f t="shared" si="62"/>
        <v>-</v>
      </c>
      <c r="CK157" s="861" t="str">
        <f t="shared" si="62"/>
        <v>-</v>
      </c>
      <c r="CL157" s="1217" t="str">
        <f t="shared" si="62"/>
        <v>-</v>
      </c>
      <c r="CM157" s="193" t="s">
        <v>1744</v>
      </c>
      <c r="CN157" s="215" t="s">
        <v>1554</v>
      </c>
    </row>
    <row r="158" spans="2:92" ht="28.5" customHeight="1" thickBot="1" x14ac:dyDescent="0.25">
      <c r="B158" s="1314" t="s">
        <v>1422</v>
      </c>
      <c r="C158" s="167" t="s">
        <v>1153</v>
      </c>
      <c r="D158" s="1300"/>
      <c r="E158" s="1301"/>
      <c r="F158" s="1301"/>
      <c r="G158" s="1301"/>
      <c r="H158" s="1301"/>
      <c r="I158" s="1301"/>
      <c r="J158" s="1301"/>
      <c r="K158" s="1301"/>
      <c r="L158" s="1301"/>
      <c r="M158" s="1301"/>
      <c r="N158" s="1121"/>
      <c r="O158" s="1121"/>
      <c r="P158" s="1124"/>
      <c r="Q158" s="1297"/>
      <c r="R158" s="1302"/>
      <c r="S158" s="1301"/>
      <c r="T158" s="1301"/>
      <c r="U158" s="1301"/>
      <c r="V158" s="1301"/>
      <c r="W158" s="1301"/>
      <c r="X158" s="1301"/>
      <c r="Y158" s="1301"/>
      <c r="Z158" s="1301"/>
      <c r="AA158" s="1301"/>
      <c r="AB158" s="1121"/>
      <c r="AC158" s="1121"/>
      <c r="AD158" s="1124"/>
      <c r="AE158" s="1297"/>
      <c r="AF158" s="1302"/>
      <c r="AG158" s="1301"/>
      <c r="AH158" s="1301"/>
      <c r="AI158" s="1301"/>
      <c r="AJ158" s="1301"/>
      <c r="AK158" s="1301"/>
      <c r="AL158" s="1301"/>
      <c r="AM158" s="1301"/>
      <c r="AN158" s="1301"/>
      <c r="AO158" s="1301"/>
      <c r="AP158" s="1121"/>
      <c r="AQ158" s="1121"/>
      <c r="AR158" s="1124"/>
      <c r="AS158" s="922"/>
      <c r="AT158" s="1334"/>
      <c r="AU158" s="245"/>
      <c r="AV158" s="1221" t="s">
        <v>1745</v>
      </c>
      <c r="AW158" s="1222" t="str">
        <f>IF(SUM(COUNTBLANK(D143),COUNTBLANK(D155),COUNTBLANK(D158))=0,(D143+D158)/D155,"-")</f>
        <v>-</v>
      </c>
      <c r="AX158" s="863" t="str">
        <f t="shared" ref="AX158:CL158" si="63">IF(SUM(COUNTBLANK(E143),COUNTBLANK(E155),COUNTBLANK(E158))=0,(E143+E158)/E155,"-")</f>
        <v>-</v>
      </c>
      <c r="AY158" s="863" t="str">
        <f t="shared" si="63"/>
        <v>-</v>
      </c>
      <c r="AZ158" s="863" t="str">
        <f t="shared" si="63"/>
        <v>-</v>
      </c>
      <c r="BA158" s="863" t="str">
        <f t="shared" si="63"/>
        <v>-</v>
      </c>
      <c r="BB158" s="863" t="str">
        <f t="shared" si="63"/>
        <v>-</v>
      </c>
      <c r="BC158" s="863" t="str">
        <f t="shared" si="63"/>
        <v>-</v>
      </c>
      <c r="BD158" s="863" t="str">
        <f t="shared" si="63"/>
        <v>-</v>
      </c>
      <c r="BE158" s="863" t="str">
        <f t="shared" si="63"/>
        <v>-</v>
      </c>
      <c r="BF158" s="863" t="str">
        <f t="shared" si="63"/>
        <v>-</v>
      </c>
      <c r="BG158" s="863" t="str">
        <f t="shared" si="63"/>
        <v>-</v>
      </c>
      <c r="BH158" s="863" t="str">
        <f t="shared" si="63"/>
        <v>-</v>
      </c>
      <c r="BI158" s="863" t="str">
        <f t="shared" si="63"/>
        <v>-</v>
      </c>
      <c r="BJ158" s="1223" t="str">
        <f t="shared" si="63"/>
        <v>-</v>
      </c>
      <c r="BK158" s="1222" t="str">
        <f t="shared" si="63"/>
        <v>-</v>
      </c>
      <c r="BL158" s="863" t="str">
        <f t="shared" si="63"/>
        <v>-</v>
      </c>
      <c r="BM158" s="863" t="str">
        <f t="shared" si="63"/>
        <v>-</v>
      </c>
      <c r="BN158" s="863" t="str">
        <f t="shared" si="63"/>
        <v>-</v>
      </c>
      <c r="BO158" s="863" t="str">
        <f t="shared" si="63"/>
        <v>-</v>
      </c>
      <c r="BP158" s="863" t="str">
        <f t="shared" si="63"/>
        <v>-</v>
      </c>
      <c r="BQ158" s="863" t="str">
        <f t="shared" si="63"/>
        <v>-</v>
      </c>
      <c r="BR158" s="863" t="str">
        <f t="shared" si="63"/>
        <v>-</v>
      </c>
      <c r="BS158" s="863" t="str">
        <f t="shared" si="63"/>
        <v>-</v>
      </c>
      <c r="BT158" s="863" t="str">
        <f t="shared" si="63"/>
        <v>-</v>
      </c>
      <c r="BU158" s="863" t="str">
        <f t="shared" si="63"/>
        <v>-</v>
      </c>
      <c r="BV158" s="863" t="str">
        <f t="shared" si="63"/>
        <v>-</v>
      </c>
      <c r="BW158" s="863" t="str">
        <f t="shared" si="63"/>
        <v>-</v>
      </c>
      <c r="BX158" s="1223" t="str">
        <f t="shared" si="63"/>
        <v>-</v>
      </c>
      <c r="BY158" s="1222" t="str">
        <f t="shared" si="63"/>
        <v>-</v>
      </c>
      <c r="BZ158" s="863" t="str">
        <f t="shared" si="63"/>
        <v>-</v>
      </c>
      <c r="CA158" s="863" t="str">
        <f t="shared" si="63"/>
        <v>-</v>
      </c>
      <c r="CB158" s="863" t="str">
        <f t="shared" si="63"/>
        <v>-</v>
      </c>
      <c r="CC158" s="863" t="str">
        <f t="shared" si="63"/>
        <v>-</v>
      </c>
      <c r="CD158" s="863" t="str">
        <f t="shared" si="63"/>
        <v>-</v>
      </c>
      <c r="CE158" s="863" t="str">
        <f t="shared" si="63"/>
        <v>-</v>
      </c>
      <c r="CF158" s="863" t="str">
        <f t="shared" si="63"/>
        <v>-</v>
      </c>
      <c r="CG158" s="863" t="str">
        <f t="shared" si="63"/>
        <v>-</v>
      </c>
      <c r="CH158" s="863" t="str">
        <f t="shared" si="63"/>
        <v>-</v>
      </c>
      <c r="CI158" s="863" t="str">
        <f t="shared" si="63"/>
        <v>-</v>
      </c>
      <c r="CJ158" s="863" t="str">
        <f t="shared" si="63"/>
        <v>-</v>
      </c>
      <c r="CK158" s="863" t="str">
        <f t="shared" si="63"/>
        <v>-</v>
      </c>
      <c r="CL158" s="1223" t="str">
        <f t="shared" si="63"/>
        <v>-</v>
      </c>
      <c r="CM158" s="194" t="s">
        <v>1970</v>
      </c>
      <c r="CN158" s="216" t="s">
        <v>1746</v>
      </c>
    </row>
    <row r="159" spans="2:92" ht="28.5" customHeight="1" thickBot="1" x14ac:dyDescent="0.25">
      <c r="B159" s="1316" t="s">
        <v>1427</v>
      </c>
      <c r="C159" s="1317" t="s">
        <v>1475</v>
      </c>
      <c r="D159" s="1335"/>
      <c r="E159" s="1336"/>
      <c r="F159" s="1336"/>
      <c r="G159" s="1336"/>
      <c r="H159" s="1336"/>
      <c r="I159" s="1336"/>
      <c r="J159" s="1336"/>
      <c r="K159" s="1336"/>
      <c r="L159" s="1336"/>
      <c r="M159" s="1336"/>
      <c r="N159" s="1321"/>
      <c r="O159" s="1321"/>
      <c r="P159" s="1322"/>
      <c r="Q159" s="1337"/>
      <c r="R159" s="1338"/>
      <c r="S159" s="1336"/>
      <c r="T159" s="1336"/>
      <c r="U159" s="1336"/>
      <c r="V159" s="1336"/>
      <c r="W159" s="1336"/>
      <c r="X159" s="1336"/>
      <c r="Y159" s="1336"/>
      <c r="Z159" s="1336"/>
      <c r="AA159" s="1336"/>
      <c r="AB159" s="1321"/>
      <c r="AC159" s="1321"/>
      <c r="AD159" s="1322"/>
      <c r="AE159" s="1337"/>
      <c r="AF159" s="1338"/>
      <c r="AG159" s="1336"/>
      <c r="AH159" s="1336"/>
      <c r="AI159" s="1336"/>
      <c r="AJ159" s="1336"/>
      <c r="AK159" s="1336"/>
      <c r="AL159" s="1336"/>
      <c r="AM159" s="1336"/>
      <c r="AN159" s="1336"/>
      <c r="AO159" s="1336"/>
      <c r="AP159" s="1321"/>
      <c r="AQ159" s="1321"/>
      <c r="AR159" s="1322"/>
      <c r="AS159" s="1323"/>
      <c r="AT159" s="1332"/>
      <c r="AU159" s="245"/>
      <c r="AV159" s="36"/>
      <c r="AW159" s="842" t="s">
        <v>1747</v>
      </c>
      <c r="AX159" s="842" t="s">
        <v>1748</v>
      </c>
      <c r="AY159" s="842" t="s">
        <v>1749</v>
      </c>
      <c r="AZ159" s="842" t="s">
        <v>1750</v>
      </c>
      <c r="BA159" s="842" t="s">
        <v>1751</v>
      </c>
      <c r="BB159" s="842" t="s">
        <v>1752</v>
      </c>
      <c r="BC159" s="842" t="s">
        <v>1753</v>
      </c>
      <c r="BD159" s="842" t="s">
        <v>1754</v>
      </c>
      <c r="BE159" s="842" t="s">
        <v>1755</v>
      </c>
      <c r="BF159" s="842" t="s">
        <v>1756</v>
      </c>
      <c r="BG159" s="842" t="s">
        <v>1757</v>
      </c>
      <c r="BH159" s="842" t="s">
        <v>1758</v>
      </c>
      <c r="BI159" s="842" t="s">
        <v>1759</v>
      </c>
      <c r="BJ159" s="842" t="s">
        <v>1760</v>
      </c>
      <c r="BK159" s="842" t="s">
        <v>1761</v>
      </c>
      <c r="BL159" s="842" t="s">
        <v>1762</v>
      </c>
      <c r="BM159" s="842" t="s">
        <v>1763</v>
      </c>
      <c r="BN159" s="842" t="s">
        <v>1764</v>
      </c>
      <c r="BO159" s="842" t="s">
        <v>1765</v>
      </c>
      <c r="BP159" s="842" t="s">
        <v>1766</v>
      </c>
      <c r="BQ159" s="842" t="s">
        <v>1767</v>
      </c>
      <c r="BR159" s="842" t="s">
        <v>1768</v>
      </c>
      <c r="BS159" s="842" t="s">
        <v>1769</v>
      </c>
      <c r="BT159" s="842" t="s">
        <v>1770</v>
      </c>
      <c r="BU159" s="842" t="s">
        <v>1771</v>
      </c>
      <c r="BV159" s="842" t="s">
        <v>1772</v>
      </c>
      <c r="BW159" s="842" t="s">
        <v>1773</v>
      </c>
      <c r="BX159" s="842" t="s">
        <v>1774</v>
      </c>
      <c r="BY159" s="842" t="s">
        <v>1775</v>
      </c>
      <c r="BZ159" s="842" t="s">
        <v>1776</v>
      </c>
      <c r="CA159" s="842" t="s">
        <v>1777</v>
      </c>
      <c r="CB159" s="842" t="s">
        <v>1778</v>
      </c>
      <c r="CC159" s="842" t="s">
        <v>1779</v>
      </c>
      <c r="CD159" s="842" t="s">
        <v>1780</v>
      </c>
      <c r="CE159" s="842" t="s">
        <v>1781</v>
      </c>
      <c r="CF159" s="842" t="s">
        <v>1782</v>
      </c>
      <c r="CG159" s="842" t="s">
        <v>1783</v>
      </c>
      <c r="CH159" s="842" t="s">
        <v>1784</v>
      </c>
      <c r="CI159" s="842" t="s">
        <v>1785</v>
      </c>
      <c r="CJ159" s="842" t="s">
        <v>1786</v>
      </c>
      <c r="CK159" s="842" t="s">
        <v>1787</v>
      </c>
      <c r="CL159" s="842" t="s">
        <v>1788</v>
      </c>
      <c r="CM159" s="36"/>
      <c r="CN159" s="36"/>
    </row>
    <row r="160" spans="2:92" ht="45" customHeight="1" x14ac:dyDescent="0.2">
      <c r="B160" s="1340" t="s">
        <v>1471</v>
      </c>
      <c r="C160" s="1341" t="s">
        <v>1477</v>
      </c>
      <c r="D160" s="1360" t="s">
        <v>1478</v>
      </c>
      <c r="E160" s="1343" t="s">
        <v>1478</v>
      </c>
      <c r="F160" s="1343" t="s">
        <v>1478</v>
      </c>
      <c r="G160" s="1343" t="s">
        <v>1478</v>
      </c>
      <c r="H160" s="1343" t="s">
        <v>1478</v>
      </c>
      <c r="I160" s="1343" t="s">
        <v>1478</v>
      </c>
      <c r="J160" s="1343" t="s">
        <v>1478</v>
      </c>
      <c r="K160" s="1343" t="s">
        <v>1478</v>
      </c>
      <c r="L160" s="1343" t="s">
        <v>1478</v>
      </c>
      <c r="M160" s="1343" t="s">
        <v>1478</v>
      </c>
      <c r="N160" s="1344" t="s">
        <v>1478</v>
      </c>
      <c r="O160" s="1344" t="s">
        <v>1478</v>
      </c>
      <c r="P160" s="1344" t="s">
        <v>1478</v>
      </c>
      <c r="Q160" s="1346" t="s">
        <v>1478</v>
      </c>
      <c r="R160" s="1347" t="s">
        <v>1478</v>
      </c>
      <c r="S160" s="1343" t="s">
        <v>1478</v>
      </c>
      <c r="T160" s="1343" t="s">
        <v>1478</v>
      </c>
      <c r="U160" s="1343" t="s">
        <v>1478</v>
      </c>
      <c r="V160" s="1343" t="s">
        <v>1478</v>
      </c>
      <c r="W160" s="1343" t="s">
        <v>1478</v>
      </c>
      <c r="X160" s="1343" t="s">
        <v>1478</v>
      </c>
      <c r="Y160" s="1343" t="s">
        <v>1478</v>
      </c>
      <c r="Z160" s="1343" t="s">
        <v>1478</v>
      </c>
      <c r="AA160" s="1343" t="s">
        <v>1478</v>
      </c>
      <c r="AB160" s="1344" t="s">
        <v>1478</v>
      </c>
      <c r="AC160" s="1344" t="s">
        <v>1478</v>
      </c>
      <c r="AD160" s="1344" t="s">
        <v>1478</v>
      </c>
      <c r="AE160" s="1346" t="s">
        <v>1478</v>
      </c>
      <c r="AF160" s="1347" t="s">
        <v>1478</v>
      </c>
      <c r="AG160" s="1343" t="s">
        <v>1478</v>
      </c>
      <c r="AH160" s="1343" t="s">
        <v>1478</v>
      </c>
      <c r="AI160" s="1343" t="s">
        <v>1478</v>
      </c>
      <c r="AJ160" s="1343" t="s">
        <v>1478</v>
      </c>
      <c r="AK160" s="1343" t="s">
        <v>1478</v>
      </c>
      <c r="AL160" s="1343" t="s">
        <v>1478</v>
      </c>
      <c r="AM160" s="1343" t="s">
        <v>1478</v>
      </c>
      <c r="AN160" s="1343" t="s">
        <v>1478</v>
      </c>
      <c r="AO160" s="1343" t="s">
        <v>1478</v>
      </c>
      <c r="AP160" s="1344" t="s">
        <v>1478</v>
      </c>
      <c r="AQ160" s="1344" t="s">
        <v>1478</v>
      </c>
      <c r="AR160" s="1344" t="s">
        <v>1478</v>
      </c>
      <c r="AS160" s="1348" t="s">
        <v>1478</v>
      </c>
      <c r="AT160" s="1273"/>
      <c r="AU160" s="245"/>
    </row>
    <row r="161" spans="2:92" ht="28.5" customHeight="1" thickBot="1" x14ac:dyDescent="0.25">
      <c r="B161" s="1316" t="s">
        <v>1473</v>
      </c>
      <c r="C161" s="1317" t="s">
        <v>1480</v>
      </c>
      <c r="D161" s="1335" t="s">
        <v>1478</v>
      </c>
      <c r="E161" s="1336" t="s">
        <v>1478</v>
      </c>
      <c r="F161" s="1336" t="s">
        <v>1478</v>
      </c>
      <c r="G161" s="1336" t="s">
        <v>1478</v>
      </c>
      <c r="H161" s="1336" t="s">
        <v>1478</v>
      </c>
      <c r="I161" s="1336" t="s">
        <v>1478</v>
      </c>
      <c r="J161" s="1336" t="s">
        <v>1478</v>
      </c>
      <c r="K161" s="1336" t="s">
        <v>1478</v>
      </c>
      <c r="L161" s="1336" t="s">
        <v>1478</v>
      </c>
      <c r="M161" s="1336" t="s">
        <v>1478</v>
      </c>
      <c r="N161" s="1350" t="s">
        <v>1478</v>
      </c>
      <c r="O161" s="1350" t="s">
        <v>1478</v>
      </c>
      <c r="P161" s="1350" t="s">
        <v>1478</v>
      </c>
      <c r="Q161" s="1337" t="s">
        <v>1478</v>
      </c>
      <c r="R161" s="1338" t="s">
        <v>1478</v>
      </c>
      <c r="S161" s="1336" t="s">
        <v>1478</v>
      </c>
      <c r="T161" s="1336" t="s">
        <v>1478</v>
      </c>
      <c r="U161" s="1336" t="s">
        <v>1478</v>
      </c>
      <c r="V161" s="1336" t="s">
        <v>1478</v>
      </c>
      <c r="W161" s="1336" t="s">
        <v>1478</v>
      </c>
      <c r="X161" s="1336" t="s">
        <v>1478</v>
      </c>
      <c r="Y161" s="1336" t="s">
        <v>1478</v>
      </c>
      <c r="Z161" s="1336" t="s">
        <v>1478</v>
      </c>
      <c r="AA161" s="1336" t="s">
        <v>1478</v>
      </c>
      <c r="AB161" s="1350" t="s">
        <v>1478</v>
      </c>
      <c r="AC161" s="1350" t="s">
        <v>1478</v>
      </c>
      <c r="AD161" s="1350" t="s">
        <v>1478</v>
      </c>
      <c r="AE161" s="1337" t="s">
        <v>1478</v>
      </c>
      <c r="AF161" s="1338" t="s">
        <v>1478</v>
      </c>
      <c r="AG161" s="1336" t="s">
        <v>1478</v>
      </c>
      <c r="AH161" s="1336" t="s">
        <v>1478</v>
      </c>
      <c r="AI161" s="1336" t="s">
        <v>1478</v>
      </c>
      <c r="AJ161" s="1336" t="s">
        <v>1478</v>
      </c>
      <c r="AK161" s="1336" t="s">
        <v>1478</v>
      </c>
      <c r="AL161" s="1336" t="s">
        <v>1478</v>
      </c>
      <c r="AM161" s="1336" t="s">
        <v>1478</v>
      </c>
      <c r="AN161" s="1336" t="s">
        <v>1478</v>
      </c>
      <c r="AO161" s="1336" t="s">
        <v>1478</v>
      </c>
      <c r="AP161" s="1350" t="s">
        <v>1478</v>
      </c>
      <c r="AQ161" s="1350" t="s">
        <v>1478</v>
      </c>
      <c r="AR161" s="1350" t="s">
        <v>1478</v>
      </c>
      <c r="AS161" s="1351" t="s">
        <v>1478</v>
      </c>
      <c r="AT161" s="1273"/>
    </row>
    <row r="162" spans="2:92" ht="39.75" customHeight="1" x14ac:dyDescent="0.2">
      <c r="B162" s="2550" t="s">
        <v>1481</v>
      </c>
      <c r="C162" s="2551"/>
      <c r="D162" s="1114" t="str">
        <f>IF(NOT(D143=D146+D147),"Please check ","")</f>
        <v/>
      </c>
      <c r="E162" s="1129" t="str">
        <f t="shared" ref="E162:AS162" si="64">IF(NOT(E143=E146+E147),"Please check ","")</f>
        <v/>
      </c>
      <c r="F162" s="1129" t="str">
        <f t="shared" si="64"/>
        <v/>
      </c>
      <c r="G162" s="1129" t="str">
        <f t="shared" si="64"/>
        <v/>
      </c>
      <c r="H162" s="1129" t="str">
        <f t="shared" si="64"/>
        <v/>
      </c>
      <c r="I162" s="1129" t="str">
        <f t="shared" si="64"/>
        <v/>
      </c>
      <c r="J162" s="1129" t="str">
        <f t="shared" si="64"/>
        <v/>
      </c>
      <c r="K162" s="1129" t="str">
        <f t="shared" si="64"/>
        <v/>
      </c>
      <c r="L162" s="1129" t="str">
        <f t="shared" si="64"/>
        <v/>
      </c>
      <c r="M162" s="1129" t="str">
        <f t="shared" si="64"/>
        <v/>
      </c>
      <c r="N162" s="1129" t="str">
        <f t="shared" si="64"/>
        <v/>
      </c>
      <c r="O162" s="1129" t="str">
        <f t="shared" si="64"/>
        <v/>
      </c>
      <c r="P162" s="1129" t="str">
        <f t="shared" si="64"/>
        <v/>
      </c>
      <c r="Q162" s="1129" t="str">
        <f t="shared" si="64"/>
        <v/>
      </c>
      <c r="R162" s="1129" t="str">
        <f t="shared" si="64"/>
        <v/>
      </c>
      <c r="S162" s="1129" t="str">
        <f t="shared" si="64"/>
        <v/>
      </c>
      <c r="T162" s="1129" t="str">
        <f t="shared" si="64"/>
        <v/>
      </c>
      <c r="U162" s="1129" t="str">
        <f t="shared" si="64"/>
        <v/>
      </c>
      <c r="V162" s="1129" t="str">
        <f t="shared" si="64"/>
        <v/>
      </c>
      <c r="W162" s="1129" t="str">
        <f t="shared" si="64"/>
        <v/>
      </c>
      <c r="X162" s="1129" t="str">
        <f t="shared" si="64"/>
        <v/>
      </c>
      <c r="Y162" s="1129" t="str">
        <f t="shared" si="64"/>
        <v/>
      </c>
      <c r="Z162" s="1129" t="str">
        <f t="shared" si="64"/>
        <v/>
      </c>
      <c r="AA162" s="1129" t="str">
        <f t="shared" si="64"/>
        <v/>
      </c>
      <c r="AB162" s="1129" t="str">
        <f t="shared" si="64"/>
        <v/>
      </c>
      <c r="AC162" s="1129" t="str">
        <f t="shared" si="64"/>
        <v/>
      </c>
      <c r="AD162" s="1129" t="str">
        <f t="shared" si="64"/>
        <v/>
      </c>
      <c r="AE162" s="1129" t="str">
        <f t="shared" si="64"/>
        <v/>
      </c>
      <c r="AF162" s="1129" t="str">
        <f t="shared" si="64"/>
        <v/>
      </c>
      <c r="AG162" s="1129" t="str">
        <f t="shared" si="64"/>
        <v/>
      </c>
      <c r="AH162" s="1129" t="str">
        <f t="shared" si="64"/>
        <v/>
      </c>
      <c r="AI162" s="1129" t="str">
        <f t="shared" si="64"/>
        <v/>
      </c>
      <c r="AJ162" s="1129" t="str">
        <f t="shared" si="64"/>
        <v/>
      </c>
      <c r="AK162" s="1129" t="str">
        <f t="shared" si="64"/>
        <v/>
      </c>
      <c r="AL162" s="1129" t="str">
        <f t="shared" si="64"/>
        <v/>
      </c>
      <c r="AM162" s="1129" t="str">
        <f t="shared" si="64"/>
        <v/>
      </c>
      <c r="AN162" s="1129" t="str">
        <f t="shared" si="64"/>
        <v/>
      </c>
      <c r="AO162" s="1129" t="str">
        <f t="shared" si="64"/>
        <v/>
      </c>
      <c r="AP162" s="1130" t="str">
        <f t="shared" si="64"/>
        <v/>
      </c>
      <c r="AQ162" s="1130" t="str">
        <f t="shared" si="64"/>
        <v/>
      </c>
      <c r="AR162" s="1130" t="str">
        <f t="shared" si="64"/>
        <v/>
      </c>
      <c r="AS162" s="1355" t="str">
        <f t="shared" si="64"/>
        <v/>
      </c>
      <c r="AT162" s="1272"/>
    </row>
    <row r="163" spans="2:92" ht="42" customHeight="1" x14ac:dyDescent="0.2">
      <c r="B163" s="2521" t="s">
        <v>1599</v>
      </c>
      <c r="C163" s="2522"/>
      <c r="D163" s="1113" t="str">
        <f>IF(D146&lt;D147,"Please check","")</f>
        <v/>
      </c>
      <c r="E163" s="1128" t="str">
        <f t="shared" ref="E163:AS163" si="65">IF(E146&lt;E147,"Please check","")</f>
        <v/>
      </c>
      <c r="F163" s="1128" t="str">
        <f t="shared" si="65"/>
        <v/>
      </c>
      <c r="G163" s="1128" t="str">
        <f t="shared" si="65"/>
        <v/>
      </c>
      <c r="H163" s="1128" t="str">
        <f t="shared" si="65"/>
        <v/>
      </c>
      <c r="I163" s="1128" t="str">
        <f t="shared" si="65"/>
        <v/>
      </c>
      <c r="J163" s="1128" t="str">
        <f t="shared" si="65"/>
        <v/>
      </c>
      <c r="K163" s="1128" t="str">
        <f t="shared" si="65"/>
        <v/>
      </c>
      <c r="L163" s="1128" t="str">
        <f t="shared" si="65"/>
        <v/>
      </c>
      <c r="M163" s="1128" t="str">
        <f t="shared" si="65"/>
        <v/>
      </c>
      <c r="N163" s="1128" t="str">
        <f t="shared" si="65"/>
        <v/>
      </c>
      <c r="O163" s="1128" t="str">
        <f t="shared" si="65"/>
        <v/>
      </c>
      <c r="P163" s="1128" t="str">
        <f t="shared" si="65"/>
        <v/>
      </c>
      <c r="Q163" s="1128" t="str">
        <f t="shared" si="65"/>
        <v/>
      </c>
      <c r="R163" s="1128" t="str">
        <f t="shared" si="65"/>
        <v/>
      </c>
      <c r="S163" s="1128" t="str">
        <f t="shared" si="65"/>
        <v/>
      </c>
      <c r="T163" s="1128" t="str">
        <f t="shared" si="65"/>
        <v/>
      </c>
      <c r="U163" s="1128" t="str">
        <f t="shared" si="65"/>
        <v/>
      </c>
      <c r="V163" s="1128" t="str">
        <f t="shared" si="65"/>
        <v/>
      </c>
      <c r="W163" s="1128" t="str">
        <f t="shared" si="65"/>
        <v/>
      </c>
      <c r="X163" s="1128" t="str">
        <f t="shared" si="65"/>
        <v/>
      </c>
      <c r="Y163" s="1128" t="str">
        <f t="shared" si="65"/>
        <v/>
      </c>
      <c r="Z163" s="1128" t="str">
        <f t="shared" si="65"/>
        <v/>
      </c>
      <c r="AA163" s="1128" t="str">
        <f t="shared" si="65"/>
        <v/>
      </c>
      <c r="AB163" s="1128" t="str">
        <f t="shared" si="65"/>
        <v/>
      </c>
      <c r="AC163" s="1128" t="str">
        <f t="shared" si="65"/>
        <v/>
      </c>
      <c r="AD163" s="1128" t="str">
        <f t="shared" si="65"/>
        <v/>
      </c>
      <c r="AE163" s="1128" t="str">
        <f t="shared" si="65"/>
        <v/>
      </c>
      <c r="AF163" s="1128" t="str">
        <f t="shared" si="65"/>
        <v/>
      </c>
      <c r="AG163" s="1128" t="str">
        <f t="shared" si="65"/>
        <v/>
      </c>
      <c r="AH163" s="1128" t="str">
        <f t="shared" si="65"/>
        <v/>
      </c>
      <c r="AI163" s="1128" t="str">
        <f t="shared" si="65"/>
        <v/>
      </c>
      <c r="AJ163" s="1128" t="str">
        <f t="shared" si="65"/>
        <v/>
      </c>
      <c r="AK163" s="1128" t="str">
        <f t="shared" si="65"/>
        <v/>
      </c>
      <c r="AL163" s="1128" t="str">
        <f t="shared" si="65"/>
        <v/>
      </c>
      <c r="AM163" s="1128" t="str">
        <f t="shared" si="65"/>
        <v/>
      </c>
      <c r="AN163" s="1128" t="str">
        <f t="shared" si="65"/>
        <v/>
      </c>
      <c r="AO163" s="1128" t="str">
        <f t="shared" si="65"/>
        <v/>
      </c>
      <c r="AP163" s="1126" t="str">
        <f t="shared" si="65"/>
        <v/>
      </c>
      <c r="AQ163" s="1126" t="str">
        <f t="shared" si="65"/>
        <v/>
      </c>
      <c r="AR163" s="1126" t="str">
        <f t="shared" si="65"/>
        <v/>
      </c>
      <c r="AS163" s="1133" t="str">
        <f t="shared" si="65"/>
        <v/>
      </c>
      <c r="AT163" s="1272"/>
    </row>
    <row r="164" spans="2:92" ht="43.5" customHeight="1" x14ac:dyDescent="0.2">
      <c r="B164" s="2521" t="s">
        <v>1482</v>
      </c>
      <c r="C164" s="2522"/>
      <c r="D164" s="1113" t="str">
        <f>IF(NOT(D143=D152+D153+D155),"Please check","")</f>
        <v/>
      </c>
      <c r="E164" s="1128" t="str">
        <f t="shared" ref="E164:AS164" si="66">IF(NOT(E143=E152+E153+E155),"Please check","")</f>
        <v/>
      </c>
      <c r="F164" s="1128" t="str">
        <f t="shared" si="66"/>
        <v/>
      </c>
      <c r="G164" s="1128" t="str">
        <f t="shared" si="66"/>
        <v/>
      </c>
      <c r="H164" s="1128" t="str">
        <f t="shared" si="66"/>
        <v/>
      </c>
      <c r="I164" s="1128" t="str">
        <f t="shared" si="66"/>
        <v/>
      </c>
      <c r="J164" s="1128" t="str">
        <f t="shared" si="66"/>
        <v/>
      </c>
      <c r="K164" s="1128" t="str">
        <f t="shared" si="66"/>
        <v/>
      </c>
      <c r="L164" s="1128" t="str">
        <f t="shared" si="66"/>
        <v/>
      </c>
      <c r="M164" s="1128" t="str">
        <f t="shared" si="66"/>
        <v/>
      </c>
      <c r="N164" s="1128" t="str">
        <f t="shared" si="66"/>
        <v/>
      </c>
      <c r="O164" s="1128" t="str">
        <f t="shared" si="66"/>
        <v/>
      </c>
      <c r="P164" s="1128" t="str">
        <f t="shared" si="66"/>
        <v/>
      </c>
      <c r="Q164" s="1128" t="str">
        <f t="shared" si="66"/>
        <v/>
      </c>
      <c r="R164" s="1128" t="str">
        <f t="shared" si="66"/>
        <v/>
      </c>
      <c r="S164" s="1128" t="str">
        <f t="shared" si="66"/>
        <v/>
      </c>
      <c r="T164" s="1128" t="str">
        <f t="shared" si="66"/>
        <v/>
      </c>
      <c r="U164" s="1128" t="str">
        <f t="shared" si="66"/>
        <v/>
      </c>
      <c r="V164" s="1128" t="str">
        <f t="shared" si="66"/>
        <v/>
      </c>
      <c r="W164" s="1128" t="str">
        <f t="shared" si="66"/>
        <v/>
      </c>
      <c r="X164" s="1128" t="str">
        <f t="shared" si="66"/>
        <v/>
      </c>
      <c r="Y164" s="1128" t="str">
        <f t="shared" si="66"/>
        <v/>
      </c>
      <c r="Z164" s="1128" t="str">
        <f t="shared" si="66"/>
        <v/>
      </c>
      <c r="AA164" s="1128" t="str">
        <f t="shared" si="66"/>
        <v/>
      </c>
      <c r="AB164" s="1128" t="str">
        <f t="shared" si="66"/>
        <v/>
      </c>
      <c r="AC164" s="1128" t="str">
        <f t="shared" si="66"/>
        <v/>
      </c>
      <c r="AD164" s="1128" t="str">
        <f t="shared" si="66"/>
        <v/>
      </c>
      <c r="AE164" s="1128" t="str">
        <f t="shared" si="66"/>
        <v/>
      </c>
      <c r="AF164" s="1128" t="str">
        <f t="shared" si="66"/>
        <v/>
      </c>
      <c r="AG164" s="1128" t="str">
        <f t="shared" si="66"/>
        <v/>
      </c>
      <c r="AH164" s="1128" t="str">
        <f t="shared" si="66"/>
        <v/>
      </c>
      <c r="AI164" s="1128" t="str">
        <f t="shared" si="66"/>
        <v/>
      </c>
      <c r="AJ164" s="1128" t="str">
        <f t="shared" si="66"/>
        <v/>
      </c>
      <c r="AK164" s="1128" t="str">
        <f t="shared" si="66"/>
        <v/>
      </c>
      <c r="AL164" s="1128" t="str">
        <f t="shared" si="66"/>
        <v/>
      </c>
      <c r="AM164" s="1128" t="str">
        <f t="shared" si="66"/>
        <v/>
      </c>
      <c r="AN164" s="1128" t="str">
        <f t="shared" si="66"/>
        <v/>
      </c>
      <c r="AO164" s="1128" t="str">
        <f t="shared" si="66"/>
        <v/>
      </c>
      <c r="AP164" s="1126" t="str">
        <f t="shared" si="66"/>
        <v/>
      </c>
      <c r="AQ164" s="1126" t="str">
        <f t="shared" si="66"/>
        <v/>
      </c>
      <c r="AR164" s="1126" t="str">
        <f t="shared" si="66"/>
        <v/>
      </c>
      <c r="AS164" s="1133" t="str">
        <f t="shared" si="66"/>
        <v/>
      </c>
      <c r="AT164" s="1272"/>
    </row>
    <row r="165" spans="2:92" ht="42.75" customHeight="1" x14ac:dyDescent="0.2">
      <c r="B165" s="2548" t="s">
        <v>1483</v>
      </c>
      <c r="C165" s="2549"/>
      <c r="D165" s="1113" t="str">
        <f>IF(D153&lt;D154,"Please check ","")</f>
        <v/>
      </c>
      <c r="E165" s="1112" t="str">
        <f t="shared" ref="E165:AS165" si="67">IF(E153&lt;E154,"Please check ","")</f>
        <v/>
      </c>
      <c r="F165" s="1112" t="str">
        <f t="shared" si="67"/>
        <v/>
      </c>
      <c r="G165" s="1112" t="str">
        <f t="shared" si="67"/>
        <v/>
      </c>
      <c r="H165" s="1112" t="str">
        <f t="shared" si="67"/>
        <v/>
      </c>
      <c r="I165" s="1112" t="str">
        <f t="shared" si="67"/>
        <v/>
      </c>
      <c r="J165" s="1112" t="str">
        <f t="shared" si="67"/>
        <v/>
      </c>
      <c r="K165" s="1112" t="str">
        <f t="shared" si="67"/>
        <v/>
      </c>
      <c r="L165" s="1112" t="str">
        <f t="shared" si="67"/>
        <v/>
      </c>
      <c r="M165" s="1112" t="str">
        <f t="shared" si="67"/>
        <v/>
      </c>
      <c r="N165" s="1112" t="str">
        <f t="shared" si="67"/>
        <v/>
      </c>
      <c r="O165" s="1112" t="str">
        <f t="shared" si="67"/>
        <v/>
      </c>
      <c r="P165" s="1112" t="str">
        <f t="shared" si="67"/>
        <v/>
      </c>
      <c r="Q165" s="1112" t="str">
        <f t="shared" si="67"/>
        <v/>
      </c>
      <c r="R165" s="1112" t="str">
        <f t="shared" si="67"/>
        <v/>
      </c>
      <c r="S165" s="1112" t="str">
        <f t="shared" si="67"/>
        <v/>
      </c>
      <c r="T165" s="1112" t="str">
        <f t="shared" si="67"/>
        <v/>
      </c>
      <c r="U165" s="1112" t="str">
        <f t="shared" si="67"/>
        <v/>
      </c>
      <c r="V165" s="1112" t="str">
        <f t="shared" si="67"/>
        <v/>
      </c>
      <c r="W165" s="1112" t="str">
        <f t="shared" si="67"/>
        <v/>
      </c>
      <c r="X165" s="1112" t="str">
        <f t="shared" si="67"/>
        <v/>
      </c>
      <c r="Y165" s="1112" t="str">
        <f t="shared" si="67"/>
        <v/>
      </c>
      <c r="Z165" s="1112" t="str">
        <f t="shared" si="67"/>
        <v/>
      </c>
      <c r="AA165" s="1112" t="str">
        <f t="shared" si="67"/>
        <v/>
      </c>
      <c r="AB165" s="1112" t="str">
        <f t="shared" si="67"/>
        <v/>
      </c>
      <c r="AC165" s="1112" t="str">
        <f t="shared" si="67"/>
        <v/>
      </c>
      <c r="AD165" s="1112" t="str">
        <f t="shared" si="67"/>
        <v/>
      </c>
      <c r="AE165" s="1112" t="str">
        <f t="shared" si="67"/>
        <v/>
      </c>
      <c r="AF165" s="1112" t="str">
        <f t="shared" si="67"/>
        <v/>
      </c>
      <c r="AG165" s="1112" t="str">
        <f t="shared" si="67"/>
        <v/>
      </c>
      <c r="AH165" s="1112" t="str">
        <f t="shared" si="67"/>
        <v/>
      </c>
      <c r="AI165" s="1112" t="str">
        <f t="shared" si="67"/>
        <v/>
      </c>
      <c r="AJ165" s="1112" t="str">
        <f t="shared" si="67"/>
        <v/>
      </c>
      <c r="AK165" s="1112" t="str">
        <f t="shared" si="67"/>
        <v/>
      </c>
      <c r="AL165" s="1112" t="str">
        <f t="shared" si="67"/>
        <v/>
      </c>
      <c r="AM165" s="1112" t="str">
        <f t="shared" si="67"/>
        <v/>
      </c>
      <c r="AN165" s="1112" t="str">
        <f t="shared" si="67"/>
        <v/>
      </c>
      <c r="AO165" s="1112" t="str">
        <f t="shared" si="67"/>
        <v/>
      </c>
      <c r="AP165" s="1126" t="str">
        <f t="shared" si="67"/>
        <v/>
      </c>
      <c r="AQ165" s="1126" t="str">
        <f t="shared" si="67"/>
        <v/>
      </c>
      <c r="AR165" s="1126" t="str">
        <f t="shared" si="67"/>
        <v/>
      </c>
      <c r="AS165" s="1133" t="str">
        <f t="shared" si="67"/>
        <v/>
      </c>
      <c r="AT165" s="1272"/>
    </row>
    <row r="166" spans="2:92" ht="39" customHeight="1" x14ac:dyDescent="0.2">
      <c r="B166" s="2521" t="s">
        <v>1484</v>
      </c>
      <c r="C166" s="2522"/>
      <c r="D166" s="1114" t="str">
        <f>IF(D149&lt;D150,"Please check","")</f>
        <v/>
      </c>
      <c r="E166" s="1113" t="str">
        <f t="shared" ref="E166:AS166" si="68">IF(E149&lt;E150,"Please check","")</f>
        <v/>
      </c>
      <c r="F166" s="1113" t="str">
        <f t="shared" si="68"/>
        <v/>
      </c>
      <c r="G166" s="1113" t="str">
        <f t="shared" si="68"/>
        <v/>
      </c>
      <c r="H166" s="1113" t="str">
        <f t="shared" si="68"/>
        <v/>
      </c>
      <c r="I166" s="1113" t="str">
        <f t="shared" si="68"/>
        <v/>
      </c>
      <c r="J166" s="1113" t="str">
        <f t="shared" si="68"/>
        <v/>
      </c>
      <c r="K166" s="1113" t="str">
        <f t="shared" si="68"/>
        <v/>
      </c>
      <c r="L166" s="1113" t="str">
        <f t="shared" si="68"/>
        <v/>
      </c>
      <c r="M166" s="1113" t="str">
        <f t="shared" si="68"/>
        <v/>
      </c>
      <c r="N166" s="1113" t="str">
        <f t="shared" si="68"/>
        <v/>
      </c>
      <c r="O166" s="1113" t="str">
        <f t="shared" si="68"/>
        <v/>
      </c>
      <c r="P166" s="1113" t="str">
        <f t="shared" si="68"/>
        <v/>
      </c>
      <c r="Q166" s="1113" t="str">
        <f t="shared" si="68"/>
        <v/>
      </c>
      <c r="R166" s="1113" t="str">
        <f t="shared" si="68"/>
        <v/>
      </c>
      <c r="S166" s="1113" t="str">
        <f t="shared" si="68"/>
        <v/>
      </c>
      <c r="T166" s="1113" t="str">
        <f t="shared" si="68"/>
        <v/>
      </c>
      <c r="U166" s="1113" t="str">
        <f t="shared" si="68"/>
        <v/>
      </c>
      <c r="V166" s="1113" t="str">
        <f t="shared" si="68"/>
        <v/>
      </c>
      <c r="W166" s="1113" t="str">
        <f t="shared" si="68"/>
        <v/>
      </c>
      <c r="X166" s="1113" t="str">
        <f t="shared" si="68"/>
        <v/>
      </c>
      <c r="Y166" s="1113" t="str">
        <f t="shared" si="68"/>
        <v/>
      </c>
      <c r="Z166" s="1113" t="str">
        <f t="shared" si="68"/>
        <v/>
      </c>
      <c r="AA166" s="1113" t="str">
        <f t="shared" si="68"/>
        <v/>
      </c>
      <c r="AB166" s="1113" t="str">
        <f t="shared" si="68"/>
        <v/>
      </c>
      <c r="AC166" s="1113" t="str">
        <f t="shared" si="68"/>
        <v/>
      </c>
      <c r="AD166" s="1113" t="str">
        <f t="shared" si="68"/>
        <v/>
      </c>
      <c r="AE166" s="1113" t="str">
        <f t="shared" si="68"/>
        <v/>
      </c>
      <c r="AF166" s="1113" t="str">
        <f t="shared" si="68"/>
        <v/>
      </c>
      <c r="AG166" s="1113" t="str">
        <f t="shared" si="68"/>
        <v/>
      </c>
      <c r="AH166" s="1113" t="str">
        <f t="shared" si="68"/>
        <v/>
      </c>
      <c r="AI166" s="1113" t="str">
        <f t="shared" si="68"/>
        <v/>
      </c>
      <c r="AJ166" s="1113" t="str">
        <f t="shared" si="68"/>
        <v/>
      </c>
      <c r="AK166" s="1113" t="str">
        <f t="shared" si="68"/>
        <v/>
      </c>
      <c r="AL166" s="1113" t="str">
        <f t="shared" si="68"/>
        <v/>
      </c>
      <c r="AM166" s="1113" t="str">
        <f t="shared" si="68"/>
        <v/>
      </c>
      <c r="AN166" s="1113" t="str">
        <f t="shared" si="68"/>
        <v/>
      </c>
      <c r="AO166" s="1113" t="str">
        <f t="shared" si="68"/>
        <v/>
      </c>
      <c r="AP166" s="1126" t="str">
        <f t="shared" si="68"/>
        <v/>
      </c>
      <c r="AQ166" s="1126" t="str">
        <f t="shared" si="68"/>
        <v/>
      </c>
      <c r="AR166" s="1126" t="str">
        <f t="shared" si="68"/>
        <v/>
      </c>
      <c r="AS166" s="1133" t="str">
        <f t="shared" si="68"/>
        <v/>
      </c>
      <c r="AT166" s="1272"/>
    </row>
    <row r="167" spans="2:92" ht="28.5" customHeight="1" x14ac:dyDescent="0.2">
      <c r="B167" s="2546"/>
      <c r="C167" s="2547"/>
      <c r="D167" s="1368"/>
      <c r="E167" s="1368"/>
      <c r="F167" s="1368"/>
      <c r="G167" s="1368"/>
      <c r="H167" s="1368"/>
      <c r="I167" s="1368"/>
      <c r="J167" s="1368"/>
      <c r="K167" s="1368"/>
      <c r="L167" s="1368"/>
      <c r="M167" s="1368"/>
      <c r="N167" s="1368"/>
      <c r="O167" s="1368"/>
      <c r="P167" s="1368"/>
      <c r="Q167" s="1368"/>
      <c r="R167" s="1368"/>
      <c r="S167" s="1368"/>
      <c r="T167" s="1368"/>
      <c r="U167" s="1368"/>
      <c r="V167" s="1368"/>
      <c r="W167" s="1368"/>
      <c r="X167" s="1368"/>
      <c r="Y167" s="1368"/>
      <c r="Z167" s="1368"/>
      <c r="AA167" s="1368"/>
      <c r="AB167" s="1368"/>
      <c r="AC167" s="1368"/>
      <c r="AD167" s="1368"/>
      <c r="AE167" s="1368"/>
      <c r="AF167" s="1368"/>
      <c r="AG167" s="1368"/>
      <c r="AH167" s="1368"/>
      <c r="AI167" s="1368"/>
      <c r="AJ167" s="1368"/>
      <c r="AK167" s="1368"/>
      <c r="AL167" s="1368"/>
      <c r="AM167" s="1368"/>
      <c r="AN167" s="1368"/>
      <c r="AO167" s="1368"/>
      <c r="AP167" s="1369"/>
      <c r="AQ167" s="1369"/>
      <c r="AR167" s="1369"/>
      <c r="AS167" s="1370"/>
      <c r="AT167" s="1272"/>
    </row>
    <row r="168" spans="2:92" ht="28.5" customHeight="1" x14ac:dyDescent="0.2">
      <c r="B168" s="2544"/>
      <c r="C168" s="2545"/>
      <c r="D168" s="1371"/>
      <c r="E168" s="1371"/>
      <c r="F168" s="1371"/>
      <c r="G168" s="1371"/>
      <c r="H168" s="1371"/>
      <c r="I168" s="1371"/>
      <c r="J168" s="1371"/>
      <c r="K168" s="1371"/>
      <c r="L168" s="1371"/>
      <c r="M168" s="1371"/>
      <c r="N168" s="1371"/>
      <c r="O168" s="1371"/>
      <c r="P168" s="1371"/>
      <c r="Q168" s="1371"/>
      <c r="R168" s="1371"/>
      <c r="S168" s="1371"/>
      <c r="T168" s="1371"/>
      <c r="U168" s="1371"/>
      <c r="V168" s="1371"/>
      <c r="W168" s="1371"/>
      <c r="X168" s="1371"/>
      <c r="Y168" s="1371"/>
      <c r="Z168" s="1371"/>
      <c r="AA168" s="1371"/>
      <c r="AB168" s="1371"/>
      <c r="AC168" s="1371"/>
      <c r="AD168" s="1371"/>
      <c r="AE168" s="1371"/>
      <c r="AF168" s="1371"/>
      <c r="AG168" s="1371"/>
      <c r="AH168" s="1371"/>
      <c r="AI168" s="1371"/>
      <c r="AJ168" s="1371"/>
      <c r="AK168" s="1371"/>
      <c r="AL168" s="1371"/>
      <c r="AM168" s="1371"/>
      <c r="AN168" s="1371"/>
      <c r="AO168" s="1371"/>
      <c r="AP168" s="1369"/>
      <c r="AQ168" s="1369"/>
      <c r="AR168" s="1369"/>
      <c r="AS168" s="1370"/>
      <c r="AT168" s="1272"/>
    </row>
    <row r="169" spans="2:92" ht="28.5" customHeight="1" x14ac:dyDescent="0.2">
      <c r="B169" s="2478"/>
      <c r="C169" s="2479"/>
      <c r="D169" s="1372"/>
      <c r="E169" s="1372"/>
      <c r="F169" s="1372"/>
      <c r="G169" s="1372"/>
      <c r="H169" s="1372"/>
      <c r="I169" s="1372"/>
      <c r="J169" s="1372"/>
      <c r="K169" s="1372"/>
      <c r="L169" s="1372"/>
      <c r="M169" s="1372"/>
      <c r="N169" s="1372"/>
      <c r="O169" s="1372"/>
      <c r="P169" s="1372"/>
      <c r="Q169" s="1372"/>
      <c r="R169" s="1372"/>
      <c r="S169" s="1372"/>
      <c r="T169" s="1372"/>
      <c r="U169" s="1372"/>
      <c r="V169" s="1372"/>
      <c r="W169" s="1372"/>
      <c r="X169" s="1372"/>
      <c r="Y169" s="1372"/>
      <c r="Z169" s="1372"/>
      <c r="AA169" s="1372"/>
      <c r="AB169" s="1372"/>
      <c r="AC169" s="1372"/>
      <c r="AD169" s="1372"/>
      <c r="AE169" s="1372"/>
      <c r="AF169" s="1372"/>
      <c r="AG169" s="1372"/>
      <c r="AH169" s="1372"/>
      <c r="AI169" s="1372"/>
      <c r="AJ169" s="1372"/>
      <c r="AK169" s="1372"/>
      <c r="AL169" s="1372"/>
      <c r="AM169" s="1372"/>
      <c r="AN169" s="1372"/>
      <c r="AO169" s="1372"/>
      <c r="AP169" s="1369"/>
      <c r="AQ169" s="1369"/>
      <c r="AR169" s="1369"/>
      <c r="AS169" s="1370"/>
      <c r="AT169" s="1272"/>
    </row>
    <row r="170" spans="2:92" ht="28.5" customHeight="1" x14ac:dyDescent="0.2">
      <c r="B170" s="2546"/>
      <c r="C170" s="2547"/>
      <c r="D170" s="1368"/>
      <c r="E170" s="1368"/>
      <c r="F170" s="1368"/>
      <c r="G170" s="1368"/>
      <c r="H170" s="1368"/>
      <c r="I170" s="1368"/>
      <c r="J170" s="1368"/>
      <c r="K170" s="1368"/>
      <c r="L170" s="1368"/>
      <c r="M170" s="1368"/>
      <c r="N170" s="1368"/>
      <c r="O170" s="1368"/>
      <c r="P170" s="1368"/>
      <c r="Q170" s="1368"/>
      <c r="R170" s="1368"/>
      <c r="S170" s="1368"/>
      <c r="T170" s="1368"/>
      <c r="U170" s="1368"/>
      <c r="V170" s="1368"/>
      <c r="W170" s="1368"/>
      <c r="X170" s="1368"/>
      <c r="Y170" s="1368"/>
      <c r="Z170" s="1368"/>
      <c r="AA170" s="1368"/>
      <c r="AB170" s="1368"/>
      <c r="AC170" s="1368"/>
      <c r="AD170" s="1368"/>
      <c r="AE170" s="1368"/>
      <c r="AF170" s="1368"/>
      <c r="AG170" s="1368"/>
      <c r="AH170" s="1368"/>
      <c r="AI170" s="1368"/>
      <c r="AJ170" s="1368"/>
      <c r="AK170" s="1368"/>
      <c r="AL170" s="1368"/>
      <c r="AM170" s="1368"/>
      <c r="AN170" s="1368"/>
      <c r="AO170" s="1368"/>
      <c r="AP170" s="1369"/>
      <c r="AQ170" s="1369"/>
      <c r="AR170" s="1369"/>
      <c r="AS170" s="1370"/>
      <c r="AT170" s="1272"/>
    </row>
    <row r="171" spans="2:92" ht="14.25" x14ac:dyDescent="0.2">
      <c r="B171" s="366"/>
      <c r="C171" s="842" t="s">
        <v>632</v>
      </c>
      <c r="D171" s="842" t="s">
        <v>1789</v>
      </c>
      <c r="E171" s="842" t="s">
        <v>1790</v>
      </c>
      <c r="F171" s="842" t="s">
        <v>1791</v>
      </c>
      <c r="G171" s="842" t="s">
        <v>1792</v>
      </c>
      <c r="H171" s="842" t="s">
        <v>1793</v>
      </c>
      <c r="I171" s="842" t="s">
        <v>1794</v>
      </c>
      <c r="J171" s="842" t="s">
        <v>1795</v>
      </c>
      <c r="K171" s="842" t="s">
        <v>1796</v>
      </c>
      <c r="L171" s="842" t="s">
        <v>1797</v>
      </c>
      <c r="M171" s="842" t="s">
        <v>1798</v>
      </c>
      <c r="N171" s="842" t="s">
        <v>1799</v>
      </c>
      <c r="O171" s="842" t="s">
        <v>1800</v>
      </c>
      <c r="P171" s="842" t="s">
        <v>1801</v>
      </c>
      <c r="Q171" s="842" t="s">
        <v>1802</v>
      </c>
      <c r="R171" s="842" t="s">
        <v>1803</v>
      </c>
      <c r="S171" s="842" t="s">
        <v>1804</v>
      </c>
      <c r="T171" s="842" t="s">
        <v>1805</v>
      </c>
      <c r="U171" s="842" t="s">
        <v>1806</v>
      </c>
      <c r="V171" s="842" t="s">
        <v>1807</v>
      </c>
      <c r="W171" s="842" t="s">
        <v>1808</v>
      </c>
      <c r="X171" s="842" t="s">
        <v>1809</v>
      </c>
      <c r="Y171" s="842" t="s">
        <v>1810</v>
      </c>
      <c r="Z171" s="842" t="s">
        <v>1811</v>
      </c>
      <c r="AA171" s="842" t="s">
        <v>1812</v>
      </c>
      <c r="AB171" s="842" t="s">
        <v>1813</v>
      </c>
      <c r="AC171" s="842" t="s">
        <v>1814</v>
      </c>
      <c r="AD171" s="842" t="s">
        <v>1815</v>
      </c>
      <c r="AE171" s="842" t="s">
        <v>1816</v>
      </c>
      <c r="AF171" s="842" t="s">
        <v>1817</v>
      </c>
      <c r="AG171" s="842" t="s">
        <v>1818</v>
      </c>
      <c r="AH171" s="842" t="s">
        <v>1819</v>
      </c>
      <c r="AI171" s="842" t="s">
        <v>1820</v>
      </c>
      <c r="AJ171" s="842" t="s">
        <v>1821</v>
      </c>
      <c r="AK171" s="842" t="s">
        <v>1822</v>
      </c>
      <c r="AL171" s="842" t="s">
        <v>1823</v>
      </c>
      <c r="AM171" s="842" t="s">
        <v>1824</v>
      </c>
      <c r="AN171" s="842" t="s">
        <v>1825</v>
      </c>
      <c r="AO171" s="842" t="s">
        <v>1826</v>
      </c>
      <c r="AP171" s="842" t="s">
        <v>1827</v>
      </c>
      <c r="AQ171" s="842" t="s">
        <v>1828</v>
      </c>
      <c r="AR171" s="842" t="s">
        <v>1829</v>
      </c>
      <c r="AS171" s="842" t="s">
        <v>1830</v>
      </c>
      <c r="AT171" s="842"/>
      <c r="AU171" s="842"/>
    </row>
    <row r="172" spans="2:92" ht="15.75" x14ac:dyDescent="0.2">
      <c r="B172" s="182"/>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1209"/>
      <c r="AQ172" s="1209"/>
      <c r="AR172" s="1209"/>
      <c r="AS172" s="1209"/>
      <c r="AT172" s="1209"/>
      <c r="AU172" s="42"/>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row>
    <row r="173" spans="2:92" ht="15.75" x14ac:dyDescent="0.2">
      <c r="B173" s="182"/>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1209"/>
      <c r="AQ173" s="1209"/>
      <c r="AR173" s="1209"/>
      <c r="AS173" s="1209"/>
      <c r="AT173" s="1209"/>
      <c r="AU173" s="42"/>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row>
    <row r="174" spans="2:92" ht="15.75" x14ac:dyDescent="0.25">
      <c r="B174" s="73" t="s">
        <v>1831</v>
      </c>
      <c r="C174" s="65"/>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1209"/>
      <c r="AQ174" s="1209"/>
      <c r="AR174" s="1209"/>
      <c r="AS174" s="1209"/>
      <c r="AT174" s="1209"/>
      <c r="AU174" s="42"/>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row>
    <row r="175" spans="2:92" ht="14.25" x14ac:dyDescent="0.2">
      <c r="C175" s="5"/>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1209"/>
      <c r="AQ175" s="1209"/>
      <c r="AR175" s="1209"/>
      <c r="AS175" s="1209"/>
      <c r="AT175" s="1209"/>
      <c r="AU175" s="42"/>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row>
    <row r="176" spans="2:92" ht="15.75" x14ac:dyDescent="0.2">
      <c r="B176" s="182" t="s">
        <v>1326</v>
      </c>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1209"/>
      <c r="AQ176" s="1209"/>
      <c r="AR176" s="1209"/>
      <c r="AS176" s="1209"/>
      <c r="AT176" s="1209"/>
      <c r="AU176" s="42"/>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row>
    <row r="177" spans="2:92" ht="15.75" x14ac:dyDescent="0.2">
      <c r="B177" s="182"/>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1209"/>
      <c r="AQ177" s="1209"/>
      <c r="AR177" s="1209"/>
      <c r="AS177" s="1209"/>
      <c r="AT177" s="1209"/>
      <c r="AU177" s="42"/>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row>
    <row r="178" spans="2:92" ht="15.75" x14ac:dyDescent="0.2">
      <c r="B178" s="182"/>
      <c r="C178" s="69"/>
      <c r="D178" s="1125" t="s">
        <v>496</v>
      </c>
      <c r="E178" s="1125" t="s">
        <v>497</v>
      </c>
      <c r="F178" s="1125" t="s">
        <v>498</v>
      </c>
      <c r="G178" s="1125" t="s">
        <v>499</v>
      </c>
      <c r="H178" s="1125" t="s">
        <v>500</v>
      </c>
      <c r="I178" s="1125" t="s">
        <v>501</v>
      </c>
      <c r="J178" s="1125" t="s">
        <v>502</v>
      </c>
      <c r="K178" s="1125" t="s">
        <v>503</v>
      </c>
      <c r="L178" s="1125" t="s">
        <v>504</v>
      </c>
      <c r="M178" s="1125" t="s">
        <v>505</v>
      </c>
      <c r="N178" s="1125" t="s">
        <v>506</v>
      </c>
      <c r="O178" s="1125" t="s">
        <v>507</v>
      </c>
      <c r="P178" s="1125" t="s">
        <v>508</v>
      </c>
      <c r="Q178" s="1132" t="s">
        <v>509</v>
      </c>
      <c r="R178" s="1125" t="s">
        <v>510</v>
      </c>
      <c r="S178" s="1125" t="s">
        <v>511</v>
      </c>
      <c r="T178" s="1125" t="s">
        <v>512</v>
      </c>
      <c r="U178" s="1125" t="s">
        <v>513</v>
      </c>
      <c r="V178" s="1125" t="s">
        <v>514</v>
      </c>
      <c r="W178" s="1125" t="s">
        <v>515</v>
      </c>
      <c r="X178" s="1125" t="s">
        <v>516</v>
      </c>
      <c r="Y178" s="1125" t="s">
        <v>517</v>
      </c>
      <c r="Z178" s="1125" t="s">
        <v>518</v>
      </c>
      <c r="AA178" s="1125" t="s">
        <v>519</v>
      </c>
      <c r="AB178" s="1125" t="s">
        <v>520</v>
      </c>
      <c r="AC178" s="1125" t="s">
        <v>521</v>
      </c>
      <c r="AD178" s="1125" t="s">
        <v>522</v>
      </c>
      <c r="AE178" s="1132" t="s">
        <v>523</v>
      </c>
      <c r="AF178" s="1125" t="s">
        <v>524</v>
      </c>
      <c r="AG178" s="1125" t="s">
        <v>525</v>
      </c>
      <c r="AH178" s="1125" t="s">
        <v>526</v>
      </c>
      <c r="AI178" s="1125" t="s">
        <v>527</v>
      </c>
      <c r="AJ178" s="1125" t="s">
        <v>528</v>
      </c>
      <c r="AK178" s="1125" t="s">
        <v>529</v>
      </c>
      <c r="AL178" s="1125" t="s">
        <v>530</v>
      </c>
      <c r="AM178" s="1125" t="s">
        <v>531</v>
      </c>
      <c r="AN178" s="1125" t="s">
        <v>532</v>
      </c>
      <c r="AO178" s="1125" t="s">
        <v>533</v>
      </c>
      <c r="AP178" s="1125" t="s">
        <v>534</v>
      </c>
      <c r="AQ178" s="1125" t="s">
        <v>535</v>
      </c>
      <c r="AR178" s="1125" t="s">
        <v>536</v>
      </c>
      <c r="AS178" s="1132" t="s">
        <v>537</v>
      </c>
      <c r="AT178" s="1209"/>
      <c r="AU178" s="937"/>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0"/>
      <c r="BW178" s="180"/>
      <c r="BX178" s="180"/>
      <c r="BY178" s="180"/>
      <c r="BZ178" s="180"/>
      <c r="CA178" s="180"/>
      <c r="CB178" s="180"/>
      <c r="CC178" s="180"/>
      <c r="CD178" s="180"/>
      <c r="CE178" s="180"/>
      <c r="CF178" s="180"/>
      <c r="CG178" s="833"/>
      <c r="CH178" s="833"/>
      <c r="CI178" s="833"/>
      <c r="CJ178" s="833"/>
      <c r="CK178" s="833"/>
      <c r="CL178" s="833"/>
      <c r="CM178" s="180"/>
    </row>
    <row r="179" spans="2:92" ht="35.25" customHeight="1" x14ac:dyDescent="0.2">
      <c r="C179" s="181"/>
      <c r="D179" s="2429" t="s">
        <v>561</v>
      </c>
      <c r="E179" s="2430"/>
      <c r="F179" s="2430"/>
      <c r="G179" s="2430"/>
      <c r="H179" s="2430"/>
      <c r="I179" s="2430"/>
      <c r="J179" s="2430"/>
      <c r="K179" s="2430"/>
      <c r="L179" s="2430"/>
      <c r="M179" s="2430"/>
      <c r="N179" s="2430"/>
      <c r="O179" s="2430"/>
      <c r="P179" s="2430"/>
      <c r="Q179" s="2540"/>
      <c r="R179" s="2539" t="s">
        <v>1142</v>
      </c>
      <c r="S179" s="2430"/>
      <c r="T179" s="2430"/>
      <c r="U179" s="2430"/>
      <c r="V179" s="2430"/>
      <c r="W179" s="2430"/>
      <c r="X179" s="2430"/>
      <c r="Y179" s="2430"/>
      <c r="Z179" s="2430"/>
      <c r="AA179" s="2430"/>
      <c r="AB179" s="2430"/>
      <c r="AC179" s="2430"/>
      <c r="AD179" s="2430"/>
      <c r="AE179" s="2540"/>
      <c r="AF179" s="2539" t="s">
        <v>1143</v>
      </c>
      <c r="AG179" s="2430"/>
      <c r="AH179" s="2430"/>
      <c r="AI179" s="2430"/>
      <c r="AJ179" s="2430"/>
      <c r="AK179" s="2430"/>
      <c r="AL179" s="2430"/>
      <c r="AM179" s="2430"/>
      <c r="AN179" s="2430"/>
      <c r="AO179" s="2430"/>
      <c r="AP179" s="2430"/>
      <c r="AQ179" s="2430"/>
      <c r="AR179" s="2430"/>
      <c r="AS179" s="2540"/>
      <c r="AT179" s="2486" t="s">
        <v>1343</v>
      </c>
      <c r="AU179" s="33"/>
      <c r="AW179" s="2541" t="s">
        <v>1141</v>
      </c>
      <c r="AX179" s="2542"/>
      <c r="AY179" s="2542"/>
      <c r="AZ179" s="2542"/>
      <c r="BA179" s="2542"/>
      <c r="BB179" s="2542"/>
      <c r="BC179" s="2542"/>
      <c r="BD179" s="2542"/>
      <c r="BE179" s="2542"/>
      <c r="BF179" s="2542"/>
      <c r="BG179" s="2542"/>
      <c r="BH179" s="2542"/>
      <c r="BI179" s="2542"/>
      <c r="BJ179" s="2543"/>
      <c r="BK179" s="2541" t="s">
        <v>1142</v>
      </c>
      <c r="BL179" s="2542"/>
      <c r="BM179" s="2542"/>
      <c r="BN179" s="2542"/>
      <c r="BO179" s="2542"/>
      <c r="BP179" s="2542"/>
      <c r="BQ179" s="2542"/>
      <c r="BR179" s="2542"/>
      <c r="BS179" s="2542"/>
      <c r="BT179" s="2542"/>
      <c r="BU179" s="2542"/>
      <c r="BV179" s="2542"/>
      <c r="BW179" s="2542"/>
      <c r="BX179" s="2543"/>
      <c r="BY179" s="2541" t="s">
        <v>1143</v>
      </c>
      <c r="BZ179" s="2542"/>
      <c r="CA179" s="2542"/>
      <c r="CB179" s="2542"/>
      <c r="CC179" s="2542"/>
      <c r="CD179" s="2542"/>
      <c r="CE179" s="2542"/>
      <c r="CF179" s="2542"/>
      <c r="CG179" s="2542"/>
      <c r="CH179" s="2542"/>
      <c r="CI179" s="2542"/>
      <c r="CJ179" s="2542"/>
      <c r="CK179" s="2542"/>
      <c r="CL179" s="2543"/>
    </row>
    <row r="180" spans="2:92" ht="51.75" thickBot="1" x14ac:dyDescent="0.25">
      <c r="C180" s="181"/>
      <c r="D180" s="1374" t="s">
        <v>1345</v>
      </c>
      <c r="E180" s="1375" t="s">
        <v>1346</v>
      </c>
      <c r="F180" s="1374" t="s">
        <v>1347</v>
      </c>
      <c r="G180" s="1375" t="s">
        <v>1348</v>
      </c>
      <c r="H180" s="1374" t="s">
        <v>1349</v>
      </c>
      <c r="I180" s="1375" t="s">
        <v>1350</v>
      </c>
      <c r="J180" s="1374" t="s">
        <v>1351</v>
      </c>
      <c r="K180" s="1375" t="s">
        <v>1352</v>
      </c>
      <c r="L180" s="1374" t="s">
        <v>1353</v>
      </c>
      <c r="M180" s="1375" t="s">
        <v>1354</v>
      </c>
      <c r="N180" s="1376">
        <v>2016</v>
      </c>
      <c r="O180" s="1377">
        <v>2017</v>
      </c>
      <c r="P180" s="1378">
        <v>2018</v>
      </c>
      <c r="Q180" s="1379" t="s">
        <v>1355</v>
      </c>
      <c r="R180" s="1374" t="s">
        <v>1345</v>
      </c>
      <c r="S180" s="1375" t="s">
        <v>1346</v>
      </c>
      <c r="T180" s="1374" t="s">
        <v>1347</v>
      </c>
      <c r="U180" s="1375" t="s">
        <v>1348</v>
      </c>
      <c r="V180" s="1374" t="s">
        <v>1349</v>
      </c>
      <c r="W180" s="1375" t="s">
        <v>1350</v>
      </c>
      <c r="X180" s="1374" t="s">
        <v>1351</v>
      </c>
      <c r="Y180" s="1375" t="s">
        <v>1352</v>
      </c>
      <c r="Z180" s="1374" t="s">
        <v>1353</v>
      </c>
      <c r="AA180" s="1375" t="s">
        <v>1354</v>
      </c>
      <c r="AB180" s="1376">
        <v>2016</v>
      </c>
      <c r="AC180" s="1377">
        <v>2017</v>
      </c>
      <c r="AD180" s="1378">
        <v>2018</v>
      </c>
      <c r="AE180" s="1379" t="s">
        <v>1355</v>
      </c>
      <c r="AF180" s="1374" t="s">
        <v>1345</v>
      </c>
      <c r="AG180" s="1375" t="s">
        <v>1346</v>
      </c>
      <c r="AH180" s="1374" t="s">
        <v>1347</v>
      </c>
      <c r="AI180" s="1375" t="s">
        <v>1348</v>
      </c>
      <c r="AJ180" s="1374" t="s">
        <v>1349</v>
      </c>
      <c r="AK180" s="1375" t="s">
        <v>1350</v>
      </c>
      <c r="AL180" s="1374" t="s">
        <v>1351</v>
      </c>
      <c r="AM180" s="1375" t="s">
        <v>1352</v>
      </c>
      <c r="AN180" s="1374" t="s">
        <v>1353</v>
      </c>
      <c r="AO180" s="1375" t="s">
        <v>1354</v>
      </c>
      <c r="AP180" s="1376">
        <v>2016</v>
      </c>
      <c r="AQ180" s="1377">
        <v>2017</v>
      </c>
      <c r="AR180" s="1378">
        <v>2018</v>
      </c>
      <c r="AS180" s="1379" t="s">
        <v>1355</v>
      </c>
      <c r="AT180" s="2487"/>
      <c r="AU180" s="33"/>
      <c r="AW180" s="1224">
        <v>2006</v>
      </c>
      <c r="AX180" s="1225">
        <v>2007</v>
      </c>
      <c r="AY180" s="1225">
        <v>2008</v>
      </c>
      <c r="AZ180" s="1225">
        <v>2009</v>
      </c>
      <c r="BA180" s="1225">
        <v>2010</v>
      </c>
      <c r="BB180" s="1225">
        <v>2011</v>
      </c>
      <c r="BC180" s="1225">
        <v>2012</v>
      </c>
      <c r="BD180" s="1225">
        <v>2013</v>
      </c>
      <c r="BE180" s="1225">
        <v>2014</v>
      </c>
      <c r="BF180" s="1225">
        <v>2015</v>
      </c>
      <c r="BG180" s="1225">
        <v>2016</v>
      </c>
      <c r="BH180" s="1225">
        <v>2017</v>
      </c>
      <c r="BI180" s="1225">
        <v>2018</v>
      </c>
      <c r="BJ180" s="1226" t="s">
        <v>1362</v>
      </c>
      <c r="BK180" s="1224">
        <v>2006</v>
      </c>
      <c r="BL180" s="1225">
        <v>2007</v>
      </c>
      <c r="BM180" s="1225">
        <v>2008</v>
      </c>
      <c r="BN180" s="1225">
        <v>2009</v>
      </c>
      <c r="BO180" s="1225">
        <v>2010</v>
      </c>
      <c r="BP180" s="1225">
        <v>2011</v>
      </c>
      <c r="BQ180" s="1225">
        <v>2012</v>
      </c>
      <c r="BR180" s="1225">
        <v>2013</v>
      </c>
      <c r="BS180" s="1225">
        <v>2014</v>
      </c>
      <c r="BT180" s="1225">
        <v>2015</v>
      </c>
      <c r="BU180" s="1225">
        <v>2016</v>
      </c>
      <c r="BV180" s="1225">
        <v>2017</v>
      </c>
      <c r="BW180" s="1225">
        <v>2018</v>
      </c>
      <c r="BX180" s="1227" t="s">
        <v>1362</v>
      </c>
      <c r="BY180" s="1228">
        <v>2006</v>
      </c>
      <c r="BZ180" s="1225">
        <v>2007</v>
      </c>
      <c r="CA180" s="1225">
        <v>2008</v>
      </c>
      <c r="CB180" s="1225">
        <v>2009</v>
      </c>
      <c r="CC180" s="1225">
        <v>2010</v>
      </c>
      <c r="CD180" s="1225">
        <v>2011</v>
      </c>
      <c r="CE180" s="1225">
        <v>2012</v>
      </c>
      <c r="CF180" s="1225">
        <v>2013</v>
      </c>
      <c r="CG180" s="1225">
        <v>2014</v>
      </c>
      <c r="CH180" s="1225">
        <v>2015</v>
      </c>
      <c r="CI180" s="1225">
        <v>2016</v>
      </c>
      <c r="CJ180" s="1225">
        <v>2017</v>
      </c>
      <c r="CK180" s="1225">
        <v>2018</v>
      </c>
      <c r="CL180" s="1227" t="s">
        <v>1362</v>
      </c>
      <c r="CM180" s="801" t="s">
        <v>1360</v>
      </c>
      <c r="CN180" s="761" t="s">
        <v>1361</v>
      </c>
    </row>
    <row r="181" spans="2:92" ht="27.75" customHeight="1" x14ac:dyDescent="0.2">
      <c r="B181" s="1312" t="s">
        <v>1363</v>
      </c>
      <c r="C181" s="138"/>
      <c r="D181" s="1122"/>
      <c r="E181" s="1123"/>
      <c r="F181" s="1123"/>
      <c r="G181" s="1123"/>
      <c r="H181" s="1123"/>
      <c r="I181" s="1123"/>
      <c r="J181" s="1123"/>
      <c r="K181" s="1123"/>
      <c r="L181" s="1123"/>
      <c r="M181" s="829"/>
      <c r="N181" s="829"/>
      <c r="O181" s="829"/>
      <c r="P181" s="135"/>
      <c r="Q181" s="64"/>
      <c r="R181" s="1122"/>
      <c r="S181" s="1123"/>
      <c r="T181" s="1123"/>
      <c r="U181" s="1123"/>
      <c r="V181" s="1123"/>
      <c r="W181" s="1123"/>
      <c r="X181" s="1123"/>
      <c r="Y181" s="1123"/>
      <c r="Z181" s="1123"/>
      <c r="AA181" s="829"/>
      <c r="AB181" s="829"/>
      <c r="AC181" s="829"/>
      <c r="AD181" s="135"/>
      <c r="AE181" s="64"/>
      <c r="AF181" s="1122"/>
      <c r="AG181" s="1123"/>
      <c r="AH181" s="1123"/>
      <c r="AI181" s="1123"/>
      <c r="AJ181" s="1123"/>
      <c r="AK181" s="1123"/>
      <c r="AL181" s="1123"/>
      <c r="AM181" s="1123"/>
      <c r="AN181" s="1123"/>
      <c r="AO181" s="829"/>
      <c r="AP181" s="829"/>
      <c r="AQ181" s="829"/>
      <c r="AR181" s="135"/>
      <c r="AS181" s="64"/>
      <c r="AT181" s="1361"/>
      <c r="AU181" s="245"/>
      <c r="AV181" s="1174" t="s">
        <v>1364</v>
      </c>
      <c r="AW181" s="1147"/>
      <c r="AX181" s="1141"/>
      <c r="AY181" s="1141"/>
      <c r="AZ181" s="1141"/>
      <c r="BA181" s="1141"/>
      <c r="BB181" s="1141"/>
      <c r="BC181" s="1141"/>
      <c r="BD181" s="1141"/>
      <c r="BE181" s="829"/>
      <c r="BF181" s="829"/>
      <c r="BG181" s="829"/>
      <c r="BH181" s="829"/>
      <c r="BI181" s="829"/>
      <c r="BJ181" s="64"/>
      <c r="BK181" s="1137"/>
      <c r="BL181" s="1137"/>
      <c r="BM181" s="1137"/>
      <c r="BN181" s="1137"/>
      <c r="BO181" s="1137"/>
      <c r="BP181" s="1137"/>
      <c r="BQ181" s="1137"/>
      <c r="BR181" s="1137"/>
      <c r="BS181" s="1137"/>
      <c r="BT181" s="1137"/>
      <c r="BU181" s="1137"/>
      <c r="BV181" s="1137"/>
      <c r="BW181" s="1137"/>
      <c r="BX181" s="64"/>
      <c r="BY181" s="1147"/>
      <c r="BZ181" s="1141"/>
      <c r="CA181" s="1141"/>
      <c r="CB181" s="1141"/>
      <c r="CC181" s="1141"/>
      <c r="CD181" s="1141"/>
      <c r="CE181" s="1141"/>
      <c r="CF181" s="1141"/>
      <c r="CG181" s="829"/>
      <c r="CH181" s="829"/>
      <c r="CI181" s="829"/>
      <c r="CJ181" s="829"/>
      <c r="CK181" s="829"/>
      <c r="CL181" s="64"/>
      <c r="CM181" s="185"/>
      <c r="CN181" s="204"/>
    </row>
    <row r="182" spans="2:92" ht="27.75" customHeight="1" x14ac:dyDescent="0.2">
      <c r="B182" s="1314" t="s">
        <v>1365</v>
      </c>
      <c r="C182" s="167" t="s">
        <v>1530</v>
      </c>
      <c r="D182" s="1300"/>
      <c r="E182" s="1301"/>
      <c r="F182" s="1301"/>
      <c r="G182" s="1301"/>
      <c r="H182" s="1131"/>
      <c r="I182" s="1131"/>
      <c r="J182" s="1131"/>
      <c r="K182" s="1131"/>
      <c r="L182" s="1131"/>
      <c r="M182" s="1131"/>
      <c r="N182" s="1121">
        <v>365404</v>
      </c>
      <c r="O182" s="1121">
        <v>361200</v>
      </c>
      <c r="P182" s="1124">
        <v>423669</v>
      </c>
      <c r="Q182" s="922">
        <v>58857</v>
      </c>
      <c r="R182" s="1300"/>
      <c r="S182" s="1301"/>
      <c r="T182" s="1301"/>
      <c r="U182" s="1301"/>
      <c r="V182" s="1131"/>
      <c r="W182" s="1131"/>
      <c r="X182" s="1131"/>
      <c r="Y182" s="1131"/>
      <c r="Z182" s="1131"/>
      <c r="AA182" s="1131"/>
      <c r="AB182" s="1121"/>
      <c r="AC182" s="1121"/>
      <c r="AD182" s="1124"/>
      <c r="AE182" s="922"/>
      <c r="AF182" s="1300"/>
      <c r="AG182" s="1301"/>
      <c r="AH182" s="1301"/>
      <c r="AI182" s="1301"/>
      <c r="AJ182" s="1131"/>
      <c r="AK182" s="1131"/>
      <c r="AL182" s="1131"/>
      <c r="AM182" s="1131"/>
      <c r="AN182" s="1131"/>
      <c r="AO182" s="1131"/>
      <c r="AP182" s="1121"/>
      <c r="AQ182" s="1121"/>
      <c r="AR182" s="1124"/>
      <c r="AS182" s="922"/>
      <c r="AT182" s="1315" t="s">
        <v>1950</v>
      </c>
      <c r="AU182" s="245"/>
      <c r="AV182" s="1235" t="s">
        <v>1367</v>
      </c>
      <c r="AW182" s="1229" t="str">
        <f>IF(SUM(COUNTBLANK(D182),COUNTBLANK(D183))=0,D183/D182,"-")</f>
        <v>-</v>
      </c>
      <c r="AX182" s="858" t="str">
        <f t="shared" ref="AX182:CL182" si="69">IF(SUM(COUNTBLANK(E182),COUNTBLANK(E183))=0,E183/E182,"-")</f>
        <v>-</v>
      </c>
      <c r="AY182" s="858" t="str">
        <f t="shared" si="69"/>
        <v>-</v>
      </c>
      <c r="AZ182" s="858" t="str">
        <f t="shared" si="69"/>
        <v>-</v>
      </c>
      <c r="BA182" s="858" t="str">
        <f t="shared" si="69"/>
        <v>-</v>
      </c>
      <c r="BB182" s="858" t="str">
        <f t="shared" si="69"/>
        <v>-</v>
      </c>
      <c r="BC182" s="858" t="str">
        <f t="shared" si="69"/>
        <v>-</v>
      </c>
      <c r="BD182" s="858" t="str">
        <f t="shared" si="69"/>
        <v>-</v>
      </c>
      <c r="BE182" s="858" t="str">
        <f t="shared" si="69"/>
        <v>-</v>
      </c>
      <c r="BF182" s="858" t="str">
        <f t="shared" si="69"/>
        <v>-</v>
      </c>
      <c r="BG182" s="858">
        <f t="shared" si="69"/>
        <v>0.74960589114201226</v>
      </c>
      <c r="BH182" s="858">
        <f t="shared" si="69"/>
        <v>0.8058446368050517</v>
      </c>
      <c r="BI182" s="858">
        <f t="shared" si="69"/>
        <v>0.79003420122784529</v>
      </c>
      <c r="BJ182" s="1230">
        <f t="shared" si="69"/>
        <v>0.88342932871196289</v>
      </c>
      <c r="BK182" s="1229" t="str">
        <f t="shared" si="69"/>
        <v>-</v>
      </c>
      <c r="BL182" s="858" t="str">
        <f t="shared" si="69"/>
        <v>-</v>
      </c>
      <c r="BM182" s="858" t="str">
        <f t="shared" si="69"/>
        <v>-</v>
      </c>
      <c r="BN182" s="858" t="str">
        <f t="shared" si="69"/>
        <v>-</v>
      </c>
      <c r="BO182" s="858" t="str">
        <f t="shared" si="69"/>
        <v>-</v>
      </c>
      <c r="BP182" s="858" t="str">
        <f t="shared" si="69"/>
        <v>-</v>
      </c>
      <c r="BQ182" s="858" t="str">
        <f t="shared" si="69"/>
        <v>-</v>
      </c>
      <c r="BR182" s="858" t="str">
        <f t="shared" si="69"/>
        <v>-</v>
      </c>
      <c r="BS182" s="858" t="str">
        <f t="shared" si="69"/>
        <v>-</v>
      </c>
      <c r="BT182" s="858" t="str">
        <f t="shared" si="69"/>
        <v>-</v>
      </c>
      <c r="BU182" s="858" t="str">
        <f t="shared" si="69"/>
        <v>-</v>
      </c>
      <c r="BV182" s="858" t="str">
        <f t="shared" si="69"/>
        <v>-</v>
      </c>
      <c r="BW182" s="858" t="str">
        <f t="shared" si="69"/>
        <v>-</v>
      </c>
      <c r="BX182" s="1230" t="str">
        <f t="shared" si="69"/>
        <v>-</v>
      </c>
      <c r="BY182" s="1229" t="str">
        <f t="shared" si="69"/>
        <v>-</v>
      </c>
      <c r="BZ182" s="858" t="str">
        <f t="shared" si="69"/>
        <v>-</v>
      </c>
      <c r="CA182" s="858" t="str">
        <f t="shared" si="69"/>
        <v>-</v>
      </c>
      <c r="CB182" s="858" t="str">
        <f t="shared" si="69"/>
        <v>-</v>
      </c>
      <c r="CC182" s="858" t="str">
        <f t="shared" si="69"/>
        <v>-</v>
      </c>
      <c r="CD182" s="858" t="str">
        <f t="shared" si="69"/>
        <v>-</v>
      </c>
      <c r="CE182" s="858" t="str">
        <f t="shared" si="69"/>
        <v>-</v>
      </c>
      <c r="CF182" s="858" t="str">
        <f t="shared" si="69"/>
        <v>-</v>
      </c>
      <c r="CG182" s="858" t="str">
        <f t="shared" si="69"/>
        <v>-</v>
      </c>
      <c r="CH182" s="858" t="str">
        <f t="shared" si="69"/>
        <v>-</v>
      </c>
      <c r="CI182" s="858" t="str">
        <f t="shared" si="69"/>
        <v>-</v>
      </c>
      <c r="CJ182" s="858" t="str">
        <f t="shared" si="69"/>
        <v>-</v>
      </c>
      <c r="CK182" s="858" t="str">
        <f t="shared" si="69"/>
        <v>-</v>
      </c>
      <c r="CL182" s="1230" t="str">
        <f t="shared" si="69"/>
        <v>-</v>
      </c>
      <c r="CM182" s="190" t="s">
        <v>1531</v>
      </c>
      <c r="CN182" s="212" t="s">
        <v>1532</v>
      </c>
    </row>
    <row r="183" spans="2:92" ht="27.75" customHeight="1" x14ac:dyDescent="0.2">
      <c r="B183" s="1314" t="s">
        <v>1370</v>
      </c>
      <c r="C183" s="167" t="s">
        <v>1376</v>
      </c>
      <c r="D183" s="1300"/>
      <c r="E183" s="1301"/>
      <c r="F183" s="1301"/>
      <c r="G183" s="1301"/>
      <c r="H183" s="1131"/>
      <c r="I183" s="1131"/>
      <c r="J183" s="1131"/>
      <c r="K183" s="1131"/>
      <c r="L183" s="1131"/>
      <c r="M183" s="1131"/>
      <c r="N183" s="1121">
        <v>273908.99104685587</v>
      </c>
      <c r="O183" s="1121">
        <v>291071.08281398466</v>
      </c>
      <c r="P183" s="1124">
        <v>334713</v>
      </c>
      <c r="Q183" s="922">
        <v>51996</v>
      </c>
      <c r="R183" s="1300"/>
      <c r="S183" s="1301"/>
      <c r="T183" s="1301"/>
      <c r="U183" s="1301"/>
      <c r="V183" s="1131"/>
      <c r="W183" s="1131"/>
      <c r="X183" s="1131"/>
      <c r="Y183" s="1131"/>
      <c r="Z183" s="1131"/>
      <c r="AA183" s="1131"/>
      <c r="AB183" s="1121"/>
      <c r="AC183" s="1121"/>
      <c r="AD183" s="1124"/>
      <c r="AE183" s="922"/>
      <c r="AF183" s="1300"/>
      <c r="AG183" s="1301"/>
      <c r="AH183" s="1301"/>
      <c r="AI183" s="1301"/>
      <c r="AJ183" s="1131"/>
      <c r="AK183" s="1131"/>
      <c r="AL183" s="1131"/>
      <c r="AM183" s="1131"/>
      <c r="AN183" s="1131"/>
      <c r="AO183" s="1131"/>
      <c r="AP183" s="1121"/>
      <c r="AQ183" s="1121"/>
      <c r="AR183" s="1124"/>
      <c r="AS183" s="922"/>
      <c r="AT183" s="1315" t="s">
        <v>1952</v>
      </c>
      <c r="AU183" s="245"/>
      <c r="AV183" s="1235" t="s">
        <v>1372</v>
      </c>
      <c r="AW183" s="1229" t="str">
        <f>IF(SUM(COUNTBLANK(D182),COUNTBLANK(D184))=0,D184/D182,"-")</f>
        <v>-</v>
      </c>
      <c r="AX183" s="858" t="str">
        <f t="shared" ref="AX183:CL183" si="70">IF(SUM(COUNTBLANK(E182),COUNTBLANK(E184))=0,E184/E182,"-")</f>
        <v>-</v>
      </c>
      <c r="AY183" s="858" t="str">
        <f t="shared" si="70"/>
        <v>-</v>
      </c>
      <c r="AZ183" s="858" t="str">
        <f t="shared" si="70"/>
        <v>-</v>
      </c>
      <c r="BA183" s="858" t="str">
        <f t="shared" si="70"/>
        <v>-</v>
      </c>
      <c r="BB183" s="858" t="str">
        <f t="shared" si="70"/>
        <v>-</v>
      </c>
      <c r="BC183" s="858" t="str">
        <f t="shared" si="70"/>
        <v>-</v>
      </c>
      <c r="BD183" s="858" t="str">
        <f t="shared" si="70"/>
        <v>-</v>
      </c>
      <c r="BE183" s="858" t="str">
        <f t="shared" si="70"/>
        <v>-</v>
      </c>
      <c r="BF183" s="858" t="str">
        <f t="shared" si="70"/>
        <v>-</v>
      </c>
      <c r="BG183" s="858">
        <f t="shared" si="70"/>
        <v>8.3429675099342099E-2</v>
      </c>
      <c r="BH183" s="858">
        <f t="shared" si="70"/>
        <v>8.4718142303432997E-2</v>
      </c>
      <c r="BI183" s="858">
        <f t="shared" si="70"/>
        <v>7.4416584645088504E-2</v>
      </c>
      <c r="BJ183" s="1230">
        <f t="shared" si="70"/>
        <v>0</v>
      </c>
      <c r="BK183" s="1229" t="str">
        <f t="shared" si="70"/>
        <v>-</v>
      </c>
      <c r="BL183" s="858" t="str">
        <f t="shared" si="70"/>
        <v>-</v>
      </c>
      <c r="BM183" s="858" t="str">
        <f t="shared" si="70"/>
        <v>-</v>
      </c>
      <c r="BN183" s="858" t="str">
        <f t="shared" si="70"/>
        <v>-</v>
      </c>
      <c r="BO183" s="858" t="str">
        <f t="shared" si="70"/>
        <v>-</v>
      </c>
      <c r="BP183" s="858" t="str">
        <f t="shared" si="70"/>
        <v>-</v>
      </c>
      <c r="BQ183" s="858" t="str">
        <f t="shared" si="70"/>
        <v>-</v>
      </c>
      <c r="BR183" s="858" t="str">
        <f t="shared" si="70"/>
        <v>-</v>
      </c>
      <c r="BS183" s="858" t="str">
        <f t="shared" si="70"/>
        <v>-</v>
      </c>
      <c r="BT183" s="858" t="str">
        <f t="shared" si="70"/>
        <v>-</v>
      </c>
      <c r="BU183" s="858" t="str">
        <f t="shared" si="70"/>
        <v>-</v>
      </c>
      <c r="BV183" s="858" t="str">
        <f t="shared" si="70"/>
        <v>-</v>
      </c>
      <c r="BW183" s="858" t="str">
        <f t="shared" si="70"/>
        <v>-</v>
      </c>
      <c r="BX183" s="1230" t="str">
        <f t="shared" si="70"/>
        <v>-</v>
      </c>
      <c r="BY183" s="1229" t="str">
        <f t="shared" si="70"/>
        <v>-</v>
      </c>
      <c r="BZ183" s="858" t="str">
        <f t="shared" si="70"/>
        <v>-</v>
      </c>
      <c r="CA183" s="858" t="str">
        <f t="shared" si="70"/>
        <v>-</v>
      </c>
      <c r="CB183" s="858" t="str">
        <f t="shared" si="70"/>
        <v>-</v>
      </c>
      <c r="CC183" s="858" t="str">
        <f t="shared" si="70"/>
        <v>-</v>
      </c>
      <c r="CD183" s="858" t="str">
        <f t="shared" si="70"/>
        <v>-</v>
      </c>
      <c r="CE183" s="858" t="str">
        <f t="shared" si="70"/>
        <v>-</v>
      </c>
      <c r="CF183" s="858" t="str">
        <f t="shared" si="70"/>
        <v>-</v>
      </c>
      <c r="CG183" s="858" t="str">
        <f t="shared" si="70"/>
        <v>-</v>
      </c>
      <c r="CH183" s="858" t="str">
        <f t="shared" si="70"/>
        <v>-</v>
      </c>
      <c r="CI183" s="858" t="str">
        <f t="shared" si="70"/>
        <v>-</v>
      </c>
      <c r="CJ183" s="858" t="str">
        <f t="shared" si="70"/>
        <v>-</v>
      </c>
      <c r="CK183" s="858" t="str">
        <f t="shared" si="70"/>
        <v>-</v>
      </c>
      <c r="CL183" s="1230" t="str">
        <f t="shared" si="70"/>
        <v>-</v>
      </c>
      <c r="CM183" s="190" t="s">
        <v>1368</v>
      </c>
      <c r="CN183" s="212" t="s">
        <v>1533</v>
      </c>
    </row>
    <row r="184" spans="2:92" ht="27.75" customHeight="1" x14ac:dyDescent="0.2">
      <c r="B184" s="1314" t="s">
        <v>1375</v>
      </c>
      <c r="C184" s="202" t="s">
        <v>1381</v>
      </c>
      <c r="D184" s="1300"/>
      <c r="E184" s="1301"/>
      <c r="F184" s="1301"/>
      <c r="G184" s="1301"/>
      <c r="H184" s="1131"/>
      <c r="I184" s="1131"/>
      <c r="J184" s="1131"/>
      <c r="K184" s="1131"/>
      <c r="L184" s="1131"/>
      <c r="M184" s="1131"/>
      <c r="N184" s="1121">
        <v>30485.537</v>
      </c>
      <c r="O184" s="1121">
        <v>30600.192999999999</v>
      </c>
      <c r="P184" s="1124">
        <v>31528</v>
      </c>
      <c r="Q184" s="922">
        <v>0</v>
      </c>
      <c r="R184" s="1300"/>
      <c r="S184" s="1301"/>
      <c r="T184" s="1301"/>
      <c r="U184" s="1301"/>
      <c r="V184" s="1131"/>
      <c r="W184" s="1131"/>
      <c r="X184" s="1131"/>
      <c r="Y184" s="1131"/>
      <c r="Z184" s="1131"/>
      <c r="AA184" s="1131"/>
      <c r="AB184" s="1121"/>
      <c r="AC184" s="1121"/>
      <c r="AD184" s="1124"/>
      <c r="AE184" s="922"/>
      <c r="AF184" s="1300"/>
      <c r="AG184" s="1301"/>
      <c r="AH184" s="1301"/>
      <c r="AI184" s="1301"/>
      <c r="AJ184" s="1131"/>
      <c r="AK184" s="1131"/>
      <c r="AL184" s="1131"/>
      <c r="AM184" s="1131"/>
      <c r="AN184" s="1131"/>
      <c r="AO184" s="1131"/>
      <c r="AP184" s="1121"/>
      <c r="AQ184" s="1121"/>
      <c r="AR184" s="1124"/>
      <c r="AS184" s="922"/>
      <c r="AT184" s="1315" t="s">
        <v>1952</v>
      </c>
      <c r="AU184" s="245"/>
      <c r="AV184" s="1236" t="s">
        <v>1377</v>
      </c>
      <c r="AW184" s="1231" t="str">
        <f>IF(SUM(COUNTBLANK(D182),COUNTBLANK(D183),COUNTBLANK(D196),COUNTBLANK(D197))=0,(D183+D197)/(D182+D196),"-")</f>
        <v>-</v>
      </c>
      <c r="AX184" s="859" t="str">
        <f t="shared" ref="AX184:CL184" si="71">IF(SUM(COUNTBLANK(E182),COUNTBLANK(E183),COUNTBLANK(E196),COUNTBLANK(E197))=0,(E183+E197)/(E182+E196),"-")</f>
        <v>-</v>
      </c>
      <c r="AY184" s="859" t="str">
        <f t="shared" si="71"/>
        <v>-</v>
      </c>
      <c r="AZ184" s="859" t="str">
        <f t="shared" si="71"/>
        <v>-</v>
      </c>
      <c r="BA184" s="859" t="str">
        <f t="shared" si="71"/>
        <v>-</v>
      </c>
      <c r="BB184" s="859" t="str">
        <f t="shared" si="71"/>
        <v>-</v>
      </c>
      <c r="BC184" s="859" t="str">
        <f t="shared" si="71"/>
        <v>-</v>
      </c>
      <c r="BD184" s="859" t="str">
        <f t="shared" si="71"/>
        <v>-</v>
      </c>
      <c r="BE184" s="859" t="str">
        <f t="shared" si="71"/>
        <v>-</v>
      </c>
      <c r="BF184" s="859" t="str">
        <f t="shared" si="71"/>
        <v>-</v>
      </c>
      <c r="BG184" s="859" t="str">
        <f t="shared" si="71"/>
        <v>-</v>
      </c>
      <c r="BH184" s="859" t="str">
        <f t="shared" si="71"/>
        <v>-</v>
      </c>
      <c r="BI184" s="859" t="str">
        <f t="shared" si="71"/>
        <v>-</v>
      </c>
      <c r="BJ184" s="1232" t="str">
        <f t="shared" si="71"/>
        <v>-</v>
      </c>
      <c r="BK184" s="1231" t="str">
        <f t="shared" si="71"/>
        <v>-</v>
      </c>
      <c r="BL184" s="859" t="str">
        <f t="shared" si="71"/>
        <v>-</v>
      </c>
      <c r="BM184" s="859" t="str">
        <f t="shared" si="71"/>
        <v>-</v>
      </c>
      <c r="BN184" s="859" t="str">
        <f t="shared" si="71"/>
        <v>-</v>
      </c>
      <c r="BO184" s="859" t="str">
        <f t="shared" si="71"/>
        <v>-</v>
      </c>
      <c r="BP184" s="859" t="str">
        <f t="shared" si="71"/>
        <v>-</v>
      </c>
      <c r="BQ184" s="859" t="str">
        <f t="shared" si="71"/>
        <v>-</v>
      </c>
      <c r="BR184" s="859" t="str">
        <f t="shared" si="71"/>
        <v>-</v>
      </c>
      <c r="BS184" s="859" t="str">
        <f t="shared" si="71"/>
        <v>-</v>
      </c>
      <c r="BT184" s="859" t="str">
        <f t="shared" si="71"/>
        <v>-</v>
      </c>
      <c r="BU184" s="859" t="str">
        <f t="shared" si="71"/>
        <v>-</v>
      </c>
      <c r="BV184" s="859" t="str">
        <f t="shared" si="71"/>
        <v>-</v>
      </c>
      <c r="BW184" s="859" t="str">
        <f t="shared" si="71"/>
        <v>-</v>
      </c>
      <c r="BX184" s="1232" t="str">
        <f t="shared" si="71"/>
        <v>-</v>
      </c>
      <c r="BY184" s="1231" t="str">
        <f t="shared" si="71"/>
        <v>-</v>
      </c>
      <c r="BZ184" s="859" t="str">
        <f t="shared" si="71"/>
        <v>-</v>
      </c>
      <c r="CA184" s="859" t="str">
        <f t="shared" si="71"/>
        <v>-</v>
      </c>
      <c r="CB184" s="859" t="str">
        <f t="shared" si="71"/>
        <v>-</v>
      </c>
      <c r="CC184" s="859" t="str">
        <f t="shared" si="71"/>
        <v>-</v>
      </c>
      <c r="CD184" s="859" t="str">
        <f t="shared" si="71"/>
        <v>-</v>
      </c>
      <c r="CE184" s="859" t="str">
        <f t="shared" si="71"/>
        <v>-</v>
      </c>
      <c r="CF184" s="859" t="str">
        <f t="shared" si="71"/>
        <v>-</v>
      </c>
      <c r="CG184" s="859" t="str">
        <f t="shared" si="71"/>
        <v>-</v>
      </c>
      <c r="CH184" s="859" t="str">
        <f t="shared" si="71"/>
        <v>-</v>
      </c>
      <c r="CI184" s="859" t="str">
        <f t="shared" si="71"/>
        <v>-</v>
      </c>
      <c r="CJ184" s="859" t="str">
        <f t="shared" si="71"/>
        <v>-</v>
      </c>
      <c r="CK184" s="859" t="str">
        <f t="shared" si="71"/>
        <v>-</v>
      </c>
      <c r="CL184" s="1232" t="str">
        <f t="shared" si="71"/>
        <v>-</v>
      </c>
      <c r="CM184" s="192" t="s">
        <v>1833</v>
      </c>
      <c r="CN184" s="214" t="s">
        <v>1534</v>
      </c>
    </row>
    <row r="185" spans="2:92" ht="27.75" customHeight="1" x14ac:dyDescent="0.2">
      <c r="B185" s="1314" t="s">
        <v>1380</v>
      </c>
      <c r="C185" s="167" t="s">
        <v>1384</v>
      </c>
      <c r="D185" s="1300"/>
      <c r="E185" s="1301"/>
      <c r="F185" s="1301"/>
      <c r="G185" s="1301"/>
      <c r="H185" s="1131"/>
      <c r="I185" s="1131"/>
      <c r="J185" s="1131"/>
      <c r="K185" s="1131"/>
      <c r="L185" s="1131"/>
      <c r="M185" s="1131"/>
      <c r="N185" s="1121">
        <v>238272.71778123046</v>
      </c>
      <c r="O185" s="1121">
        <v>235116.03833578981</v>
      </c>
      <c r="P185" s="1124">
        <v>281370</v>
      </c>
      <c r="Q185" s="922">
        <v>15677</v>
      </c>
      <c r="R185" s="1300"/>
      <c r="S185" s="1301"/>
      <c r="T185" s="1301"/>
      <c r="U185" s="1301"/>
      <c r="V185" s="1131"/>
      <c r="W185" s="1131"/>
      <c r="X185" s="1131"/>
      <c r="Y185" s="1131"/>
      <c r="Z185" s="1131"/>
      <c r="AA185" s="1131"/>
      <c r="AB185" s="1121"/>
      <c r="AC185" s="1121"/>
      <c r="AD185" s="1124"/>
      <c r="AE185" s="922"/>
      <c r="AF185" s="1300"/>
      <c r="AG185" s="1301"/>
      <c r="AH185" s="1301"/>
      <c r="AI185" s="1301"/>
      <c r="AJ185" s="1131"/>
      <c r="AK185" s="1131"/>
      <c r="AL185" s="1131"/>
      <c r="AM185" s="1131"/>
      <c r="AN185" s="1131"/>
      <c r="AO185" s="1131"/>
      <c r="AP185" s="1121"/>
      <c r="AQ185" s="1121"/>
      <c r="AR185" s="1124"/>
      <c r="AS185" s="922"/>
      <c r="AT185" s="1315" t="s">
        <v>1953</v>
      </c>
      <c r="AU185" s="245"/>
      <c r="AV185" s="1177" t="s">
        <v>1382</v>
      </c>
      <c r="AW185" s="1150"/>
      <c r="AX185" s="1144"/>
      <c r="AY185" s="1144"/>
      <c r="AZ185" s="1144"/>
      <c r="BA185" s="1144"/>
      <c r="BB185" s="1144"/>
      <c r="BC185" s="1144"/>
      <c r="BD185" s="1144"/>
      <c r="BE185" s="1145"/>
      <c r="BF185" s="1145"/>
      <c r="BG185" s="1145"/>
      <c r="BH185" s="1145"/>
      <c r="BI185" s="1145"/>
      <c r="BJ185" s="1169"/>
      <c r="BK185" s="1159"/>
      <c r="BL185" s="1159"/>
      <c r="BM185" s="1159"/>
      <c r="BN185" s="1159"/>
      <c r="BO185" s="1159"/>
      <c r="BP185" s="1159"/>
      <c r="BQ185" s="1159"/>
      <c r="BR185" s="1159"/>
      <c r="BS185" s="1159"/>
      <c r="BT185" s="1159"/>
      <c r="BU185" s="1159"/>
      <c r="BV185" s="1159"/>
      <c r="BW185" s="1159"/>
      <c r="BX185" s="1169"/>
      <c r="BY185" s="1150"/>
      <c r="BZ185" s="1144"/>
      <c r="CA185" s="1144"/>
      <c r="CB185" s="1144"/>
      <c r="CC185" s="1144"/>
      <c r="CD185" s="1144"/>
      <c r="CE185" s="1144"/>
      <c r="CF185" s="1144"/>
      <c r="CG185" s="1145"/>
      <c r="CH185" s="1145"/>
      <c r="CI185" s="1145"/>
      <c r="CJ185" s="1145"/>
      <c r="CK185" s="1145"/>
      <c r="CL185" s="1169"/>
      <c r="CM185" s="186"/>
      <c r="CN185" s="203"/>
    </row>
    <row r="186" spans="2:92" ht="27.75" customHeight="1" x14ac:dyDescent="0.2">
      <c r="B186" s="1314" t="s">
        <v>1383</v>
      </c>
      <c r="C186" s="167" t="s">
        <v>1389</v>
      </c>
      <c r="D186" s="1300"/>
      <c r="E186" s="1301"/>
      <c r="F186" s="1301"/>
      <c r="G186" s="1301"/>
      <c r="H186" s="1131"/>
      <c r="I186" s="1131"/>
      <c r="J186" s="1131"/>
      <c r="K186" s="1131"/>
      <c r="L186" s="1131"/>
      <c r="M186" s="1131"/>
      <c r="N186" s="1121">
        <v>127131.28221876953</v>
      </c>
      <c r="O186" s="1121">
        <v>126083.9616642102</v>
      </c>
      <c r="P186" s="1124">
        <v>142299</v>
      </c>
      <c r="Q186" s="922">
        <v>43180</v>
      </c>
      <c r="R186" s="1300"/>
      <c r="S186" s="1301"/>
      <c r="T186" s="1301"/>
      <c r="U186" s="1301"/>
      <c r="V186" s="1131"/>
      <c r="W186" s="1131"/>
      <c r="X186" s="1131"/>
      <c r="Y186" s="1131"/>
      <c r="Z186" s="1131"/>
      <c r="AA186" s="1131"/>
      <c r="AB186" s="1121"/>
      <c r="AC186" s="1121"/>
      <c r="AD186" s="1124"/>
      <c r="AE186" s="922"/>
      <c r="AF186" s="1300"/>
      <c r="AG186" s="1301"/>
      <c r="AH186" s="1301"/>
      <c r="AI186" s="1301"/>
      <c r="AJ186" s="1131"/>
      <c r="AK186" s="1131"/>
      <c r="AL186" s="1131"/>
      <c r="AM186" s="1131"/>
      <c r="AN186" s="1131"/>
      <c r="AO186" s="1131"/>
      <c r="AP186" s="1121"/>
      <c r="AQ186" s="1121"/>
      <c r="AR186" s="1124"/>
      <c r="AS186" s="922"/>
      <c r="AT186" s="1315" t="s">
        <v>1954</v>
      </c>
      <c r="AU186" s="245"/>
      <c r="AV186" s="1235" t="s">
        <v>1385</v>
      </c>
      <c r="AW186" s="1229" t="str">
        <f>IF(SUM(COUNTBLANK(D182),COUNTBLANK(D185),COUNTBLANK(D191),COUNTBLANK(D194))=0,(D185-D191-D194)/D182,"-")</f>
        <v>-</v>
      </c>
      <c r="AX186" s="858" t="str">
        <f t="shared" ref="AX186:CL186" si="72">IF(SUM(COUNTBLANK(E182),COUNTBLANK(E185),COUNTBLANK(E191),COUNTBLANK(E194))=0,(E185-E191-E194)/E182,"-")</f>
        <v>-</v>
      </c>
      <c r="AY186" s="858" t="str">
        <f t="shared" si="72"/>
        <v>-</v>
      </c>
      <c r="AZ186" s="858" t="str">
        <f t="shared" si="72"/>
        <v>-</v>
      </c>
      <c r="BA186" s="858" t="str">
        <f t="shared" si="72"/>
        <v>-</v>
      </c>
      <c r="BB186" s="858" t="str">
        <f t="shared" si="72"/>
        <v>-</v>
      </c>
      <c r="BC186" s="858" t="str">
        <f t="shared" si="72"/>
        <v>-</v>
      </c>
      <c r="BD186" s="858" t="str">
        <f t="shared" si="72"/>
        <v>-</v>
      </c>
      <c r="BE186" s="858" t="str">
        <f t="shared" si="72"/>
        <v>-</v>
      </c>
      <c r="BF186" s="858" t="str">
        <f t="shared" si="72"/>
        <v>-</v>
      </c>
      <c r="BG186" s="858">
        <f t="shared" si="72"/>
        <v>-0.20969397807496573</v>
      </c>
      <c r="BH186" s="858">
        <f t="shared" si="72"/>
        <v>-0.12355436265377838</v>
      </c>
      <c r="BI186" s="858">
        <f t="shared" si="72"/>
        <v>2.5467995062182978E-2</v>
      </c>
      <c r="BJ186" s="1230">
        <f t="shared" si="72"/>
        <v>6.9150653278284655E-3</v>
      </c>
      <c r="BK186" s="1229" t="str">
        <f t="shared" si="72"/>
        <v>-</v>
      </c>
      <c r="BL186" s="858" t="str">
        <f t="shared" si="72"/>
        <v>-</v>
      </c>
      <c r="BM186" s="858" t="str">
        <f t="shared" si="72"/>
        <v>-</v>
      </c>
      <c r="BN186" s="858" t="str">
        <f t="shared" si="72"/>
        <v>-</v>
      </c>
      <c r="BO186" s="858" t="str">
        <f t="shared" si="72"/>
        <v>-</v>
      </c>
      <c r="BP186" s="858" t="str">
        <f t="shared" si="72"/>
        <v>-</v>
      </c>
      <c r="BQ186" s="858" t="str">
        <f t="shared" si="72"/>
        <v>-</v>
      </c>
      <c r="BR186" s="858" t="str">
        <f t="shared" si="72"/>
        <v>-</v>
      </c>
      <c r="BS186" s="858" t="str">
        <f t="shared" si="72"/>
        <v>-</v>
      </c>
      <c r="BT186" s="858" t="str">
        <f t="shared" si="72"/>
        <v>-</v>
      </c>
      <c r="BU186" s="858" t="str">
        <f t="shared" si="72"/>
        <v>-</v>
      </c>
      <c r="BV186" s="858" t="str">
        <f t="shared" si="72"/>
        <v>-</v>
      </c>
      <c r="BW186" s="858" t="str">
        <f t="shared" si="72"/>
        <v>-</v>
      </c>
      <c r="BX186" s="1230" t="str">
        <f t="shared" si="72"/>
        <v>-</v>
      </c>
      <c r="BY186" s="1229" t="str">
        <f t="shared" si="72"/>
        <v>-</v>
      </c>
      <c r="BZ186" s="858" t="str">
        <f t="shared" si="72"/>
        <v>-</v>
      </c>
      <c r="CA186" s="858" t="str">
        <f t="shared" si="72"/>
        <v>-</v>
      </c>
      <c r="CB186" s="858" t="str">
        <f t="shared" si="72"/>
        <v>-</v>
      </c>
      <c r="CC186" s="858" t="str">
        <f t="shared" si="72"/>
        <v>-</v>
      </c>
      <c r="CD186" s="858" t="str">
        <f t="shared" si="72"/>
        <v>-</v>
      </c>
      <c r="CE186" s="858" t="str">
        <f t="shared" si="72"/>
        <v>-</v>
      </c>
      <c r="CF186" s="858" t="str">
        <f t="shared" si="72"/>
        <v>-</v>
      </c>
      <c r="CG186" s="858" t="str">
        <f t="shared" si="72"/>
        <v>-</v>
      </c>
      <c r="CH186" s="858" t="str">
        <f t="shared" si="72"/>
        <v>-</v>
      </c>
      <c r="CI186" s="858" t="str">
        <f t="shared" si="72"/>
        <v>-</v>
      </c>
      <c r="CJ186" s="858" t="str">
        <f t="shared" si="72"/>
        <v>-</v>
      </c>
      <c r="CK186" s="858" t="str">
        <f t="shared" si="72"/>
        <v>-</v>
      </c>
      <c r="CL186" s="1230" t="str">
        <f t="shared" si="72"/>
        <v>-</v>
      </c>
      <c r="CM186" s="190" t="s">
        <v>1737</v>
      </c>
      <c r="CN186" s="212" t="s">
        <v>1535</v>
      </c>
    </row>
    <row r="187" spans="2:92" ht="27.75" customHeight="1" x14ac:dyDescent="0.2">
      <c r="B187" s="1314" t="s">
        <v>1388</v>
      </c>
      <c r="C187" s="167" t="s">
        <v>1536</v>
      </c>
      <c r="D187" s="1300"/>
      <c r="E187" s="1301"/>
      <c r="F187" s="1301"/>
      <c r="G187" s="1301"/>
      <c r="H187" s="1131"/>
      <c r="I187" s="1131"/>
      <c r="J187" s="1131"/>
      <c r="K187" s="1131"/>
      <c r="L187" s="1131"/>
      <c r="M187" s="1131"/>
      <c r="N187" s="1121">
        <v>63584.20542395403</v>
      </c>
      <c r="O187" s="1121">
        <v>60001.376616963811</v>
      </c>
      <c r="P187" s="1124">
        <v>74380</v>
      </c>
      <c r="Q187" s="922">
        <v>15491</v>
      </c>
      <c r="R187" s="1300"/>
      <c r="S187" s="1301"/>
      <c r="T187" s="1301"/>
      <c r="U187" s="1301"/>
      <c r="V187" s="1131"/>
      <c r="W187" s="1131"/>
      <c r="X187" s="1131"/>
      <c r="Y187" s="1131"/>
      <c r="Z187" s="1131"/>
      <c r="AA187" s="1131"/>
      <c r="AB187" s="1380"/>
      <c r="AC187" s="1380"/>
      <c r="AD187" s="1124"/>
      <c r="AE187" s="922"/>
      <c r="AF187" s="1300"/>
      <c r="AG187" s="1301"/>
      <c r="AH187" s="1301"/>
      <c r="AI187" s="1301"/>
      <c r="AJ187" s="1131"/>
      <c r="AK187" s="1131"/>
      <c r="AL187" s="1131"/>
      <c r="AM187" s="1131"/>
      <c r="AN187" s="1131"/>
      <c r="AO187" s="1131"/>
      <c r="AP187" s="1121"/>
      <c r="AQ187" s="1121"/>
      <c r="AR187" s="1124"/>
      <c r="AS187" s="922"/>
      <c r="AT187" s="1315" t="s">
        <v>1955</v>
      </c>
      <c r="AU187" s="245"/>
      <c r="AV187" s="1235" t="s">
        <v>1390</v>
      </c>
      <c r="AW187" s="1229" t="str">
        <f>IF(SUM(COUNTBLANK(D186),COUNTBLANK(D192))=0,D192/D186,"-")</f>
        <v>-</v>
      </c>
      <c r="AX187" s="858" t="str">
        <f t="shared" ref="AX187:CL187" si="73">IF(SUM(COUNTBLANK(E186),COUNTBLANK(E192))=0,E192/E186,"-")</f>
        <v>-</v>
      </c>
      <c r="AY187" s="858" t="str">
        <f t="shared" si="73"/>
        <v>-</v>
      </c>
      <c r="AZ187" s="858" t="str">
        <f t="shared" si="73"/>
        <v>-</v>
      </c>
      <c r="BA187" s="858" t="str">
        <f t="shared" si="73"/>
        <v>-</v>
      </c>
      <c r="BB187" s="858" t="str">
        <f t="shared" si="73"/>
        <v>-</v>
      </c>
      <c r="BC187" s="858" t="str">
        <f t="shared" si="73"/>
        <v>-</v>
      </c>
      <c r="BD187" s="858" t="str">
        <f t="shared" si="73"/>
        <v>-</v>
      </c>
      <c r="BE187" s="858" t="str">
        <f t="shared" si="73"/>
        <v>-</v>
      </c>
      <c r="BF187" s="858" t="str">
        <f t="shared" si="73"/>
        <v>-</v>
      </c>
      <c r="BG187" s="858">
        <f t="shared" si="73"/>
        <v>0.39729217681725937</v>
      </c>
      <c r="BH187" s="858">
        <f t="shared" si="73"/>
        <v>0.64604668824256439</v>
      </c>
      <c r="BI187" s="858">
        <f t="shared" si="73"/>
        <v>0.71640700215742903</v>
      </c>
      <c r="BJ187" s="1230">
        <f t="shared" si="73"/>
        <v>0.50981936081519219</v>
      </c>
      <c r="BK187" s="1229" t="str">
        <f t="shared" si="73"/>
        <v>-</v>
      </c>
      <c r="BL187" s="858" t="str">
        <f t="shared" si="73"/>
        <v>-</v>
      </c>
      <c r="BM187" s="858" t="str">
        <f t="shared" si="73"/>
        <v>-</v>
      </c>
      <c r="BN187" s="858" t="str">
        <f t="shared" si="73"/>
        <v>-</v>
      </c>
      <c r="BO187" s="858" t="str">
        <f t="shared" si="73"/>
        <v>-</v>
      </c>
      <c r="BP187" s="858" t="str">
        <f t="shared" si="73"/>
        <v>-</v>
      </c>
      <c r="BQ187" s="858" t="str">
        <f t="shared" si="73"/>
        <v>-</v>
      </c>
      <c r="BR187" s="858" t="str">
        <f t="shared" si="73"/>
        <v>-</v>
      </c>
      <c r="BS187" s="858" t="str">
        <f t="shared" si="73"/>
        <v>-</v>
      </c>
      <c r="BT187" s="858" t="str">
        <f t="shared" si="73"/>
        <v>-</v>
      </c>
      <c r="BU187" s="858" t="str">
        <f t="shared" si="73"/>
        <v>-</v>
      </c>
      <c r="BV187" s="858" t="str">
        <f t="shared" si="73"/>
        <v>-</v>
      </c>
      <c r="BW187" s="858" t="str">
        <f t="shared" si="73"/>
        <v>-</v>
      </c>
      <c r="BX187" s="1230" t="str">
        <f t="shared" si="73"/>
        <v>-</v>
      </c>
      <c r="BY187" s="1229" t="str">
        <f t="shared" si="73"/>
        <v>-</v>
      </c>
      <c r="BZ187" s="858" t="str">
        <f t="shared" si="73"/>
        <v>-</v>
      </c>
      <c r="CA187" s="858" t="str">
        <f t="shared" si="73"/>
        <v>-</v>
      </c>
      <c r="CB187" s="858" t="str">
        <f t="shared" si="73"/>
        <v>-</v>
      </c>
      <c r="CC187" s="858" t="str">
        <f t="shared" si="73"/>
        <v>-</v>
      </c>
      <c r="CD187" s="858" t="str">
        <f t="shared" si="73"/>
        <v>-</v>
      </c>
      <c r="CE187" s="858" t="str">
        <f t="shared" si="73"/>
        <v>-</v>
      </c>
      <c r="CF187" s="858" t="str">
        <f t="shared" si="73"/>
        <v>-</v>
      </c>
      <c r="CG187" s="858" t="str">
        <f t="shared" si="73"/>
        <v>-</v>
      </c>
      <c r="CH187" s="858" t="str">
        <f t="shared" si="73"/>
        <v>-</v>
      </c>
      <c r="CI187" s="858" t="str">
        <f t="shared" si="73"/>
        <v>-</v>
      </c>
      <c r="CJ187" s="858" t="str">
        <f t="shared" si="73"/>
        <v>-</v>
      </c>
      <c r="CK187" s="858" t="str">
        <f t="shared" si="73"/>
        <v>-</v>
      </c>
      <c r="CL187" s="1230" t="str">
        <f t="shared" si="73"/>
        <v>-</v>
      </c>
      <c r="CM187" s="190" t="s">
        <v>1738</v>
      </c>
      <c r="CN187" s="212" t="s">
        <v>1645</v>
      </c>
    </row>
    <row r="188" spans="2:92" ht="27.75" customHeight="1" x14ac:dyDescent="0.2">
      <c r="B188" s="1314" t="s">
        <v>1393</v>
      </c>
      <c r="C188" s="167" t="s">
        <v>1394</v>
      </c>
      <c r="D188" s="1300"/>
      <c r="E188" s="1301"/>
      <c r="F188" s="1301"/>
      <c r="G188" s="1301"/>
      <c r="H188" s="1131"/>
      <c r="I188" s="1131"/>
      <c r="J188" s="1131"/>
      <c r="K188" s="1131"/>
      <c r="L188" s="1131"/>
      <c r="M188" s="1131"/>
      <c r="N188" s="1121">
        <v>51050.913049366078</v>
      </c>
      <c r="O188" s="1121">
        <v>54529.099737395351</v>
      </c>
      <c r="P188" s="1124">
        <v>68062</v>
      </c>
      <c r="Q188" s="922">
        <v>13030</v>
      </c>
      <c r="R188" s="1300"/>
      <c r="S188" s="1301"/>
      <c r="T188" s="1301"/>
      <c r="U188" s="1301"/>
      <c r="V188" s="1131"/>
      <c r="W188" s="1131"/>
      <c r="X188" s="1131"/>
      <c r="Y188" s="1131"/>
      <c r="Z188" s="1131"/>
      <c r="AA188" s="1131"/>
      <c r="AB188" s="1381"/>
      <c r="AC188" s="1381"/>
      <c r="AD188" s="1124"/>
      <c r="AE188" s="922"/>
      <c r="AF188" s="1300"/>
      <c r="AG188" s="1301"/>
      <c r="AH188" s="1301"/>
      <c r="AI188" s="1301"/>
      <c r="AJ188" s="1131"/>
      <c r="AK188" s="1131"/>
      <c r="AL188" s="1131"/>
      <c r="AM188" s="1131"/>
      <c r="AN188" s="1131"/>
      <c r="AO188" s="1131"/>
      <c r="AP188" s="1121"/>
      <c r="AQ188" s="1121"/>
      <c r="AR188" s="1124"/>
      <c r="AS188" s="922"/>
      <c r="AT188" s="1041" t="s">
        <v>1958</v>
      </c>
      <c r="AU188" s="245"/>
      <c r="AV188" s="1236" t="s">
        <v>1539</v>
      </c>
      <c r="AW188" s="1231" t="str">
        <f>IF(SUM(COUNTBLANK(D187),COUNTBLANK(D193))=0,D193/D187,"-")</f>
        <v>-</v>
      </c>
      <c r="AX188" s="859" t="str">
        <f t="shared" ref="AX188:CL188" si="74">IF(SUM(COUNTBLANK(E187),COUNTBLANK(E193))=0,E193/E187,"-")</f>
        <v>-</v>
      </c>
      <c r="AY188" s="859" t="str">
        <f t="shared" si="74"/>
        <v>-</v>
      </c>
      <c r="AZ188" s="859" t="str">
        <f t="shared" si="74"/>
        <v>-</v>
      </c>
      <c r="BA188" s="859" t="str">
        <f t="shared" si="74"/>
        <v>-</v>
      </c>
      <c r="BB188" s="859" t="str">
        <f t="shared" si="74"/>
        <v>-</v>
      </c>
      <c r="BC188" s="859" t="str">
        <f t="shared" si="74"/>
        <v>-</v>
      </c>
      <c r="BD188" s="859" t="str">
        <f t="shared" si="74"/>
        <v>-</v>
      </c>
      <c r="BE188" s="859" t="str">
        <f t="shared" si="74"/>
        <v>-</v>
      </c>
      <c r="BF188" s="859" t="str">
        <f t="shared" si="74"/>
        <v>-</v>
      </c>
      <c r="BG188" s="859">
        <f t="shared" si="74"/>
        <v>0.35085800636868841</v>
      </c>
      <c r="BH188" s="859">
        <f t="shared" si="74"/>
        <v>0.52888755442125801</v>
      </c>
      <c r="BI188" s="859">
        <f t="shared" si="74"/>
        <v>0.45885990857757464</v>
      </c>
      <c r="BJ188" s="1232">
        <f t="shared" si="74"/>
        <v>0.73332902975921499</v>
      </c>
      <c r="BK188" s="1231" t="str">
        <f t="shared" si="74"/>
        <v>-</v>
      </c>
      <c r="BL188" s="859" t="str">
        <f t="shared" si="74"/>
        <v>-</v>
      </c>
      <c r="BM188" s="859" t="str">
        <f t="shared" si="74"/>
        <v>-</v>
      </c>
      <c r="BN188" s="859" t="str">
        <f t="shared" si="74"/>
        <v>-</v>
      </c>
      <c r="BO188" s="859" t="str">
        <f t="shared" si="74"/>
        <v>-</v>
      </c>
      <c r="BP188" s="859" t="str">
        <f t="shared" si="74"/>
        <v>-</v>
      </c>
      <c r="BQ188" s="859" t="str">
        <f t="shared" si="74"/>
        <v>-</v>
      </c>
      <c r="BR188" s="859" t="str">
        <f t="shared" si="74"/>
        <v>-</v>
      </c>
      <c r="BS188" s="859" t="str">
        <f t="shared" si="74"/>
        <v>-</v>
      </c>
      <c r="BT188" s="859" t="str">
        <f t="shared" si="74"/>
        <v>-</v>
      </c>
      <c r="BU188" s="859" t="str">
        <f t="shared" si="74"/>
        <v>-</v>
      </c>
      <c r="BV188" s="859" t="str">
        <f t="shared" si="74"/>
        <v>-</v>
      </c>
      <c r="BW188" s="859" t="str">
        <f t="shared" si="74"/>
        <v>-</v>
      </c>
      <c r="BX188" s="1232" t="str">
        <f t="shared" si="74"/>
        <v>-</v>
      </c>
      <c r="BY188" s="1231" t="str">
        <f t="shared" si="74"/>
        <v>-</v>
      </c>
      <c r="BZ188" s="859" t="str">
        <f t="shared" si="74"/>
        <v>-</v>
      </c>
      <c r="CA188" s="859" t="str">
        <f t="shared" si="74"/>
        <v>-</v>
      </c>
      <c r="CB188" s="859" t="str">
        <f t="shared" si="74"/>
        <v>-</v>
      </c>
      <c r="CC188" s="859" t="str">
        <f t="shared" si="74"/>
        <v>-</v>
      </c>
      <c r="CD188" s="859" t="str">
        <f t="shared" si="74"/>
        <v>-</v>
      </c>
      <c r="CE188" s="859" t="str">
        <f t="shared" si="74"/>
        <v>-</v>
      </c>
      <c r="CF188" s="859" t="str">
        <f t="shared" si="74"/>
        <v>-</v>
      </c>
      <c r="CG188" s="859" t="str">
        <f t="shared" si="74"/>
        <v>-</v>
      </c>
      <c r="CH188" s="859" t="str">
        <f t="shared" si="74"/>
        <v>-</v>
      </c>
      <c r="CI188" s="859" t="str">
        <f t="shared" si="74"/>
        <v>-</v>
      </c>
      <c r="CJ188" s="859" t="str">
        <f t="shared" si="74"/>
        <v>-</v>
      </c>
      <c r="CK188" s="859" t="str">
        <f t="shared" si="74"/>
        <v>-</v>
      </c>
      <c r="CL188" s="1232" t="str">
        <f t="shared" si="74"/>
        <v>-</v>
      </c>
      <c r="CM188" s="192" t="s">
        <v>1739</v>
      </c>
      <c r="CN188" s="214" t="s">
        <v>1646</v>
      </c>
    </row>
    <row r="189" spans="2:92" ht="27.75" customHeight="1" thickBot="1" x14ac:dyDescent="0.25">
      <c r="B189" s="1316" t="s">
        <v>1396</v>
      </c>
      <c r="C189" s="1317" t="s">
        <v>1397</v>
      </c>
      <c r="D189" s="1318"/>
      <c r="E189" s="1319"/>
      <c r="F189" s="1319"/>
      <c r="G189" s="1319"/>
      <c r="H189" s="1320"/>
      <c r="I189" s="1320"/>
      <c r="J189" s="1320"/>
      <c r="K189" s="1320"/>
      <c r="L189" s="1320"/>
      <c r="M189" s="1320"/>
      <c r="N189" s="1321">
        <v>30868.171056106326</v>
      </c>
      <c r="O189" s="1321">
        <v>27252.389253409747</v>
      </c>
      <c r="P189" s="1322">
        <v>35318</v>
      </c>
      <c r="Q189" s="1323">
        <v>10099</v>
      </c>
      <c r="R189" s="1318"/>
      <c r="S189" s="1319"/>
      <c r="T189" s="1319"/>
      <c r="U189" s="1319"/>
      <c r="V189" s="1320"/>
      <c r="W189" s="1320"/>
      <c r="X189" s="1320"/>
      <c r="Y189" s="1320"/>
      <c r="Z189" s="1320"/>
      <c r="AA189" s="1320"/>
      <c r="AB189" s="1321"/>
      <c r="AC189" s="1321"/>
      <c r="AD189" s="1322"/>
      <c r="AE189" s="1323"/>
      <c r="AF189" s="1318"/>
      <c r="AG189" s="1319"/>
      <c r="AH189" s="1319"/>
      <c r="AI189" s="1319"/>
      <c r="AJ189" s="1320"/>
      <c r="AK189" s="1320"/>
      <c r="AL189" s="1320"/>
      <c r="AM189" s="1320"/>
      <c r="AN189" s="1320"/>
      <c r="AO189" s="1320"/>
      <c r="AP189" s="1321"/>
      <c r="AQ189" s="1321"/>
      <c r="AR189" s="1322"/>
      <c r="AS189" s="1323"/>
      <c r="AT189" s="1315" t="s">
        <v>1959</v>
      </c>
      <c r="AU189" s="245"/>
      <c r="AV189" s="1177" t="s">
        <v>1395</v>
      </c>
      <c r="AW189" s="1150"/>
      <c r="AX189" s="1144"/>
      <c r="AY189" s="1144"/>
      <c r="AZ189" s="1144"/>
      <c r="BA189" s="1144"/>
      <c r="BB189" s="1144"/>
      <c r="BC189" s="1144"/>
      <c r="BD189" s="1144"/>
      <c r="BE189" s="1145"/>
      <c r="BF189" s="1145"/>
      <c r="BG189" s="1145"/>
      <c r="BH189" s="1145"/>
      <c r="BI189" s="1145"/>
      <c r="BJ189" s="1169"/>
      <c r="BK189" s="1159"/>
      <c r="BL189" s="1159"/>
      <c r="BM189" s="1159"/>
      <c r="BN189" s="1159"/>
      <c r="BO189" s="1159"/>
      <c r="BP189" s="1159"/>
      <c r="BQ189" s="1159"/>
      <c r="BR189" s="1159"/>
      <c r="BS189" s="1159"/>
      <c r="BT189" s="1159"/>
      <c r="BU189" s="1159"/>
      <c r="BV189" s="1159"/>
      <c r="BW189" s="1159"/>
      <c r="BX189" s="1169"/>
      <c r="BY189" s="1150"/>
      <c r="BZ189" s="1144"/>
      <c r="CA189" s="1144"/>
      <c r="CB189" s="1144"/>
      <c r="CC189" s="1144"/>
      <c r="CD189" s="1144"/>
      <c r="CE189" s="1144"/>
      <c r="CF189" s="1144"/>
      <c r="CG189" s="1145"/>
      <c r="CH189" s="1145"/>
      <c r="CI189" s="1145"/>
      <c r="CJ189" s="1145"/>
      <c r="CK189" s="1145"/>
      <c r="CL189" s="1169"/>
      <c r="CM189" s="186"/>
      <c r="CN189" s="203"/>
    </row>
    <row r="190" spans="2:92" ht="27.75" customHeight="1" x14ac:dyDescent="0.2">
      <c r="B190" s="1325" t="s">
        <v>1404</v>
      </c>
      <c r="C190" s="138"/>
      <c r="D190" s="1326"/>
      <c r="E190" s="1327"/>
      <c r="F190" s="1327"/>
      <c r="G190" s="1327"/>
      <c r="H190" s="1327"/>
      <c r="I190" s="1327"/>
      <c r="J190" s="1327"/>
      <c r="K190" s="1327"/>
      <c r="L190" s="1327"/>
      <c r="M190" s="1327"/>
      <c r="N190" s="1328"/>
      <c r="O190" s="1328"/>
      <c r="P190" s="1329"/>
      <c r="Q190" s="1330"/>
      <c r="R190" s="1326"/>
      <c r="S190" s="1327"/>
      <c r="T190" s="1327"/>
      <c r="U190" s="1327"/>
      <c r="V190" s="1327"/>
      <c r="W190" s="1327"/>
      <c r="X190" s="1327"/>
      <c r="Y190" s="1327"/>
      <c r="Z190" s="1327"/>
      <c r="AA190" s="1327"/>
      <c r="AB190" s="1328"/>
      <c r="AC190" s="1328"/>
      <c r="AD190" s="1329"/>
      <c r="AE190" s="1330"/>
      <c r="AF190" s="1326"/>
      <c r="AG190" s="1327"/>
      <c r="AH190" s="1327"/>
      <c r="AI190" s="1327"/>
      <c r="AJ190" s="1327"/>
      <c r="AK190" s="1327"/>
      <c r="AL190" s="1327"/>
      <c r="AM190" s="1327"/>
      <c r="AN190" s="1327"/>
      <c r="AO190" s="1327"/>
      <c r="AP190" s="1328"/>
      <c r="AQ190" s="1328"/>
      <c r="AR190" s="1329"/>
      <c r="AS190" s="1330"/>
      <c r="AT190" s="1357"/>
      <c r="AU190" s="43"/>
      <c r="AV190" s="1235" t="s">
        <v>1398</v>
      </c>
      <c r="AW190" s="1229" t="str">
        <f>IF(SUM(COUNTBLANK(D182),COUNTBLANK(D189),COUNTBLANK(D193))=0,(D182-D189+D193)/D182,"-")</f>
        <v>-</v>
      </c>
      <c r="AX190" s="858" t="str">
        <f t="shared" ref="AX190:CL190" si="75">IF(SUM(COUNTBLANK(E182),COUNTBLANK(E189),COUNTBLANK(E193))=0,(E182-E189+E193)/E182,"-")</f>
        <v>-</v>
      </c>
      <c r="AY190" s="858" t="str">
        <f t="shared" si="75"/>
        <v>-</v>
      </c>
      <c r="AZ190" s="858" t="str">
        <f t="shared" si="75"/>
        <v>-</v>
      </c>
      <c r="BA190" s="858" t="str">
        <f t="shared" si="75"/>
        <v>-</v>
      </c>
      <c r="BB190" s="858" t="str">
        <f t="shared" si="75"/>
        <v>-</v>
      </c>
      <c r="BC190" s="858" t="str">
        <f t="shared" si="75"/>
        <v>-</v>
      </c>
      <c r="BD190" s="858" t="str">
        <f t="shared" si="75"/>
        <v>-</v>
      </c>
      <c r="BE190" s="858" t="str">
        <f t="shared" si="75"/>
        <v>-</v>
      </c>
      <c r="BF190" s="858" t="str">
        <f t="shared" si="75"/>
        <v>-</v>
      </c>
      <c r="BG190" s="858">
        <f t="shared" si="75"/>
        <v>0.97657621836509534</v>
      </c>
      <c r="BH190" s="858">
        <f t="shared" si="75"/>
        <v>1.0124075085477438</v>
      </c>
      <c r="BI190" s="858">
        <f t="shared" si="75"/>
        <v>0.99719592417665681</v>
      </c>
      <c r="BJ190" s="1230">
        <f t="shared" si="75"/>
        <v>1.0214248092835176</v>
      </c>
      <c r="BK190" s="1229" t="str">
        <f t="shared" si="75"/>
        <v>-</v>
      </c>
      <c r="BL190" s="858" t="str">
        <f t="shared" si="75"/>
        <v>-</v>
      </c>
      <c r="BM190" s="858" t="str">
        <f t="shared" si="75"/>
        <v>-</v>
      </c>
      <c r="BN190" s="858" t="str">
        <f t="shared" si="75"/>
        <v>-</v>
      </c>
      <c r="BO190" s="858" t="str">
        <f t="shared" si="75"/>
        <v>-</v>
      </c>
      <c r="BP190" s="858" t="str">
        <f t="shared" si="75"/>
        <v>-</v>
      </c>
      <c r="BQ190" s="858" t="str">
        <f t="shared" si="75"/>
        <v>-</v>
      </c>
      <c r="BR190" s="858" t="str">
        <f t="shared" si="75"/>
        <v>-</v>
      </c>
      <c r="BS190" s="858" t="str">
        <f t="shared" si="75"/>
        <v>-</v>
      </c>
      <c r="BT190" s="858" t="str">
        <f t="shared" si="75"/>
        <v>-</v>
      </c>
      <c r="BU190" s="858" t="str">
        <f t="shared" si="75"/>
        <v>-</v>
      </c>
      <c r="BV190" s="858" t="str">
        <f t="shared" si="75"/>
        <v>-</v>
      </c>
      <c r="BW190" s="858" t="str">
        <f t="shared" si="75"/>
        <v>-</v>
      </c>
      <c r="BX190" s="1230" t="str">
        <f t="shared" si="75"/>
        <v>-</v>
      </c>
      <c r="BY190" s="1229" t="str">
        <f t="shared" si="75"/>
        <v>-</v>
      </c>
      <c r="BZ190" s="858" t="str">
        <f t="shared" si="75"/>
        <v>-</v>
      </c>
      <c r="CA190" s="858" t="str">
        <f t="shared" si="75"/>
        <v>-</v>
      </c>
      <c r="CB190" s="858" t="str">
        <f t="shared" si="75"/>
        <v>-</v>
      </c>
      <c r="CC190" s="858" t="str">
        <f t="shared" si="75"/>
        <v>-</v>
      </c>
      <c r="CD190" s="858" t="str">
        <f t="shared" si="75"/>
        <v>-</v>
      </c>
      <c r="CE190" s="858" t="str">
        <f t="shared" si="75"/>
        <v>-</v>
      </c>
      <c r="CF190" s="858" t="str">
        <f t="shared" si="75"/>
        <v>-</v>
      </c>
      <c r="CG190" s="858" t="str">
        <f t="shared" si="75"/>
        <v>-</v>
      </c>
      <c r="CH190" s="858" t="str">
        <f t="shared" si="75"/>
        <v>-</v>
      </c>
      <c r="CI190" s="858" t="str">
        <f t="shared" si="75"/>
        <v>-</v>
      </c>
      <c r="CJ190" s="858" t="str">
        <f t="shared" si="75"/>
        <v>-</v>
      </c>
      <c r="CK190" s="858" t="str">
        <f t="shared" si="75"/>
        <v>-</v>
      </c>
      <c r="CL190" s="1230" t="str">
        <f t="shared" si="75"/>
        <v>-</v>
      </c>
      <c r="CM190" s="190" t="s">
        <v>1740</v>
      </c>
      <c r="CN190" s="214" t="s">
        <v>1544</v>
      </c>
    </row>
    <row r="191" spans="2:92" ht="27.75" customHeight="1" x14ac:dyDescent="0.2">
      <c r="B191" s="1314" t="s">
        <v>1401</v>
      </c>
      <c r="C191" s="167" t="s">
        <v>1407</v>
      </c>
      <c r="D191" s="1300"/>
      <c r="E191" s="1301"/>
      <c r="F191" s="1301"/>
      <c r="G191" s="1301"/>
      <c r="H191" s="1301"/>
      <c r="I191" s="1301"/>
      <c r="J191" s="1301"/>
      <c r="K191" s="1301"/>
      <c r="L191" s="1301"/>
      <c r="M191" s="1301"/>
      <c r="N191" s="1121">
        <v>315289.65453159233</v>
      </c>
      <c r="O191" s="1121">
        <v>279438.50756465987</v>
      </c>
      <c r="P191" s="1124">
        <v>269882</v>
      </c>
      <c r="Q191" s="922">
        <v>14308</v>
      </c>
      <c r="R191" s="1300"/>
      <c r="S191" s="1301"/>
      <c r="T191" s="1301"/>
      <c r="U191" s="1301"/>
      <c r="V191" s="1301"/>
      <c r="W191" s="1301"/>
      <c r="X191" s="1301"/>
      <c r="Y191" s="1301"/>
      <c r="Z191" s="1301"/>
      <c r="AA191" s="1301"/>
      <c r="AB191" s="1121"/>
      <c r="AC191" s="1121"/>
      <c r="AD191" s="1124"/>
      <c r="AE191" s="922"/>
      <c r="AF191" s="1300"/>
      <c r="AG191" s="1301"/>
      <c r="AH191" s="1301"/>
      <c r="AI191" s="1301"/>
      <c r="AJ191" s="1301"/>
      <c r="AK191" s="1301"/>
      <c r="AL191" s="1301"/>
      <c r="AM191" s="1301"/>
      <c r="AN191" s="1301"/>
      <c r="AO191" s="1301"/>
      <c r="AP191" s="1121"/>
      <c r="AQ191" s="1121"/>
      <c r="AR191" s="1124"/>
      <c r="AS191" s="922"/>
      <c r="AT191" s="1334" t="s">
        <v>1972</v>
      </c>
      <c r="AU191" s="245"/>
      <c r="AV191" s="1235" t="s">
        <v>1402</v>
      </c>
      <c r="AW191" s="1229" t="str">
        <f>IF(SUM(COUNTBLANK(D182),COUNTBLANK(D188),COUNTBLANK(D193))=0,(D182-D188+D193)/D182,"-")</f>
        <v>-</v>
      </c>
      <c r="AX191" s="858" t="str">
        <f t="shared" ref="AX191:CL191" si="76">IF(SUM(COUNTBLANK(E182),COUNTBLANK(E188),COUNTBLANK(E193))=0,(E182-E188+E193)/E182,"-")</f>
        <v>-</v>
      </c>
      <c r="AY191" s="858" t="str">
        <f t="shared" si="76"/>
        <v>-</v>
      </c>
      <c r="AZ191" s="858" t="str">
        <f t="shared" si="76"/>
        <v>-</v>
      </c>
      <c r="BA191" s="858" t="str">
        <f t="shared" si="76"/>
        <v>-</v>
      </c>
      <c r="BB191" s="858" t="str">
        <f t="shared" si="76"/>
        <v>-</v>
      </c>
      <c r="BC191" s="858" t="str">
        <f t="shared" si="76"/>
        <v>-</v>
      </c>
      <c r="BD191" s="858" t="str">
        <f t="shared" si="76"/>
        <v>-</v>
      </c>
      <c r="BE191" s="858" t="str">
        <f t="shared" si="76"/>
        <v>-</v>
      </c>
      <c r="BF191" s="858" t="str">
        <f t="shared" si="76"/>
        <v>-</v>
      </c>
      <c r="BG191" s="858">
        <f t="shared" si="76"/>
        <v>0.92134217058986645</v>
      </c>
      <c r="BH191" s="858">
        <f t="shared" si="76"/>
        <v>0.93689059137170394</v>
      </c>
      <c r="BI191" s="858">
        <f t="shared" si="76"/>
        <v>0.91990917437905539</v>
      </c>
      <c r="BJ191" s="1230">
        <f t="shared" si="76"/>
        <v>0.97162614472365227</v>
      </c>
      <c r="BK191" s="1229" t="str">
        <f t="shared" si="76"/>
        <v>-</v>
      </c>
      <c r="BL191" s="858" t="str">
        <f t="shared" si="76"/>
        <v>-</v>
      </c>
      <c r="BM191" s="858" t="str">
        <f t="shared" si="76"/>
        <v>-</v>
      </c>
      <c r="BN191" s="858" t="str">
        <f t="shared" si="76"/>
        <v>-</v>
      </c>
      <c r="BO191" s="858" t="str">
        <f t="shared" si="76"/>
        <v>-</v>
      </c>
      <c r="BP191" s="858" t="str">
        <f t="shared" si="76"/>
        <v>-</v>
      </c>
      <c r="BQ191" s="858" t="str">
        <f t="shared" si="76"/>
        <v>-</v>
      </c>
      <c r="BR191" s="858" t="str">
        <f t="shared" si="76"/>
        <v>-</v>
      </c>
      <c r="BS191" s="858" t="str">
        <f t="shared" si="76"/>
        <v>-</v>
      </c>
      <c r="BT191" s="858" t="str">
        <f t="shared" si="76"/>
        <v>-</v>
      </c>
      <c r="BU191" s="858" t="str">
        <f t="shared" si="76"/>
        <v>-</v>
      </c>
      <c r="BV191" s="858" t="str">
        <f t="shared" si="76"/>
        <v>-</v>
      </c>
      <c r="BW191" s="858" t="str">
        <f t="shared" si="76"/>
        <v>-</v>
      </c>
      <c r="BX191" s="1230" t="str">
        <f t="shared" si="76"/>
        <v>-</v>
      </c>
      <c r="BY191" s="1229" t="str">
        <f t="shared" si="76"/>
        <v>-</v>
      </c>
      <c r="BZ191" s="858" t="str">
        <f t="shared" si="76"/>
        <v>-</v>
      </c>
      <c r="CA191" s="858" t="str">
        <f t="shared" si="76"/>
        <v>-</v>
      </c>
      <c r="CB191" s="858" t="str">
        <f t="shared" si="76"/>
        <v>-</v>
      </c>
      <c r="CC191" s="858" t="str">
        <f t="shared" si="76"/>
        <v>-</v>
      </c>
      <c r="CD191" s="858" t="str">
        <f t="shared" si="76"/>
        <v>-</v>
      </c>
      <c r="CE191" s="858" t="str">
        <f t="shared" si="76"/>
        <v>-</v>
      </c>
      <c r="CF191" s="858" t="str">
        <f t="shared" si="76"/>
        <v>-</v>
      </c>
      <c r="CG191" s="858" t="str">
        <f t="shared" si="76"/>
        <v>-</v>
      </c>
      <c r="CH191" s="858" t="str">
        <f t="shared" si="76"/>
        <v>-</v>
      </c>
      <c r="CI191" s="858" t="str">
        <f t="shared" si="76"/>
        <v>-</v>
      </c>
      <c r="CJ191" s="858" t="str">
        <f t="shared" si="76"/>
        <v>-</v>
      </c>
      <c r="CK191" s="858" t="str">
        <f t="shared" si="76"/>
        <v>-</v>
      </c>
      <c r="CL191" s="1230" t="str">
        <f t="shared" si="76"/>
        <v>-</v>
      </c>
      <c r="CM191" s="190" t="s">
        <v>1741</v>
      </c>
      <c r="CN191" s="214" t="s">
        <v>1546</v>
      </c>
    </row>
    <row r="192" spans="2:92" ht="27.75" customHeight="1" x14ac:dyDescent="0.2">
      <c r="B192" s="1314" t="s">
        <v>1406</v>
      </c>
      <c r="C192" s="167" t="s">
        <v>1411</v>
      </c>
      <c r="D192" s="1300"/>
      <c r="E192" s="1301"/>
      <c r="F192" s="1301"/>
      <c r="G192" s="1301"/>
      <c r="H192" s="1301"/>
      <c r="I192" s="1301"/>
      <c r="J192" s="1301"/>
      <c r="K192" s="1301"/>
      <c r="L192" s="1301"/>
      <c r="M192" s="1301"/>
      <c r="N192" s="1121">
        <v>50508.263854264282</v>
      </c>
      <c r="O192" s="1121">
        <v>81456.125873665456</v>
      </c>
      <c r="P192" s="1124">
        <v>101944</v>
      </c>
      <c r="Q192" s="922">
        <v>22014</v>
      </c>
      <c r="R192" s="1300"/>
      <c r="S192" s="1301"/>
      <c r="T192" s="1301"/>
      <c r="U192" s="1301"/>
      <c r="V192" s="1301"/>
      <c r="W192" s="1301"/>
      <c r="X192" s="1301"/>
      <c r="Y192" s="1301"/>
      <c r="Z192" s="1301"/>
      <c r="AA192" s="1301"/>
      <c r="AB192" s="1121"/>
      <c r="AC192" s="1121"/>
      <c r="AD192" s="1124"/>
      <c r="AE192" s="922"/>
      <c r="AF192" s="1300"/>
      <c r="AG192" s="1301"/>
      <c r="AH192" s="1301"/>
      <c r="AI192" s="1301"/>
      <c r="AJ192" s="1301"/>
      <c r="AK192" s="1301"/>
      <c r="AL192" s="1301"/>
      <c r="AM192" s="1301"/>
      <c r="AN192" s="1301"/>
      <c r="AO192" s="1301"/>
      <c r="AP192" s="1121"/>
      <c r="AQ192" s="1121"/>
      <c r="AR192" s="1124"/>
      <c r="AS192" s="922"/>
      <c r="AT192" s="1334" t="s">
        <v>1973</v>
      </c>
      <c r="AU192" s="245"/>
      <c r="AV192" s="1235" t="s">
        <v>1547</v>
      </c>
      <c r="AW192" s="1231" t="str">
        <f>IF(SUM(COUNTBLANK(D188),COUNTBLANK(D193))=0,D193/D188,"-")</f>
        <v>-</v>
      </c>
      <c r="AX192" s="859" t="str">
        <f t="shared" ref="AX192:CL192" si="77">IF(SUM(COUNTBLANK(E188),COUNTBLANK(E193))=0,E193/E188,"-")</f>
        <v>-</v>
      </c>
      <c r="AY192" s="859" t="str">
        <f t="shared" si="77"/>
        <v>-</v>
      </c>
      <c r="AZ192" s="859" t="str">
        <f t="shared" si="77"/>
        <v>-</v>
      </c>
      <c r="BA192" s="859" t="str">
        <f t="shared" si="77"/>
        <v>-</v>
      </c>
      <c r="BB192" s="859" t="str">
        <f t="shared" si="77"/>
        <v>-</v>
      </c>
      <c r="BC192" s="859" t="str">
        <f t="shared" si="77"/>
        <v>-</v>
      </c>
      <c r="BD192" s="859" t="str">
        <f t="shared" si="77"/>
        <v>-</v>
      </c>
      <c r="BE192" s="859" t="str">
        <f t="shared" si="77"/>
        <v>-</v>
      </c>
      <c r="BF192" s="859" t="str">
        <f t="shared" si="77"/>
        <v>-</v>
      </c>
      <c r="BG192" s="859">
        <f t="shared" si="77"/>
        <v>0.43699566215422814</v>
      </c>
      <c r="BH192" s="859">
        <f t="shared" si="77"/>
        <v>0.58196415296935655</v>
      </c>
      <c r="BI192" s="859">
        <f t="shared" si="77"/>
        <v>0.50145455613999002</v>
      </c>
      <c r="BJ192" s="1232">
        <f t="shared" si="77"/>
        <v>0.8718342287029931</v>
      </c>
      <c r="BK192" s="1231" t="str">
        <f t="shared" si="77"/>
        <v>-</v>
      </c>
      <c r="BL192" s="859" t="str">
        <f t="shared" si="77"/>
        <v>-</v>
      </c>
      <c r="BM192" s="859" t="str">
        <f t="shared" si="77"/>
        <v>-</v>
      </c>
      <c r="BN192" s="859" t="str">
        <f t="shared" si="77"/>
        <v>-</v>
      </c>
      <c r="BO192" s="859" t="str">
        <f t="shared" si="77"/>
        <v>-</v>
      </c>
      <c r="BP192" s="859" t="str">
        <f t="shared" si="77"/>
        <v>-</v>
      </c>
      <c r="BQ192" s="859" t="str">
        <f t="shared" si="77"/>
        <v>-</v>
      </c>
      <c r="BR192" s="859" t="str">
        <f t="shared" si="77"/>
        <v>-</v>
      </c>
      <c r="BS192" s="859" t="str">
        <f t="shared" si="77"/>
        <v>-</v>
      </c>
      <c r="BT192" s="859" t="str">
        <f t="shared" si="77"/>
        <v>-</v>
      </c>
      <c r="BU192" s="859" t="str">
        <f t="shared" si="77"/>
        <v>-</v>
      </c>
      <c r="BV192" s="859" t="str">
        <f t="shared" si="77"/>
        <v>-</v>
      </c>
      <c r="BW192" s="859" t="str">
        <f t="shared" si="77"/>
        <v>-</v>
      </c>
      <c r="BX192" s="1232" t="str">
        <f t="shared" si="77"/>
        <v>-</v>
      </c>
      <c r="BY192" s="1231" t="str">
        <f t="shared" si="77"/>
        <v>-</v>
      </c>
      <c r="BZ192" s="859" t="str">
        <f t="shared" si="77"/>
        <v>-</v>
      </c>
      <c r="CA192" s="859" t="str">
        <f t="shared" si="77"/>
        <v>-</v>
      </c>
      <c r="CB192" s="859" t="str">
        <f t="shared" si="77"/>
        <v>-</v>
      </c>
      <c r="CC192" s="859" t="str">
        <f t="shared" si="77"/>
        <v>-</v>
      </c>
      <c r="CD192" s="859" t="str">
        <f t="shared" si="77"/>
        <v>-</v>
      </c>
      <c r="CE192" s="859" t="str">
        <f t="shared" si="77"/>
        <v>-</v>
      </c>
      <c r="CF192" s="859" t="str">
        <f t="shared" si="77"/>
        <v>-</v>
      </c>
      <c r="CG192" s="859" t="str">
        <f t="shared" si="77"/>
        <v>-</v>
      </c>
      <c r="CH192" s="859" t="str">
        <f t="shared" si="77"/>
        <v>-</v>
      </c>
      <c r="CI192" s="859" t="str">
        <f t="shared" si="77"/>
        <v>-</v>
      </c>
      <c r="CJ192" s="859" t="str">
        <f t="shared" si="77"/>
        <v>-</v>
      </c>
      <c r="CK192" s="859" t="str">
        <f t="shared" si="77"/>
        <v>-</v>
      </c>
      <c r="CL192" s="1232" t="str">
        <f t="shared" si="77"/>
        <v>-</v>
      </c>
      <c r="CM192" s="190" t="s">
        <v>1742</v>
      </c>
      <c r="CN192" s="214" t="s">
        <v>1648</v>
      </c>
    </row>
    <row r="193" spans="2:92" ht="27.75" customHeight="1" x14ac:dyDescent="0.2">
      <c r="B193" s="1314" t="s">
        <v>1410</v>
      </c>
      <c r="C193" s="167" t="s">
        <v>1414</v>
      </c>
      <c r="D193" s="1300"/>
      <c r="E193" s="1301"/>
      <c r="F193" s="1301"/>
      <c r="G193" s="1301"/>
      <c r="H193" s="1301"/>
      <c r="I193" s="1301"/>
      <c r="J193" s="1301"/>
      <c r="K193" s="1301"/>
      <c r="L193" s="1301"/>
      <c r="M193" s="1301"/>
      <c r="N193" s="1121">
        <v>22309.027551585656</v>
      </c>
      <c r="O193" s="1121">
        <v>31733.981340854847</v>
      </c>
      <c r="P193" s="1124">
        <v>34130</v>
      </c>
      <c r="Q193" s="922">
        <v>11360</v>
      </c>
      <c r="R193" s="1300"/>
      <c r="S193" s="1301"/>
      <c r="T193" s="1301"/>
      <c r="U193" s="1301"/>
      <c r="V193" s="1301"/>
      <c r="W193" s="1301"/>
      <c r="X193" s="1301"/>
      <c r="Y193" s="1301"/>
      <c r="Z193" s="1301"/>
      <c r="AA193" s="1301"/>
      <c r="AB193" s="1121"/>
      <c r="AC193" s="1380"/>
      <c r="AD193" s="1382"/>
      <c r="AE193" s="922"/>
      <c r="AF193" s="1300"/>
      <c r="AG193" s="1301"/>
      <c r="AH193" s="1301"/>
      <c r="AI193" s="1301"/>
      <c r="AJ193" s="1301"/>
      <c r="AK193" s="1301"/>
      <c r="AL193" s="1301"/>
      <c r="AM193" s="1301"/>
      <c r="AN193" s="1301"/>
      <c r="AO193" s="1301"/>
      <c r="AP193" s="1121"/>
      <c r="AQ193" s="1121"/>
      <c r="AR193" s="1124"/>
      <c r="AS193" s="922"/>
      <c r="AT193" s="1334" t="s">
        <v>1974</v>
      </c>
      <c r="AU193" s="245"/>
      <c r="AV193" s="1177" t="s">
        <v>1405</v>
      </c>
      <c r="AW193" s="1150"/>
      <c r="AX193" s="1144"/>
      <c r="AY193" s="1144"/>
      <c r="AZ193" s="1144"/>
      <c r="BA193" s="1144"/>
      <c r="BB193" s="1144"/>
      <c r="BC193" s="1144"/>
      <c r="BD193" s="1144"/>
      <c r="BE193" s="1145"/>
      <c r="BF193" s="1145"/>
      <c r="BG193" s="1145"/>
      <c r="BH193" s="1145"/>
      <c r="BI193" s="1145"/>
      <c r="BJ193" s="1169"/>
      <c r="BK193" s="1159"/>
      <c r="BL193" s="1159"/>
      <c r="BM193" s="1159"/>
      <c r="BN193" s="1159"/>
      <c r="BO193" s="1159"/>
      <c r="BP193" s="1159"/>
      <c r="BQ193" s="1159"/>
      <c r="BR193" s="1159"/>
      <c r="BS193" s="1159"/>
      <c r="BT193" s="1159"/>
      <c r="BU193" s="1159"/>
      <c r="BV193" s="1159"/>
      <c r="BW193" s="1159"/>
      <c r="BX193" s="1169"/>
      <c r="BY193" s="1150"/>
      <c r="BZ193" s="1144"/>
      <c r="CA193" s="1144"/>
      <c r="CB193" s="1144"/>
      <c r="CC193" s="1144"/>
      <c r="CD193" s="1144"/>
      <c r="CE193" s="1144"/>
      <c r="CF193" s="1144"/>
      <c r="CG193" s="1145"/>
      <c r="CH193" s="1145"/>
      <c r="CI193" s="1145"/>
      <c r="CJ193" s="1145"/>
      <c r="CK193" s="1145"/>
      <c r="CL193" s="1169"/>
      <c r="CM193" s="186"/>
      <c r="CN193" s="203"/>
    </row>
    <row r="194" spans="2:92" ht="27.75" customHeight="1" thickBot="1" x14ac:dyDescent="0.25">
      <c r="B194" s="1316" t="s">
        <v>1413</v>
      </c>
      <c r="C194" s="1317" t="s">
        <v>1552</v>
      </c>
      <c r="D194" s="1318"/>
      <c r="E194" s="1319"/>
      <c r="F194" s="1319"/>
      <c r="G194" s="1319"/>
      <c r="H194" s="1319"/>
      <c r="I194" s="1319"/>
      <c r="J194" s="1319"/>
      <c r="K194" s="1319"/>
      <c r="L194" s="1319"/>
      <c r="M194" s="1319"/>
      <c r="N194" s="1321">
        <v>-393.91838585709667</v>
      </c>
      <c r="O194" s="1321">
        <v>305.36656167468448</v>
      </c>
      <c r="P194" s="1322">
        <v>698</v>
      </c>
      <c r="Q194" s="1323">
        <v>962</v>
      </c>
      <c r="R194" s="1318"/>
      <c r="S194" s="1319"/>
      <c r="T194" s="1319"/>
      <c r="U194" s="1319"/>
      <c r="V194" s="1319"/>
      <c r="W194" s="1319"/>
      <c r="X194" s="1319"/>
      <c r="Y194" s="1319"/>
      <c r="Z194" s="1319"/>
      <c r="AA194" s="1319"/>
      <c r="AB194" s="1321"/>
      <c r="AC194" s="1321"/>
      <c r="AD194" s="1322"/>
      <c r="AE194" s="1323"/>
      <c r="AF194" s="1318"/>
      <c r="AG194" s="1319"/>
      <c r="AH194" s="1319"/>
      <c r="AI194" s="1319"/>
      <c r="AJ194" s="1319"/>
      <c r="AK194" s="1319"/>
      <c r="AL194" s="1319"/>
      <c r="AM194" s="1319"/>
      <c r="AN194" s="1319"/>
      <c r="AO194" s="1319"/>
      <c r="AP194" s="1321"/>
      <c r="AQ194" s="1321"/>
      <c r="AR194" s="1322"/>
      <c r="AS194" s="1323"/>
      <c r="AT194" s="1332" t="s">
        <v>1975</v>
      </c>
      <c r="AU194" s="245"/>
      <c r="AV194" s="1236" t="s">
        <v>1550</v>
      </c>
      <c r="AW194" s="1231" t="str">
        <f>IF(SUM(COUNTBLANK(D182),COUNTBLANK(D196),COUNTBLANK(D197))=0,D197/(D182+D196),"-")</f>
        <v>-</v>
      </c>
      <c r="AX194" s="859" t="str">
        <f t="shared" ref="AX194:CL194" si="78">IF(SUM(COUNTBLANK(E182),COUNTBLANK(E196),COUNTBLANK(E197))=0,E197/(E182+E196),"-")</f>
        <v>-</v>
      </c>
      <c r="AY194" s="859" t="str">
        <f t="shared" si="78"/>
        <v>-</v>
      </c>
      <c r="AZ194" s="859" t="str">
        <f t="shared" si="78"/>
        <v>-</v>
      </c>
      <c r="BA194" s="859" t="str">
        <f t="shared" si="78"/>
        <v>-</v>
      </c>
      <c r="BB194" s="859" t="str">
        <f t="shared" si="78"/>
        <v>-</v>
      </c>
      <c r="BC194" s="859" t="str">
        <f t="shared" si="78"/>
        <v>-</v>
      </c>
      <c r="BD194" s="859" t="str">
        <f t="shared" si="78"/>
        <v>-</v>
      </c>
      <c r="BE194" s="859" t="str">
        <f t="shared" si="78"/>
        <v>-</v>
      </c>
      <c r="BF194" s="859" t="str">
        <f t="shared" si="78"/>
        <v>-</v>
      </c>
      <c r="BG194" s="859" t="str">
        <f t="shared" si="78"/>
        <v>-</v>
      </c>
      <c r="BH194" s="859" t="str">
        <f t="shared" si="78"/>
        <v>-</v>
      </c>
      <c r="BI194" s="859" t="str">
        <f t="shared" si="78"/>
        <v>-</v>
      </c>
      <c r="BJ194" s="1232" t="str">
        <f t="shared" si="78"/>
        <v>-</v>
      </c>
      <c r="BK194" s="1231" t="str">
        <f t="shared" si="78"/>
        <v>-</v>
      </c>
      <c r="BL194" s="859" t="str">
        <f t="shared" si="78"/>
        <v>-</v>
      </c>
      <c r="BM194" s="859" t="str">
        <f t="shared" si="78"/>
        <v>-</v>
      </c>
      <c r="BN194" s="859" t="str">
        <f t="shared" si="78"/>
        <v>-</v>
      </c>
      <c r="BO194" s="859" t="str">
        <f t="shared" si="78"/>
        <v>-</v>
      </c>
      <c r="BP194" s="859" t="str">
        <f t="shared" si="78"/>
        <v>-</v>
      </c>
      <c r="BQ194" s="859" t="str">
        <f t="shared" si="78"/>
        <v>-</v>
      </c>
      <c r="BR194" s="859" t="str">
        <f t="shared" si="78"/>
        <v>-</v>
      </c>
      <c r="BS194" s="859" t="str">
        <f t="shared" si="78"/>
        <v>-</v>
      </c>
      <c r="BT194" s="859" t="str">
        <f t="shared" si="78"/>
        <v>-</v>
      </c>
      <c r="BU194" s="859" t="str">
        <f t="shared" si="78"/>
        <v>-</v>
      </c>
      <c r="BV194" s="859" t="str">
        <f t="shared" si="78"/>
        <v>-</v>
      </c>
      <c r="BW194" s="859" t="str">
        <f t="shared" si="78"/>
        <v>-</v>
      </c>
      <c r="BX194" s="1232" t="str">
        <f t="shared" si="78"/>
        <v>-</v>
      </c>
      <c r="BY194" s="1231" t="str">
        <f t="shared" si="78"/>
        <v>-</v>
      </c>
      <c r="BZ194" s="859" t="str">
        <f t="shared" si="78"/>
        <v>-</v>
      </c>
      <c r="CA194" s="859" t="str">
        <f t="shared" si="78"/>
        <v>-</v>
      </c>
      <c r="CB194" s="859" t="str">
        <f t="shared" si="78"/>
        <v>-</v>
      </c>
      <c r="CC194" s="859" t="str">
        <f t="shared" si="78"/>
        <v>-</v>
      </c>
      <c r="CD194" s="859" t="str">
        <f t="shared" si="78"/>
        <v>-</v>
      </c>
      <c r="CE194" s="859" t="str">
        <f t="shared" si="78"/>
        <v>-</v>
      </c>
      <c r="CF194" s="859" t="str">
        <f t="shared" si="78"/>
        <v>-</v>
      </c>
      <c r="CG194" s="859" t="str">
        <f t="shared" si="78"/>
        <v>-</v>
      </c>
      <c r="CH194" s="859" t="str">
        <f t="shared" si="78"/>
        <v>-</v>
      </c>
      <c r="CI194" s="859" t="str">
        <f t="shared" si="78"/>
        <v>-</v>
      </c>
      <c r="CJ194" s="859" t="str">
        <f t="shared" si="78"/>
        <v>-</v>
      </c>
      <c r="CK194" s="859" t="str">
        <f t="shared" si="78"/>
        <v>-</v>
      </c>
      <c r="CL194" s="1232" t="str">
        <f t="shared" si="78"/>
        <v>-</v>
      </c>
      <c r="CM194" s="190" t="s">
        <v>1834</v>
      </c>
      <c r="CN194" s="214" t="s">
        <v>1551</v>
      </c>
    </row>
    <row r="195" spans="2:92" ht="27.75" customHeight="1" x14ac:dyDescent="0.2">
      <c r="B195" s="1325" t="s">
        <v>1555</v>
      </c>
      <c r="C195" s="138"/>
      <c r="D195" s="1326"/>
      <c r="E195" s="1327"/>
      <c r="F195" s="1327"/>
      <c r="G195" s="1327"/>
      <c r="H195" s="1327"/>
      <c r="I195" s="1327"/>
      <c r="J195" s="1327"/>
      <c r="K195" s="1327"/>
      <c r="L195" s="1327"/>
      <c r="M195" s="1327"/>
      <c r="N195" s="1328"/>
      <c r="O195" s="1328"/>
      <c r="P195" s="1329"/>
      <c r="Q195" s="1330"/>
      <c r="R195" s="1326"/>
      <c r="S195" s="1327"/>
      <c r="T195" s="1327"/>
      <c r="U195" s="1327"/>
      <c r="V195" s="1327"/>
      <c r="W195" s="1327"/>
      <c r="X195" s="1327"/>
      <c r="Y195" s="1327"/>
      <c r="Z195" s="1327"/>
      <c r="AA195" s="1327"/>
      <c r="AB195" s="1328"/>
      <c r="AC195" s="1328"/>
      <c r="AD195" s="1329"/>
      <c r="AE195" s="1330"/>
      <c r="AF195" s="1326"/>
      <c r="AG195" s="1327"/>
      <c r="AH195" s="1327"/>
      <c r="AI195" s="1327"/>
      <c r="AJ195" s="1327"/>
      <c r="AK195" s="1327"/>
      <c r="AL195" s="1327"/>
      <c r="AM195" s="1327"/>
      <c r="AN195" s="1327"/>
      <c r="AO195" s="1327"/>
      <c r="AP195" s="1328"/>
      <c r="AQ195" s="1328"/>
      <c r="AR195" s="1329"/>
      <c r="AS195" s="1330"/>
      <c r="AT195" s="1357"/>
      <c r="AU195" s="245"/>
      <c r="AV195" s="1238" t="s">
        <v>1412</v>
      </c>
      <c r="AW195" s="1150"/>
      <c r="AX195" s="1144"/>
      <c r="AY195" s="1144"/>
      <c r="AZ195" s="1144"/>
      <c r="BA195" s="1144"/>
      <c r="BB195" s="1144"/>
      <c r="BC195" s="1144"/>
      <c r="BD195" s="1144"/>
      <c r="BE195" s="1145"/>
      <c r="BF195" s="1145"/>
      <c r="BG195" s="1145"/>
      <c r="BH195" s="1145"/>
      <c r="BI195" s="1145"/>
      <c r="BJ195" s="1169"/>
      <c r="BK195" s="1159"/>
      <c r="BL195" s="1159"/>
      <c r="BM195" s="1159"/>
      <c r="BN195" s="1159"/>
      <c r="BO195" s="1159"/>
      <c r="BP195" s="1159"/>
      <c r="BQ195" s="1159"/>
      <c r="BR195" s="1159"/>
      <c r="BS195" s="1159"/>
      <c r="BT195" s="1159"/>
      <c r="BU195" s="1159"/>
      <c r="BV195" s="1159"/>
      <c r="BW195" s="1159"/>
      <c r="BX195" s="1169"/>
      <c r="BY195" s="1150"/>
      <c r="BZ195" s="1144"/>
      <c r="CA195" s="1144"/>
      <c r="CB195" s="1144"/>
      <c r="CC195" s="1144"/>
      <c r="CD195" s="1144"/>
      <c r="CE195" s="1144"/>
      <c r="CF195" s="1144"/>
      <c r="CG195" s="1145"/>
      <c r="CH195" s="1145"/>
      <c r="CI195" s="1145"/>
      <c r="CJ195" s="1145"/>
      <c r="CK195" s="1145"/>
      <c r="CL195" s="1169"/>
      <c r="CM195" s="186"/>
      <c r="CN195" s="203"/>
    </row>
    <row r="196" spans="2:92" ht="27.75" customHeight="1" x14ac:dyDescent="0.2">
      <c r="B196" s="1314" t="s">
        <v>1418</v>
      </c>
      <c r="C196" s="167" t="s">
        <v>1153</v>
      </c>
      <c r="D196" s="1300"/>
      <c r="E196" s="1301"/>
      <c r="F196" s="1301"/>
      <c r="G196" s="1301"/>
      <c r="H196" s="1301"/>
      <c r="I196" s="1301"/>
      <c r="J196" s="1301"/>
      <c r="K196" s="1301"/>
      <c r="L196" s="1301"/>
      <c r="M196" s="1301"/>
      <c r="N196" s="1121"/>
      <c r="O196" s="1121"/>
      <c r="P196" s="1124"/>
      <c r="Q196" s="1297"/>
      <c r="R196" s="1302"/>
      <c r="S196" s="1301"/>
      <c r="T196" s="1301"/>
      <c r="U196" s="1301"/>
      <c r="V196" s="1301"/>
      <c r="W196" s="1301"/>
      <c r="X196" s="1301"/>
      <c r="Y196" s="1301"/>
      <c r="Z196" s="1301"/>
      <c r="AA196" s="1301"/>
      <c r="AB196" s="1121"/>
      <c r="AC196" s="1121"/>
      <c r="AD196" s="1124"/>
      <c r="AE196" s="1297"/>
      <c r="AF196" s="1302"/>
      <c r="AG196" s="1301"/>
      <c r="AH196" s="1301"/>
      <c r="AI196" s="1301"/>
      <c r="AJ196" s="1301"/>
      <c r="AK196" s="1301"/>
      <c r="AL196" s="1301"/>
      <c r="AM196" s="1301"/>
      <c r="AN196" s="1301"/>
      <c r="AO196" s="1301"/>
      <c r="AP196" s="1121"/>
      <c r="AQ196" s="1121"/>
      <c r="AR196" s="1124"/>
      <c r="AS196" s="922"/>
      <c r="AT196" s="1334" t="s">
        <v>1968</v>
      </c>
      <c r="AU196" s="43"/>
      <c r="AV196" s="1235" t="s">
        <v>1415</v>
      </c>
      <c r="AW196" s="1229" t="str">
        <f>IF(SUM(COUNTBLANK(D182),COUNTBLANK(D194))=0,D182/D194,"-")</f>
        <v>-</v>
      </c>
      <c r="AX196" s="858" t="str">
        <f t="shared" ref="AX196:CL196" si="79">IF(SUM(COUNTBLANK(E182),COUNTBLANK(E194))=0,E182/E194,"-")</f>
        <v>-</v>
      </c>
      <c r="AY196" s="858" t="str">
        <f t="shared" si="79"/>
        <v>-</v>
      </c>
      <c r="AZ196" s="858" t="str">
        <f t="shared" si="79"/>
        <v>-</v>
      </c>
      <c r="BA196" s="858" t="str">
        <f t="shared" si="79"/>
        <v>-</v>
      </c>
      <c r="BB196" s="858" t="str">
        <f t="shared" si="79"/>
        <v>-</v>
      </c>
      <c r="BC196" s="858" t="str">
        <f t="shared" si="79"/>
        <v>-</v>
      </c>
      <c r="BD196" s="858" t="str">
        <f t="shared" si="79"/>
        <v>-</v>
      </c>
      <c r="BE196" s="858" t="str">
        <f t="shared" si="79"/>
        <v>-</v>
      </c>
      <c r="BF196" s="858" t="str">
        <f t="shared" si="79"/>
        <v>-</v>
      </c>
      <c r="BG196" s="858">
        <f t="shared" si="79"/>
        <v>-927.61346796480598</v>
      </c>
      <c r="BH196" s="858">
        <f t="shared" si="79"/>
        <v>1182.8407079646017</v>
      </c>
      <c r="BI196" s="858">
        <f t="shared" si="79"/>
        <v>606.97564469914039</v>
      </c>
      <c r="BJ196" s="1230">
        <f t="shared" si="79"/>
        <v>61.181912681912685</v>
      </c>
      <c r="BK196" s="1229" t="str">
        <f t="shared" si="79"/>
        <v>-</v>
      </c>
      <c r="BL196" s="858" t="str">
        <f t="shared" si="79"/>
        <v>-</v>
      </c>
      <c r="BM196" s="858" t="str">
        <f t="shared" si="79"/>
        <v>-</v>
      </c>
      <c r="BN196" s="858" t="str">
        <f t="shared" si="79"/>
        <v>-</v>
      </c>
      <c r="BO196" s="858" t="str">
        <f t="shared" si="79"/>
        <v>-</v>
      </c>
      <c r="BP196" s="858" t="str">
        <f t="shared" si="79"/>
        <v>-</v>
      </c>
      <c r="BQ196" s="858" t="str">
        <f t="shared" si="79"/>
        <v>-</v>
      </c>
      <c r="BR196" s="858" t="str">
        <f t="shared" si="79"/>
        <v>-</v>
      </c>
      <c r="BS196" s="858" t="str">
        <f t="shared" si="79"/>
        <v>-</v>
      </c>
      <c r="BT196" s="858" t="str">
        <f t="shared" si="79"/>
        <v>-</v>
      </c>
      <c r="BU196" s="858" t="str">
        <f t="shared" si="79"/>
        <v>-</v>
      </c>
      <c r="BV196" s="858" t="str">
        <f t="shared" si="79"/>
        <v>-</v>
      </c>
      <c r="BW196" s="858" t="str">
        <f t="shared" si="79"/>
        <v>-</v>
      </c>
      <c r="BX196" s="1230" t="str">
        <f t="shared" si="79"/>
        <v>-</v>
      </c>
      <c r="BY196" s="1229" t="str">
        <f t="shared" si="79"/>
        <v>-</v>
      </c>
      <c r="BZ196" s="858" t="str">
        <f t="shared" si="79"/>
        <v>-</v>
      </c>
      <c r="CA196" s="858" t="str">
        <f t="shared" si="79"/>
        <v>-</v>
      </c>
      <c r="CB196" s="858" t="str">
        <f t="shared" si="79"/>
        <v>-</v>
      </c>
      <c r="CC196" s="858" t="str">
        <f t="shared" si="79"/>
        <v>-</v>
      </c>
      <c r="CD196" s="858" t="str">
        <f t="shared" si="79"/>
        <v>-</v>
      </c>
      <c r="CE196" s="858" t="str">
        <f t="shared" si="79"/>
        <v>-</v>
      </c>
      <c r="CF196" s="858" t="str">
        <f t="shared" si="79"/>
        <v>-</v>
      </c>
      <c r="CG196" s="858" t="str">
        <f t="shared" si="79"/>
        <v>-</v>
      </c>
      <c r="CH196" s="858" t="str">
        <f t="shared" si="79"/>
        <v>-</v>
      </c>
      <c r="CI196" s="858" t="str">
        <f t="shared" si="79"/>
        <v>-</v>
      </c>
      <c r="CJ196" s="858" t="str">
        <f t="shared" si="79"/>
        <v>-</v>
      </c>
      <c r="CK196" s="858" t="str">
        <f t="shared" si="79"/>
        <v>-</v>
      </c>
      <c r="CL196" s="1230" t="str">
        <f t="shared" si="79"/>
        <v>-</v>
      </c>
      <c r="CM196" s="190" t="s">
        <v>1744</v>
      </c>
      <c r="CN196" s="212" t="s">
        <v>1554</v>
      </c>
    </row>
    <row r="197" spans="2:92" ht="27.75" customHeight="1" thickBot="1" x14ac:dyDescent="0.25">
      <c r="B197" s="1316" t="s">
        <v>1422</v>
      </c>
      <c r="C197" s="1317" t="s">
        <v>1475</v>
      </c>
      <c r="D197" s="1335"/>
      <c r="E197" s="1336"/>
      <c r="F197" s="1336"/>
      <c r="G197" s="1336"/>
      <c r="H197" s="1336"/>
      <c r="I197" s="1336"/>
      <c r="J197" s="1336"/>
      <c r="K197" s="1336"/>
      <c r="L197" s="1336"/>
      <c r="M197" s="1336"/>
      <c r="N197" s="1321"/>
      <c r="O197" s="1321"/>
      <c r="P197" s="1322"/>
      <c r="Q197" s="1337"/>
      <c r="R197" s="1338"/>
      <c r="S197" s="1336"/>
      <c r="T197" s="1336"/>
      <c r="U197" s="1336"/>
      <c r="V197" s="1336"/>
      <c r="W197" s="1336"/>
      <c r="X197" s="1336"/>
      <c r="Y197" s="1336"/>
      <c r="Z197" s="1336"/>
      <c r="AA197" s="1336"/>
      <c r="AB197" s="1321"/>
      <c r="AC197" s="1321"/>
      <c r="AD197" s="1322"/>
      <c r="AE197" s="1337"/>
      <c r="AF197" s="1338"/>
      <c r="AG197" s="1336"/>
      <c r="AH197" s="1336"/>
      <c r="AI197" s="1336"/>
      <c r="AJ197" s="1336"/>
      <c r="AK197" s="1336"/>
      <c r="AL197" s="1336"/>
      <c r="AM197" s="1336"/>
      <c r="AN197" s="1336"/>
      <c r="AO197" s="1336"/>
      <c r="AP197" s="1321"/>
      <c r="AQ197" s="1321"/>
      <c r="AR197" s="1322"/>
      <c r="AS197" s="1323"/>
      <c r="AT197" s="1332" t="s">
        <v>1968</v>
      </c>
      <c r="AU197" s="245"/>
      <c r="AV197" s="1237" t="s">
        <v>1745</v>
      </c>
      <c r="AW197" s="1233" t="str">
        <f>IF(SUM(COUNTBLANK(D182),COUNTBLANK(D194),COUNTBLANK(D196))=0,(D182+D196)/D194,"-")</f>
        <v>-</v>
      </c>
      <c r="AX197" s="860" t="str">
        <f t="shared" ref="AX197:CL197" si="80">IF(SUM(COUNTBLANK(E182),COUNTBLANK(E194),COUNTBLANK(E196))=0,(E182+E196)/E194,"-")</f>
        <v>-</v>
      </c>
      <c r="AY197" s="860" t="str">
        <f t="shared" si="80"/>
        <v>-</v>
      </c>
      <c r="AZ197" s="860" t="str">
        <f t="shared" si="80"/>
        <v>-</v>
      </c>
      <c r="BA197" s="860" t="str">
        <f t="shared" si="80"/>
        <v>-</v>
      </c>
      <c r="BB197" s="860" t="str">
        <f t="shared" si="80"/>
        <v>-</v>
      </c>
      <c r="BC197" s="860" t="str">
        <f t="shared" si="80"/>
        <v>-</v>
      </c>
      <c r="BD197" s="860" t="str">
        <f t="shared" si="80"/>
        <v>-</v>
      </c>
      <c r="BE197" s="860" t="str">
        <f t="shared" si="80"/>
        <v>-</v>
      </c>
      <c r="BF197" s="860" t="str">
        <f t="shared" si="80"/>
        <v>-</v>
      </c>
      <c r="BG197" s="860" t="str">
        <f t="shared" si="80"/>
        <v>-</v>
      </c>
      <c r="BH197" s="860" t="str">
        <f t="shared" si="80"/>
        <v>-</v>
      </c>
      <c r="BI197" s="860" t="str">
        <f t="shared" si="80"/>
        <v>-</v>
      </c>
      <c r="BJ197" s="1234" t="str">
        <f t="shared" si="80"/>
        <v>-</v>
      </c>
      <c r="BK197" s="1233" t="str">
        <f t="shared" si="80"/>
        <v>-</v>
      </c>
      <c r="BL197" s="860" t="str">
        <f t="shared" si="80"/>
        <v>-</v>
      </c>
      <c r="BM197" s="860" t="str">
        <f t="shared" si="80"/>
        <v>-</v>
      </c>
      <c r="BN197" s="860" t="str">
        <f t="shared" si="80"/>
        <v>-</v>
      </c>
      <c r="BO197" s="860" t="str">
        <f t="shared" si="80"/>
        <v>-</v>
      </c>
      <c r="BP197" s="860" t="str">
        <f t="shared" si="80"/>
        <v>-</v>
      </c>
      <c r="BQ197" s="860" t="str">
        <f t="shared" si="80"/>
        <v>-</v>
      </c>
      <c r="BR197" s="860" t="str">
        <f t="shared" si="80"/>
        <v>-</v>
      </c>
      <c r="BS197" s="860" t="str">
        <f t="shared" si="80"/>
        <v>-</v>
      </c>
      <c r="BT197" s="860" t="str">
        <f t="shared" si="80"/>
        <v>-</v>
      </c>
      <c r="BU197" s="860" t="str">
        <f t="shared" si="80"/>
        <v>-</v>
      </c>
      <c r="BV197" s="860" t="str">
        <f t="shared" si="80"/>
        <v>-</v>
      </c>
      <c r="BW197" s="860" t="str">
        <f t="shared" si="80"/>
        <v>-</v>
      </c>
      <c r="BX197" s="1234" t="str">
        <f t="shared" si="80"/>
        <v>-</v>
      </c>
      <c r="BY197" s="1233" t="str">
        <f t="shared" si="80"/>
        <v>-</v>
      </c>
      <c r="BZ197" s="860" t="str">
        <f t="shared" si="80"/>
        <v>-</v>
      </c>
      <c r="CA197" s="860" t="str">
        <f t="shared" si="80"/>
        <v>-</v>
      </c>
      <c r="CB197" s="860" t="str">
        <f t="shared" si="80"/>
        <v>-</v>
      </c>
      <c r="CC197" s="860" t="str">
        <f t="shared" si="80"/>
        <v>-</v>
      </c>
      <c r="CD197" s="860" t="str">
        <f t="shared" si="80"/>
        <v>-</v>
      </c>
      <c r="CE197" s="860" t="str">
        <f t="shared" si="80"/>
        <v>-</v>
      </c>
      <c r="CF197" s="860" t="str">
        <f t="shared" si="80"/>
        <v>-</v>
      </c>
      <c r="CG197" s="860" t="str">
        <f t="shared" si="80"/>
        <v>-</v>
      </c>
      <c r="CH197" s="860" t="str">
        <f t="shared" si="80"/>
        <v>-</v>
      </c>
      <c r="CI197" s="860" t="str">
        <f t="shared" si="80"/>
        <v>-</v>
      </c>
      <c r="CJ197" s="860" t="str">
        <f t="shared" si="80"/>
        <v>-</v>
      </c>
      <c r="CK197" s="860" t="str">
        <f t="shared" si="80"/>
        <v>-</v>
      </c>
      <c r="CL197" s="1234" t="str">
        <f t="shared" si="80"/>
        <v>-</v>
      </c>
      <c r="CM197" s="191" t="s">
        <v>1835</v>
      </c>
      <c r="CN197" s="213" t="s">
        <v>1746</v>
      </c>
    </row>
    <row r="198" spans="2:92" ht="43.5" customHeight="1" x14ac:dyDescent="0.2">
      <c r="B198" s="1340" t="s">
        <v>1427</v>
      </c>
      <c r="C198" s="1341" t="s">
        <v>1477</v>
      </c>
      <c r="D198" s="1360" t="s">
        <v>1478</v>
      </c>
      <c r="E198" s="1343" t="s">
        <v>1478</v>
      </c>
      <c r="F198" s="1343" t="s">
        <v>1478</v>
      </c>
      <c r="G198" s="1343" t="s">
        <v>1478</v>
      </c>
      <c r="H198" s="1343" t="s">
        <v>1478</v>
      </c>
      <c r="I198" s="1343" t="s">
        <v>1478</v>
      </c>
      <c r="J198" s="1343" t="s">
        <v>1478</v>
      </c>
      <c r="K198" s="1343" t="s">
        <v>1478</v>
      </c>
      <c r="L198" s="1343" t="s">
        <v>1478</v>
      </c>
      <c r="M198" s="1343" t="s">
        <v>1478</v>
      </c>
      <c r="N198" s="1344" t="s">
        <v>1969</v>
      </c>
      <c r="O198" s="1344" t="s">
        <v>1969</v>
      </c>
      <c r="P198" s="1344" t="s">
        <v>1969</v>
      </c>
      <c r="Q198" s="1346" t="s">
        <v>1969</v>
      </c>
      <c r="R198" s="1347" t="s">
        <v>1478</v>
      </c>
      <c r="S198" s="1343" t="s">
        <v>1478</v>
      </c>
      <c r="T198" s="1343" t="s">
        <v>1478</v>
      </c>
      <c r="U198" s="1343" t="s">
        <v>1478</v>
      </c>
      <c r="V198" s="1343" t="s">
        <v>1478</v>
      </c>
      <c r="W198" s="1343" t="s">
        <v>1478</v>
      </c>
      <c r="X198" s="1343" t="s">
        <v>1478</v>
      </c>
      <c r="Y198" s="1343" t="s">
        <v>1478</v>
      </c>
      <c r="Z198" s="1343" t="s">
        <v>1478</v>
      </c>
      <c r="AA198" s="1343" t="s">
        <v>1478</v>
      </c>
      <c r="AB198" s="1344" t="s">
        <v>1478</v>
      </c>
      <c r="AC198" s="1344" t="s">
        <v>1478</v>
      </c>
      <c r="AD198" s="1344" t="s">
        <v>1478</v>
      </c>
      <c r="AE198" s="1346" t="s">
        <v>1478</v>
      </c>
      <c r="AF198" s="1347" t="s">
        <v>1478</v>
      </c>
      <c r="AG198" s="1343" t="s">
        <v>1478</v>
      </c>
      <c r="AH198" s="1343" t="s">
        <v>1478</v>
      </c>
      <c r="AI198" s="1343" t="s">
        <v>1478</v>
      </c>
      <c r="AJ198" s="1343" t="s">
        <v>1478</v>
      </c>
      <c r="AK198" s="1343" t="s">
        <v>1478</v>
      </c>
      <c r="AL198" s="1343" t="s">
        <v>1478</v>
      </c>
      <c r="AM198" s="1343" t="s">
        <v>1478</v>
      </c>
      <c r="AN198" s="1343" t="s">
        <v>1478</v>
      </c>
      <c r="AO198" s="1343" t="s">
        <v>1478</v>
      </c>
      <c r="AP198" s="1344" t="s">
        <v>1478</v>
      </c>
      <c r="AQ198" s="1344" t="s">
        <v>1478</v>
      </c>
      <c r="AR198" s="1344" t="s">
        <v>1478</v>
      </c>
      <c r="AS198" s="1348" t="s">
        <v>1478</v>
      </c>
      <c r="AT198" s="1273"/>
      <c r="AU198" s="245"/>
      <c r="AV198" s="36"/>
      <c r="AW198" s="842" t="s">
        <v>1836</v>
      </c>
      <c r="AX198" s="842" t="s">
        <v>1837</v>
      </c>
      <c r="AY198" s="842" t="s">
        <v>1838</v>
      </c>
      <c r="AZ198" s="842" t="s">
        <v>1839</v>
      </c>
      <c r="BA198" s="842" t="s">
        <v>1840</v>
      </c>
      <c r="BB198" s="842" t="s">
        <v>1841</v>
      </c>
      <c r="BC198" s="842" t="s">
        <v>1842</v>
      </c>
      <c r="BD198" s="842" t="s">
        <v>1843</v>
      </c>
      <c r="BE198" s="842" t="s">
        <v>1844</v>
      </c>
      <c r="BF198" s="842" t="s">
        <v>1845</v>
      </c>
      <c r="BG198" s="842" t="s">
        <v>1846</v>
      </c>
      <c r="BH198" s="842" t="s">
        <v>1847</v>
      </c>
      <c r="BI198" s="842" t="s">
        <v>1848</v>
      </c>
      <c r="BJ198" s="842" t="s">
        <v>1849</v>
      </c>
      <c r="BK198" s="842" t="s">
        <v>1850</v>
      </c>
      <c r="BL198" s="842" t="s">
        <v>1851</v>
      </c>
      <c r="BM198" s="842" t="s">
        <v>1852</v>
      </c>
      <c r="BN198" s="842" t="s">
        <v>1853</v>
      </c>
      <c r="BO198" s="842" t="s">
        <v>1854</v>
      </c>
      <c r="BP198" s="842" t="s">
        <v>1855</v>
      </c>
      <c r="BQ198" s="842" t="s">
        <v>1856</v>
      </c>
      <c r="BR198" s="842" t="s">
        <v>1857</v>
      </c>
      <c r="BS198" s="842" t="s">
        <v>1858</v>
      </c>
      <c r="BT198" s="842" t="s">
        <v>1859</v>
      </c>
      <c r="BU198" s="842" t="s">
        <v>1860</v>
      </c>
      <c r="BV198" s="842" t="s">
        <v>1861</v>
      </c>
      <c r="BW198" s="842" t="s">
        <v>1862</v>
      </c>
      <c r="BX198" s="842" t="s">
        <v>1863</v>
      </c>
      <c r="BY198" s="842" t="s">
        <v>1864</v>
      </c>
      <c r="BZ198" s="842" t="s">
        <v>1865</v>
      </c>
      <c r="CA198" s="842" t="s">
        <v>1866</v>
      </c>
      <c r="CB198" s="842" t="s">
        <v>1867</v>
      </c>
      <c r="CC198" s="842" t="s">
        <v>1868</v>
      </c>
      <c r="CD198" s="842" t="s">
        <v>1869</v>
      </c>
      <c r="CE198" s="842" t="s">
        <v>1870</v>
      </c>
      <c r="CF198" s="842" t="s">
        <v>1871</v>
      </c>
      <c r="CG198" s="842" t="s">
        <v>1872</v>
      </c>
      <c r="CH198" s="842" t="s">
        <v>1873</v>
      </c>
      <c r="CI198" s="842" t="s">
        <v>1874</v>
      </c>
      <c r="CJ198" s="842" t="s">
        <v>1875</v>
      </c>
      <c r="CK198" s="842" t="s">
        <v>1876</v>
      </c>
      <c r="CL198" s="842" t="s">
        <v>1877</v>
      </c>
      <c r="CM198" s="36"/>
      <c r="CN198" s="36"/>
    </row>
    <row r="199" spans="2:92" ht="27.75" customHeight="1" thickBot="1" x14ac:dyDescent="0.25">
      <c r="B199" s="1316" t="s">
        <v>1471</v>
      </c>
      <c r="C199" s="1317" t="s">
        <v>1480</v>
      </c>
      <c r="D199" s="1335" t="s">
        <v>1478</v>
      </c>
      <c r="E199" s="1336" t="s">
        <v>1478</v>
      </c>
      <c r="F199" s="1336" t="s">
        <v>1478</v>
      </c>
      <c r="G199" s="1336" t="s">
        <v>1478</v>
      </c>
      <c r="H199" s="1336" t="s">
        <v>1478</v>
      </c>
      <c r="I199" s="1336" t="s">
        <v>1478</v>
      </c>
      <c r="J199" s="1336" t="s">
        <v>1478</v>
      </c>
      <c r="K199" s="1336" t="s">
        <v>1478</v>
      </c>
      <c r="L199" s="1336" t="s">
        <v>1478</v>
      </c>
      <c r="M199" s="1336" t="s">
        <v>1478</v>
      </c>
      <c r="N199" s="1350" t="s">
        <v>1153</v>
      </c>
      <c r="O199" s="1350" t="s">
        <v>1153</v>
      </c>
      <c r="P199" s="1350" t="s">
        <v>1153</v>
      </c>
      <c r="Q199" s="1337" t="s">
        <v>1153</v>
      </c>
      <c r="R199" s="1338" t="s">
        <v>1478</v>
      </c>
      <c r="S199" s="1336" t="s">
        <v>1478</v>
      </c>
      <c r="T199" s="1336" t="s">
        <v>1478</v>
      </c>
      <c r="U199" s="1336" t="s">
        <v>1478</v>
      </c>
      <c r="V199" s="1336" t="s">
        <v>1478</v>
      </c>
      <c r="W199" s="1336" t="s">
        <v>1478</v>
      </c>
      <c r="X199" s="1336" t="s">
        <v>1478</v>
      </c>
      <c r="Y199" s="1336" t="s">
        <v>1478</v>
      </c>
      <c r="Z199" s="1336" t="s">
        <v>1478</v>
      </c>
      <c r="AA199" s="1336" t="s">
        <v>1478</v>
      </c>
      <c r="AB199" s="1350" t="s">
        <v>1478</v>
      </c>
      <c r="AC199" s="1350" t="s">
        <v>1478</v>
      </c>
      <c r="AD199" s="1350" t="s">
        <v>1478</v>
      </c>
      <c r="AE199" s="1337" t="s">
        <v>1478</v>
      </c>
      <c r="AF199" s="1338" t="s">
        <v>1478</v>
      </c>
      <c r="AG199" s="1336" t="s">
        <v>1478</v>
      </c>
      <c r="AH199" s="1336" t="s">
        <v>1478</v>
      </c>
      <c r="AI199" s="1336" t="s">
        <v>1478</v>
      </c>
      <c r="AJ199" s="1336" t="s">
        <v>1478</v>
      </c>
      <c r="AK199" s="1336" t="s">
        <v>1478</v>
      </c>
      <c r="AL199" s="1336" t="s">
        <v>1478</v>
      </c>
      <c r="AM199" s="1336" t="s">
        <v>1478</v>
      </c>
      <c r="AN199" s="1336" t="s">
        <v>1478</v>
      </c>
      <c r="AO199" s="1336" t="s">
        <v>1478</v>
      </c>
      <c r="AP199" s="1350" t="s">
        <v>1478</v>
      </c>
      <c r="AQ199" s="1350" t="s">
        <v>1478</v>
      </c>
      <c r="AR199" s="1350" t="s">
        <v>1478</v>
      </c>
      <c r="AS199" s="1351" t="s">
        <v>1478</v>
      </c>
      <c r="AT199" s="1273"/>
      <c r="AU199" s="245"/>
    </row>
    <row r="200" spans="2:92" ht="33" customHeight="1" x14ac:dyDescent="0.2">
      <c r="B200" s="2550" t="s">
        <v>1481</v>
      </c>
      <c r="C200" s="2551"/>
      <c r="D200" s="1114" t="str">
        <f>IF(NOT(D182=D185+D186),"Please check ","")</f>
        <v/>
      </c>
      <c r="E200" s="1129" t="str">
        <f t="shared" ref="E200:AS200" si="81">IF(NOT(E182=E185+E186),"Please check ","")</f>
        <v/>
      </c>
      <c r="F200" s="1129" t="str">
        <f t="shared" si="81"/>
        <v/>
      </c>
      <c r="G200" s="1129" t="str">
        <f t="shared" si="81"/>
        <v/>
      </c>
      <c r="H200" s="1129" t="str">
        <f t="shared" si="81"/>
        <v/>
      </c>
      <c r="I200" s="1129" t="str">
        <f t="shared" si="81"/>
        <v/>
      </c>
      <c r="J200" s="1129" t="str">
        <f t="shared" si="81"/>
        <v/>
      </c>
      <c r="K200" s="1129" t="str">
        <f t="shared" si="81"/>
        <v/>
      </c>
      <c r="L200" s="1129" t="str">
        <f t="shared" si="81"/>
        <v/>
      </c>
      <c r="M200" s="1129" t="str">
        <f t="shared" si="81"/>
        <v/>
      </c>
      <c r="N200" s="1129" t="str">
        <f t="shared" si="81"/>
        <v/>
      </c>
      <c r="O200" s="1129" t="str">
        <f t="shared" si="81"/>
        <v/>
      </c>
      <c r="P200" s="1129" t="str">
        <f t="shared" si="81"/>
        <v/>
      </c>
      <c r="Q200" s="1129" t="str">
        <f t="shared" si="81"/>
        <v/>
      </c>
      <c r="R200" s="1129" t="str">
        <f t="shared" si="81"/>
        <v/>
      </c>
      <c r="S200" s="1129" t="str">
        <f t="shared" si="81"/>
        <v/>
      </c>
      <c r="T200" s="1129" t="str">
        <f t="shared" si="81"/>
        <v/>
      </c>
      <c r="U200" s="1129" t="str">
        <f t="shared" si="81"/>
        <v/>
      </c>
      <c r="V200" s="1129" t="str">
        <f t="shared" si="81"/>
        <v/>
      </c>
      <c r="W200" s="1129" t="str">
        <f t="shared" si="81"/>
        <v/>
      </c>
      <c r="X200" s="1129" t="str">
        <f t="shared" si="81"/>
        <v/>
      </c>
      <c r="Y200" s="1129" t="str">
        <f t="shared" si="81"/>
        <v/>
      </c>
      <c r="Z200" s="1129" t="str">
        <f t="shared" si="81"/>
        <v/>
      </c>
      <c r="AA200" s="1129" t="str">
        <f t="shared" si="81"/>
        <v/>
      </c>
      <c r="AB200" s="1129" t="str">
        <f t="shared" si="81"/>
        <v/>
      </c>
      <c r="AC200" s="1129" t="str">
        <f t="shared" si="81"/>
        <v/>
      </c>
      <c r="AD200" s="1129" t="str">
        <f t="shared" si="81"/>
        <v/>
      </c>
      <c r="AE200" s="1129" t="str">
        <f t="shared" si="81"/>
        <v/>
      </c>
      <c r="AF200" s="1129" t="str">
        <f t="shared" si="81"/>
        <v/>
      </c>
      <c r="AG200" s="1129" t="str">
        <f t="shared" si="81"/>
        <v/>
      </c>
      <c r="AH200" s="1129" t="str">
        <f t="shared" si="81"/>
        <v/>
      </c>
      <c r="AI200" s="1129" t="str">
        <f t="shared" si="81"/>
        <v/>
      </c>
      <c r="AJ200" s="1129" t="str">
        <f t="shared" si="81"/>
        <v/>
      </c>
      <c r="AK200" s="1129" t="str">
        <f t="shared" si="81"/>
        <v/>
      </c>
      <c r="AL200" s="1129" t="str">
        <f t="shared" si="81"/>
        <v/>
      </c>
      <c r="AM200" s="1129" t="str">
        <f t="shared" si="81"/>
        <v/>
      </c>
      <c r="AN200" s="1129" t="str">
        <f t="shared" si="81"/>
        <v/>
      </c>
      <c r="AO200" s="1129" t="str">
        <f t="shared" si="81"/>
        <v/>
      </c>
      <c r="AP200" s="1130" t="str">
        <f t="shared" si="81"/>
        <v/>
      </c>
      <c r="AQ200" s="1130" t="str">
        <f t="shared" si="81"/>
        <v/>
      </c>
      <c r="AR200" s="1130" t="str">
        <f t="shared" si="81"/>
        <v/>
      </c>
      <c r="AS200" s="1355" t="str">
        <f t="shared" si="81"/>
        <v/>
      </c>
      <c r="AT200" s="1272"/>
    </row>
    <row r="201" spans="2:92" ht="39" customHeight="1" x14ac:dyDescent="0.2">
      <c r="B201" s="2521" t="s">
        <v>1599</v>
      </c>
      <c r="C201" s="2522"/>
      <c r="D201" s="1113" t="str">
        <f>IF(D186&lt;D187,"Please check","")</f>
        <v/>
      </c>
      <c r="E201" s="1128" t="str">
        <f t="shared" ref="E201:AS201" si="82">IF(E186&lt;E187,"Please check","")</f>
        <v/>
      </c>
      <c r="F201" s="1128" t="str">
        <f t="shared" si="82"/>
        <v/>
      </c>
      <c r="G201" s="1128" t="str">
        <f t="shared" si="82"/>
        <v/>
      </c>
      <c r="H201" s="1128" t="str">
        <f t="shared" si="82"/>
        <v/>
      </c>
      <c r="I201" s="1128" t="str">
        <f t="shared" si="82"/>
        <v/>
      </c>
      <c r="J201" s="1128" t="str">
        <f t="shared" si="82"/>
        <v/>
      </c>
      <c r="K201" s="1128" t="str">
        <f t="shared" si="82"/>
        <v/>
      </c>
      <c r="L201" s="1128" t="str">
        <f t="shared" si="82"/>
        <v/>
      </c>
      <c r="M201" s="1128" t="str">
        <f t="shared" si="82"/>
        <v/>
      </c>
      <c r="N201" s="1128" t="str">
        <f t="shared" si="82"/>
        <v/>
      </c>
      <c r="O201" s="1128" t="str">
        <f t="shared" si="82"/>
        <v/>
      </c>
      <c r="P201" s="1128" t="str">
        <f t="shared" si="82"/>
        <v/>
      </c>
      <c r="Q201" s="1128" t="str">
        <f t="shared" si="82"/>
        <v/>
      </c>
      <c r="R201" s="1128" t="str">
        <f t="shared" si="82"/>
        <v/>
      </c>
      <c r="S201" s="1128" t="str">
        <f t="shared" si="82"/>
        <v/>
      </c>
      <c r="T201" s="1128" t="str">
        <f t="shared" si="82"/>
        <v/>
      </c>
      <c r="U201" s="1128" t="str">
        <f t="shared" si="82"/>
        <v/>
      </c>
      <c r="V201" s="1128" t="str">
        <f t="shared" si="82"/>
        <v/>
      </c>
      <c r="W201" s="1128" t="str">
        <f t="shared" si="82"/>
        <v/>
      </c>
      <c r="X201" s="1128" t="str">
        <f t="shared" si="82"/>
        <v/>
      </c>
      <c r="Y201" s="1128" t="str">
        <f t="shared" si="82"/>
        <v/>
      </c>
      <c r="Z201" s="1128" t="str">
        <f t="shared" si="82"/>
        <v/>
      </c>
      <c r="AA201" s="1128" t="str">
        <f t="shared" si="82"/>
        <v/>
      </c>
      <c r="AB201" s="1128" t="str">
        <f t="shared" si="82"/>
        <v/>
      </c>
      <c r="AC201" s="1128" t="str">
        <f t="shared" si="82"/>
        <v/>
      </c>
      <c r="AD201" s="1128" t="str">
        <f t="shared" si="82"/>
        <v/>
      </c>
      <c r="AE201" s="1128" t="str">
        <f t="shared" si="82"/>
        <v/>
      </c>
      <c r="AF201" s="1128" t="str">
        <f t="shared" si="82"/>
        <v/>
      </c>
      <c r="AG201" s="1128" t="str">
        <f t="shared" si="82"/>
        <v/>
      </c>
      <c r="AH201" s="1128" t="str">
        <f t="shared" si="82"/>
        <v/>
      </c>
      <c r="AI201" s="1128" t="str">
        <f t="shared" si="82"/>
        <v/>
      </c>
      <c r="AJ201" s="1128" t="str">
        <f t="shared" si="82"/>
        <v/>
      </c>
      <c r="AK201" s="1128" t="str">
        <f t="shared" si="82"/>
        <v/>
      </c>
      <c r="AL201" s="1128" t="str">
        <f t="shared" si="82"/>
        <v/>
      </c>
      <c r="AM201" s="1128" t="str">
        <f t="shared" si="82"/>
        <v/>
      </c>
      <c r="AN201" s="1128" t="str">
        <f t="shared" si="82"/>
        <v/>
      </c>
      <c r="AO201" s="1128" t="str">
        <f t="shared" si="82"/>
        <v/>
      </c>
      <c r="AP201" s="1126" t="str">
        <f t="shared" si="82"/>
        <v/>
      </c>
      <c r="AQ201" s="1126" t="str">
        <f t="shared" si="82"/>
        <v/>
      </c>
      <c r="AR201" s="1126" t="str">
        <f t="shared" si="82"/>
        <v/>
      </c>
      <c r="AS201" s="1133" t="str">
        <f t="shared" si="82"/>
        <v/>
      </c>
      <c r="AT201" s="1272"/>
    </row>
    <row r="202" spans="2:92" ht="36.75" customHeight="1" x14ac:dyDescent="0.2">
      <c r="B202" s="2521" t="s">
        <v>1482</v>
      </c>
      <c r="C202" s="2522"/>
      <c r="D202" s="1113" t="str">
        <f>IF(NOT(D182=D191+D192+D194),"Please check","")</f>
        <v/>
      </c>
      <c r="E202" s="1128" t="str">
        <f t="shared" ref="E202:AS202" si="83">IF(NOT(E182=E191+E192+E194),"Please check","")</f>
        <v/>
      </c>
      <c r="F202" s="1128" t="str">
        <f t="shared" si="83"/>
        <v/>
      </c>
      <c r="G202" s="1128" t="str">
        <f t="shared" si="83"/>
        <v/>
      </c>
      <c r="H202" s="1128" t="str">
        <f t="shared" si="83"/>
        <v/>
      </c>
      <c r="I202" s="1128" t="str">
        <f t="shared" si="83"/>
        <v/>
      </c>
      <c r="J202" s="1128" t="str">
        <f t="shared" si="83"/>
        <v/>
      </c>
      <c r="K202" s="1128" t="str">
        <f t="shared" si="83"/>
        <v/>
      </c>
      <c r="L202" s="1128" t="str">
        <f t="shared" si="83"/>
        <v/>
      </c>
      <c r="M202" s="1128" t="str">
        <f t="shared" si="83"/>
        <v/>
      </c>
      <c r="N202" s="1128" t="str">
        <f t="shared" si="83"/>
        <v/>
      </c>
      <c r="O202" s="1128" t="str">
        <f t="shared" si="83"/>
        <v/>
      </c>
      <c r="P202" s="1128" t="str">
        <f t="shared" si="83"/>
        <v>Please check</v>
      </c>
      <c r="Q202" s="1128" t="str">
        <f t="shared" si="83"/>
        <v>Please check</v>
      </c>
      <c r="R202" s="1128" t="str">
        <f t="shared" si="83"/>
        <v/>
      </c>
      <c r="S202" s="1128" t="str">
        <f t="shared" si="83"/>
        <v/>
      </c>
      <c r="T202" s="1128" t="str">
        <f t="shared" si="83"/>
        <v/>
      </c>
      <c r="U202" s="1128" t="str">
        <f t="shared" si="83"/>
        <v/>
      </c>
      <c r="V202" s="1128" t="str">
        <f t="shared" si="83"/>
        <v/>
      </c>
      <c r="W202" s="1128" t="str">
        <f t="shared" si="83"/>
        <v/>
      </c>
      <c r="X202" s="1128" t="str">
        <f t="shared" si="83"/>
        <v/>
      </c>
      <c r="Y202" s="1128" t="str">
        <f t="shared" si="83"/>
        <v/>
      </c>
      <c r="Z202" s="1128" t="str">
        <f t="shared" si="83"/>
        <v/>
      </c>
      <c r="AA202" s="1128" t="str">
        <f t="shared" si="83"/>
        <v/>
      </c>
      <c r="AB202" s="1128" t="str">
        <f t="shared" si="83"/>
        <v/>
      </c>
      <c r="AC202" s="1128" t="str">
        <f t="shared" si="83"/>
        <v/>
      </c>
      <c r="AD202" s="1128" t="str">
        <f t="shared" si="83"/>
        <v/>
      </c>
      <c r="AE202" s="1128" t="str">
        <f t="shared" si="83"/>
        <v/>
      </c>
      <c r="AF202" s="1128" t="str">
        <f t="shared" si="83"/>
        <v/>
      </c>
      <c r="AG202" s="1128" t="str">
        <f t="shared" si="83"/>
        <v/>
      </c>
      <c r="AH202" s="1128" t="str">
        <f t="shared" si="83"/>
        <v/>
      </c>
      <c r="AI202" s="1128" t="str">
        <f t="shared" si="83"/>
        <v/>
      </c>
      <c r="AJ202" s="1128" t="str">
        <f t="shared" si="83"/>
        <v/>
      </c>
      <c r="AK202" s="1128" t="str">
        <f t="shared" si="83"/>
        <v/>
      </c>
      <c r="AL202" s="1128" t="str">
        <f t="shared" si="83"/>
        <v/>
      </c>
      <c r="AM202" s="1128" t="str">
        <f t="shared" si="83"/>
        <v/>
      </c>
      <c r="AN202" s="1128" t="str">
        <f t="shared" si="83"/>
        <v/>
      </c>
      <c r="AO202" s="1128" t="str">
        <f t="shared" si="83"/>
        <v/>
      </c>
      <c r="AP202" s="1126" t="str">
        <f t="shared" si="83"/>
        <v/>
      </c>
      <c r="AQ202" s="1126" t="str">
        <f t="shared" si="83"/>
        <v/>
      </c>
      <c r="AR202" s="1126" t="str">
        <f t="shared" si="83"/>
        <v/>
      </c>
      <c r="AS202" s="1133" t="str">
        <f t="shared" si="83"/>
        <v/>
      </c>
      <c r="AT202" s="1272"/>
    </row>
    <row r="203" spans="2:92" ht="48.75" customHeight="1" x14ac:dyDescent="0.2">
      <c r="B203" s="2548" t="s">
        <v>1483</v>
      </c>
      <c r="C203" s="2549"/>
      <c r="D203" s="1113" t="str">
        <f>IF(D192&lt;D193,"Please check ","")</f>
        <v/>
      </c>
      <c r="E203" s="1112" t="str">
        <f t="shared" ref="E203:AS203" si="84">IF(E192&lt;E193,"Please check ","")</f>
        <v/>
      </c>
      <c r="F203" s="1112" t="str">
        <f t="shared" si="84"/>
        <v/>
      </c>
      <c r="G203" s="1112" t="str">
        <f t="shared" si="84"/>
        <v/>
      </c>
      <c r="H203" s="1112" t="str">
        <f t="shared" si="84"/>
        <v/>
      </c>
      <c r="I203" s="1112" t="str">
        <f t="shared" si="84"/>
        <v/>
      </c>
      <c r="J203" s="1112" t="str">
        <f t="shared" si="84"/>
        <v/>
      </c>
      <c r="K203" s="1112" t="str">
        <f t="shared" si="84"/>
        <v/>
      </c>
      <c r="L203" s="1112" t="str">
        <f t="shared" si="84"/>
        <v/>
      </c>
      <c r="M203" s="1112" t="str">
        <f t="shared" si="84"/>
        <v/>
      </c>
      <c r="N203" s="1112" t="str">
        <f t="shared" si="84"/>
        <v/>
      </c>
      <c r="O203" s="1112" t="str">
        <f t="shared" si="84"/>
        <v/>
      </c>
      <c r="P203" s="1112" t="str">
        <f t="shared" si="84"/>
        <v/>
      </c>
      <c r="Q203" s="1112" t="str">
        <f t="shared" si="84"/>
        <v/>
      </c>
      <c r="R203" s="1112" t="str">
        <f t="shared" si="84"/>
        <v/>
      </c>
      <c r="S203" s="1112" t="str">
        <f t="shared" si="84"/>
        <v/>
      </c>
      <c r="T203" s="1112" t="str">
        <f t="shared" si="84"/>
        <v/>
      </c>
      <c r="U203" s="1112" t="str">
        <f t="shared" si="84"/>
        <v/>
      </c>
      <c r="V203" s="1112" t="str">
        <f t="shared" si="84"/>
        <v/>
      </c>
      <c r="W203" s="1112" t="str">
        <f t="shared" si="84"/>
        <v/>
      </c>
      <c r="X203" s="1112" t="str">
        <f t="shared" si="84"/>
        <v/>
      </c>
      <c r="Y203" s="1112" t="str">
        <f t="shared" si="84"/>
        <v/>
      </c>
      <c r="Z203" s="1112" t="str">
        <f t="shared" si="84"/>
        <v/>
      </c>
      <c r="AA203" s="1112" t="str">
        <f t="shared" si="84"/>
        <v/>
      </c>
      <c r="AB203" s="1112" t="str">
        <f t="shared" si="84"/>
        <v/>
      </c>
      <c r="AC203" s="1112" t="str">
        <f t="shared" si="84"/>
        <v/>
      </c>
      <c r="AD203" s="1112" t="str">
        <f t="shared" si="84"/>
        <v/>
      </c>
      <c r="AE203" s="1112" t="str">
        <f t="shared" si="84"/>
        <v/>
      </c>
      <c r="AF203" s="1112" t="str">
        <f t="shared" si="84"/>
        <v/>
      </c>
      <c r="AG203" s="1112" t="str">
        <f t="shared" si="84"/>
        <v/>
      </c>
      <c r="AH203" s="1112" t="str">
        <f t="shared" si="84"/>
        <v/>
      </c>
      <c r="AI203" s="1112" t="str">
        <f t="shared" si="84"/>
        <v/>
      </c>
      <c r="AJ203" s="1112" t="str">
        <f t="shared" si="84"/>
        <v/>
      </c>
      <c r="AK203" s="1112" t="str">
        <f t="shared" si="84"/>
        <v/>
      </c>
      <c r="AL203" s="1112" t="str">
        <f t="shared" si="84"/>
        <v/>
      </c>
      <c r="AM203" s="1112" t="str">
        <f t="shared" si="84"/>
        <v/>
      </c>
      <c r="AN203" s="1112" t="str">
        <f t="shared" si="84"/>
        <v/>
      </c>
      <c r="AO203" s="1112" t="str">
        <f t="shared" si="84"/>
        <v/>
      </c>
      <c r="AP203" s="1126" t="str">
        <f t="shared" si="84"/>
        <v/>
      </c>
      <c r="AQ203" s="1126" t="str">
        <f t="shared" si="84"/>
        <v/>
      </c>
      <c r="AR203" s="1126" t="str">
        <f t="shared" si="84"/>
        <v/>
      </c>
      <c r="AS203" s="1133" t="str">
        <f t="shared" si="84"/>
        <v/>
      </c>
      <c r="AT203" s="1272"/>
    </row>
    <row r="204" spans="2:92" ht="51.75" customHeight="1" x14ac:dyDescent="0.2">
      <c r="B204" s="2521" t="s">
        <v>1484</v>
      </c>
      <c r="C204" s="2522"/>
      <c r="D204" s="1114" t="str">
        <f>IF(D188&lt;D189,"Please check","")</f>
        <v/>
      </c>
      <c r="E204" s="1113" t="str">
        <f t="shared" ref="E204:AS204" si="85">IF(E188&lt;E189,"Please check","")</f>
        <v/>
      </c>
      <c r="F204" s="1113" t="str">
        <f t="shared" si="85"/>
        <v/>
      </c>
      <c r="G204" s="1113" t="str">
        <f t="shared" si="85"/>
        <v/>
      </c>
      <c r="H204" s="1113" t="str">
        <f t="shared" si="85"/>
        <v/>
      </c>
      <c r="I204" s="1113" t="str">
        <f t="shared" si="85"/>
        <v/>
      </c>
      <c r="J204" s="1113" t="str">
        <f t="shared" si="85"/>
        <v/>
      </c>
      <c r="K204" s="1113" t="str">
        <f t="shared" si="85"/>
        <v/>
      </c>
      <c r="L204" s="1113" t="str">
        <f t="shared" si="85"/>
        <v/>
      </c>
      <c r="M204" s="1113" t="str">
        <f t="shared" si="85"/>
        <v/>
      </c>
      <c r="N204" s="1113" t="str">
        <f t="shared" si="85"/>
        <v/>
      </c>
      <c r="O204" s="1113" t="str">
        <f t="shared" si="85"/>
        <v/>
      </c>
      <c r="P204" s="1113" t="str">
        <f t="shared" si="85"/>
        <v/>
      </c>
      <c r="Q204" s="1113" t="str">
        <f t="shared" si="85"/>
        <v/>
      </c>
      <c r="R204" s="1113" t="str">
        <f t="shared" si="85"/>
        <v/>
      </c>
      <c r="S204" s="1113" t="str">
        <f t="shared" si="85"/>
        <v/>
      </c>
      <c r="T204" s="1113" t="str">
        <f t="shared" si="85"/>
        <v/>
      </c>
      <c r="U204" s="1113" t="str">
        <f t="shared" si="85"/>
        <v/>
      </c>
      <c r="V204" s="1113" t="str">
        <f t="shared" si="85"/>
        <v/>
      </c>
      <c r="W204" s="1113" t="str">
        <f t="shared" si="85"/>
        <v/>
      </c>
      <c r="X204" s="1113" t="str">
        <f t="shared" si="85"/>
        <v/>
      </c>
      <c r="Y204" s="1113" t="str">
        <f t="shared" si="85"/>
        <v/>
      </c>
      <c r="Z204" s="1113" t="str">
        <f t="shared" si="85"/>
        <v/>
      </c>
      <c r="AA204" s="1113" t="str">
        <f t="shared" si="85"/>
        <v/>
      </c>
      <c r="AB204" s="1113" t="str">
        <f t="shared" si="85"/>
        <v/>
      </c>
      <c r="AC204" s="1113" t="str">
        <f t="shared" si="85"/>
        <v/>
      </c>
      <c r="AD204" s="1113" t="str">
        <f t="shared" si="85"/>
        <v/>
      </c>
      <c r="AE204" s="1113" t="str">
        <f t="shared" si="85"/>
        <v/>
      </c>
      <c r="AF204" s="1113" t="str">
        <f t="shared" si="85"/>
        <v/>
      </c>
      <c r="AG204" s="1113" t="str">
        <f t="shared" si="85"/>
        <v/>
      </c>
      <c r="AH204" s="1113" t="str">
        <f t="shared" si="85"/>
        <v/>
      </c>
      <c r="AI204" s="1113" t="str">
        <f t="shared" si="85"/>
        <v/>
      </c>
      <c r="AJ204" s="1113" t="str">
        <f t="shared" si="85"/>
        <v/>
      </c>
      <c r="AK204" s="1113" t="str">
        <f t="shared" si="85"/>
        <v/>
      </c>
      <c r="AL204" s="1113" t="str">
        <f t="shared" si="85"/>
        <v/>
      </c>
      <c r="AM204" s="1113" t="str">
        <f t="shared" si="85"/>
        <v/>
      </c>
      <c r="AN204" s="1113" t="str">
        <f t="shared" si="85"/>
        <v/>
      </c>
      <c r="AO204" s="1113" t="str">
        <f t="shared" si="85"/>
        <v/>
      </c>
      <c r="AP204" s="1126" t="str">
        <f t="shared" si="85"/>
        <v/>
      </c>
      <c r="AQ204" s="1126" t="str">
        <f t="shared" si="85"/>
        <v/>
      </c>
      <c r="AR204" s="1126" t="str">
        <f t="shared" si="85"/>
        <v/>
      </c>
      <c r="AS204" s="1133" t="str">
        <f t="shared" si="85"/>
        <v/>
      </c>
      <c r="AT204" s="1272"/>
    </row>
    <row r="205" spans="2:92" ht="27.75" customHeight="1" x14ac:dyDescent="0.2">
      <c r="B205" s="2546"/>
      <c r="C205" s="2547"/>
      <c r="D205" s="1368"/>
      <c r="E205" s="1368"/>
      <c r="F205" s="1368"/>
      <c r="G205" s="1368"/>
      <c r="H205" s="1368"/>
      <c r="I205" s="1368"/>
      <c r="J205" s="1368"/>
      <c r="K205" s="1368"/>
      <c r="L205" s="1368"/>
      <c r="M205" s="1368"/>
      <c r="N205" s="1368"/>
      <c r="O205" s="1368"/>
      <c r="P205" s="1368"/>
      <c r="Q205" s="1368"/>
      <c r="R205" s="1368"/>
      <c r="S205" s="1368"/>
      <c r="T205" s="1368"/>
      <c r="U205" s="1368"/>
      <c r="V205" s="1368"/>
      <c r="W205" s="1368"/>
      <c r="X205" s="1368"/>
      <c r="Y205" s="1368"/>
      <c r="Z205" s="1368"/>
      <c r="AA205" s="1368"/>
      <c r="AB205" s="1368"/>
      <c r="AC205" s="1368"/>
      <c r="AD205" s="1368"/>
      <c r="AE205" s="1368"/>
      <c r="AF205" s="1368"/>
      <c r="AG205" s="1368"/>
      <c r="AH205" s="1368"/>
      <c r="AI205" s="1368"/>
      <c r="AJ205" s="1368"/>
      <c r="AK205" s="1368"/>
      <c r="AL205" s="1368"/>
      <c r="AM205" s="1368"/>
      <c r="AN205" s="1368"/>
      <c r="AO205" s="1368"/>
      <c r="AP205" s="1369"/>
      <c r="AQ205" s="1369"/>
      <c r="AR205" s="1369"/>
      <c r="AS205" s="1370"/>
      <c r="AT205" s="1272"/>
    </row>
    <row r="206" spans="2:92" ht="27.75" customHeight="1" x14ac:dyDescent="0.2">
      <c r="B206" s="2544"/>
      <c r="C206" s="2545"/>
      <c r="D206" s="1371"/>
      <c r="E206" s="1371"/>
      <c r="F206" s="1371"/>
      <c r="G206" s="1371"/>
      <c r="H206" s="1371"/>
      <c r="I206" s="1371"/>
      <c r="J206" s="1371"/>
      <c r="K206" s="1371"/>
      <c r="L206" s="1371"/>
      <c r="M206" s="1371"/>
      <c r="N206" s="1371"/>
      <c r="O206" s="1371"/>
      <c r="P206" s="1371"/>
      <c r="Q206" s="1371"/>
      <c r="R206" s="1371"/>
      <c r="S206" s="1371"/>
      <c r="T206" s="1371"/>
      <c r="U206" s="1371"/>
      <c r="V206" s="1371"/>
      <c r="W206" s="1371"/>
      <c r="X206" s="1371"/>
      <c r="Y206" s="1371"/>
      <c r="Z206" s="1371"/>
      <c r="AA206" s="1371"/>
      <c r="AB206" s="1371"/>
      <c r="AC206" s="1371"/>
      <c r="AD206" s="1371"/>
      <c r="AE206" s="1371"/>
      <c r="AF206" s="1371"/>
      <c r="AG206" s="1371"/>
      <c r="AH206" s="1371"/>
      <c r="AI206" s="1371"/>
      <c r="AJ206" s="1371"/>
      <c r="AK206" s="1371"/>
      <c r="AL206" s="1371"/>
      <c r="AM206" s="1371"/>
      <c r="AN206" s="1371"/>
      <c r="AO206" s="1371"/>
      <c r="AP206" s="1369"/>
      <c r="AQ206" s="1369"/>
      <c r="AR206" s="1369"/>
      <c r="AS206" s="1370"/>
      <c r="AT206" s="1272"/>
    </row>
    <row r="207" spans="2:92" ht="27.75" customHeight="1" x14ac:dyDescent="0.2">
      <c r="B207" s="2478"/>
      <c r="C207" s="2479"/>
      <c r="D207" s="1372"/>
      <c r="E207" s="1372"/>
      <c r="F207" s="1372"/>
      <c r="G207" s="1372"/>
      <c r="H207" s="1372"/>
      <c r="I207" s="1372"/>
      <c r="J207" s="1372"/>
      <c r="K207" s="1372"/>
      <c r="L207" s="1372"/>
      <c r="M207" s="1372"/>
      <c r="N207" s="1372"/>
      <c r="O207" s="1372"/>
      <c r="P207" s="1372"/>
      <c r="Q207" s="1372"/>
      <c r="R207" s="1372"/>
      <c r="S207" s="1372"/>
      <c r="T207" s="1372"/>
      <c r="U207" s="1372"/>
      <c r="V207" s="1372"/>
      <c r="W207" s="1372"/>
      <c r="X207" s="1372"/>
      <c r="Y207" s="1372"/>
      <c r="Z207" s="1372"/>
      <c r="AA207" s="1372"/>
      <c r="AB207" s="1372"/>
      <c r="AC207" s="1372"/>
      <c r="AD207" s="1372"/>
      <c r="AE207" s="1372"/>
      <c r="AF207" s="1372"/>
      <c r="AG207" s="1372"/>
      <c r="AH207" s="1372"/>
      <c r="AI207" s="1372"/>
      <c r="AJ207" s="1372"/>
      <c r="AK207" s="1372"/>
      <c r="AL207" s="1372"/>
      <c r="AM207" s="1372"/>
      <c r="AN207" s="1372"/>
      <c r="AO207" s="1372"/>
      <c r="AP207" s="1369"/>
      <c r="AQ207" s="1369"/>
      <c r="AR207" s="1369"/>
      <c r="AS207" s="1370"/>
      <c r="AT207" s="1272"/>
    </row>
    <row r="208" spans="2:92" ht="27.75" customHeight="1" x14ac:dyDescent="0.2">
      <c r="B208" s="2546"/>
      <c r="C208" s="2547"/>
      <c r="D208" s="1368"/>
      <c r="E208" s="1368"/>
      <c r="F208" s="1368"/>
      <c r="G208" s="1368"/>
      <c r="H208" s="1368"/>
      <c r="I208" s="1368"/>
      <c r="J208" s="1368"/>
      <c r="K208" s="1368"/>
      <c r="L208" s="1368"/>
      <c r="M208" s="1368"/>
      <c r="N208" s="1368"/>
      <c r="O208" s="1368"/>
      <c r="P208" s="1368"/>
      <c r="Q208" s="1368"/>
      <c r="R208" s="1368"/>
      <c r="S208" s="1368"/>
      <c r="T208" s="1368"/>
      <c r="U208" s="1368"/>
      <c r="V208" s="1368"/>
      <c r="W208" s="1368"/>
      <c r="X208" s="1368"/>
      <c r="Y208" s="1368"/>
      <c r="Z208" s="1368"/>
      <c r="AA208" s="1368"/>
      <c r="AB208" s="1368"/>
      <c r="AC208" s="1368"/>
      <c r="AD208" s="1368"/>
      <c r="AE208" s="1368"/>
      <c r="AF208" s="1368"/>
      <c r="AG208" s="1368"/>
      <c r="AH208" s="1368"/>
      <c r="AI208" s="1368"/>
      <c r="AJ208" s="1368"/>
      <c r="AK208" s="1368"/>
      <c r="AL208" s="1368"/>
      <c r="AM208" s="1368"/>
      <c r="AN208" s="1368"/>
      <c r="AO208" s="1368"/>
      <c r="AP208" s="1369"/>
      <c r="AQ208" s="1369"/>
      <c r="AR208" s="1369"/>
      <c r="AS208" s="1370"/>
      <c r="AT208" s="1272"/>
    </row>
    <row r="209" spans="2:92" ht="14.25" x14ac:dyDescent="0.2">
      <c r="B209" s="366"/>
      <c r="C209" s="842" t="s">
        <v>632</v>
      </c>
      <c r="D209" s="842" t="s">
        <v>1878</v>
      </c>
      <c r="E209" s="842" t="s">
        <v>1879</v>
      </c>
      <c r="F209" s="842" t="s">
        <v>1880</v>
      </c>
      <c r="G209" s="842" t="s">
        <v>1881</v>
      </c>
      <c r="H209" s="842" t="s">
        <v>1882</v>
      </c>
      <c r="I209" s="842" t="s">
        <v>1883</v>
      </c>
      <c r="J209" s="842" t="s">
        <v>1884</v>
      </c>
      <c r="K209" s="842" t="s">
        <v>1885</v>
      </c>
      <c r="L209" s="842" t="s">
        <v>1886</v>
      </c>
      <c r="M209" s="842" t="s">
        <v>1887</v>
      </c>
      <c r="N209" s="842" t="s">
        <v>1888</v>
      </c>
      <c r="O209" s="842" t="s">
        <v>1889</v>
      </c>
      <c r="P209" s="842" t="s">
        <v>1890</v>
      </c>
      <c r="Q209" s="842" t="s">
        <v>1891</v>
      </c>
      <c r="R209" s="842" t="s">
        <v>1892</v>
      </c>
      <c r="S209" s="842" t="s">
        <v>1893</v>
      </c>
      <c r="T209" s="842" t="s">
        <v>1894</v>
      </c>
      <c r="U209" s="842" t="s">
        <v>1895</v>
      </c>
      <c r="V209" s="842" t="s">
        <v>1896</v>
      </c>
      <c r="W209" s="842" t="s">
        <v>1897</v>
      </c>
      <c r="X209" s="842" t="s">
        <v>1898</v>
      </c>
      <c r="Y209" s="842" t="s">
        <v>1899</v>
      </c>
      <c r="Z209" s="842" t="s">
        <v>1900</v>
      </c>
      <c r="AA209" s="842" t="s">
        <v>1901</v>
      </c>
      <c r="AB209" s="842" t="s">
        <v>1902</v>
      </c>
      <c r="AC209" s="842" t="s">
        <v>1903</v>
      </c>
      <c r="AD209" s="842" t="s">
        <v>1904</v>
      </c>
      <c r="AE209" s="842" t="s">
        <v>1905</v>
      </c>
      <c r="AF209" s="842" t="s">
        <v>1906</v>
      </c>
      <c r="AG209" s="842" t="s">
        <v>1907</v>
      </c>
      <c r="AH209" s="842" t="s">
        <v>1908</v>
      </c>
      <c r="AI209" s="842" t="s">
        <v>1909</v>
      </c>
      <c r="AJ209" s="842" t="s">
        <v>1910</v>
      </c>
      <c r="AK209" s="842" t="s">
        <v>1911</v>
      </c>
      <c r="AL209" s="842" t="s">
        <v>1912</v>
      </c>
      <c r="AM209" s="842" t="s">
        <v>1913</v>
      </c>
      <c r="AN209" s="842" t="s">
        <v>1914</v>
      </c>
      <c r="AO209" s="842" t="s">
        <v>1915</v>
      </c>
      <c r="AP209" s="842" t="s">
        <v>1916</v>
      </c>
      <c r="AQ209" s="842" t="s">
        <v>1917</v>
      </c>
      <c r="AR209" s="842" t="s">
        <v>1918</v>
      </c>
      <c r="AS209" s="842" t="s">
        <v>1919</v>
      </c>
      <c r="AT209" s="842"/>
    </row>
    <row r="210" spans="2:92" ht="14.25" x14ac:dyDescent="0.2">
      <c r="B210" s="13" t="s">
        <v>680</v>
      </c>
      <c r="C210" s="13"/>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1209"/>
      <c r="AQ210" s="1209"/>
      <c r="AR210" s="1209"/>
      <c r="AS210" s="1209"/>
      <c r="AT210" s="1209"/>
      <c r="AU210" s="842"/>
    </row>
    <row r="211" spans="2:92" ht="14.25" x14ac:dyDescent="0.2">
      <c r="B211" s="1362" t="s">
        <v>1976</v>
      </c>
      <c r="C211" s="1363"/>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1209"/>
      <c r="AQ211" s="1209"/>
      <c r="AR211" s="1209"/>
      <c r="AS211" s="1209"/>
      <c r="AT211" s="1209"/>
      <c r="AU211" s="42"/>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row>
    <row r="212" spans="2:92" ht="14.25" x14ac:dyDescent="0.2">
      <c r="B212" s="1362" t="s">
        <v>1977</v>
      </c>
      <c r="C212" s="1363"/>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1209"/>
      <c r="AQ212" s="1209"/>
      <c r="AR212" s="1209"/>
      <c r="AS212" s="1209"/>
      <c r="AT212" s="1209"/>
      <c r="AU212" s="42"/>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row>
    <row r="213" spans="2:92" ht="14.25" x14ac:dyDescent="0.2">
      <c r="B213" s="18" t="s">
        <v>1978</v>
      </c>
      <c r="C213" s="1363"/>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1209"/>
      <c r="AQ213" s="1209"/>
      <c r="AR213" s="1209"/>
      <c r="AS213" s="1209"/>
      <c r="AT213" s="1209"/>
      <c r="AU213" s="42"/>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row>
    <row r="214" spans="2:92" ht="14.25" x14ac:dyDescent="0.2">
      <c r="B214" s="18" t="s">
        <v>1979</v>
      </c>
      <c r="C214" s="1363"/>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1209"/>
      <c r="AQ214" s="1209"/>
      <c r="AR214" s="1209"/>
      <c r="AS214" s="1209"/>
      <c r="AT214" s="1209"/>
      <c r="AU214" s="42"/>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row>
    <row r="215" spans="2:92" ht="14.25" x14ac:dyDescent="0.2">
      <c r="B215" s="1362" t="s">
        <v>1924</v>
      </c>
      <c r="C215" s="1363"/>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1209"/>
      <c r="AQ215" s="1209"/>
      <c r="AR215" s="1209"/>
      <c r="AS215" s="1209"/>
      <c r="AT215" s="1209"/>
      <c r="AU215" s="42"/>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row>
    <row r="216" spans="2:92" ht="14.25" x14ac:dyDescent="0.2">
      <c r="B216" s="1362" t="s">
        <v>1980</v>
      </c>
      <c r="C216" s="1362"/>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1209"/>
      <c r="AQ216" s="1209"/>
      <c r="AR216" s="1209"/>
      <c r="AS216" s="1209"/>
      <c r="AT216" s="1209"/>
      <c r="AU216" s="42"/>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row>
    <row r="217" spans="2:92" ht="14.25" x14ac:dyDescent="0.2">
      <c r="B217" s="1362" t="s">
        <v>1981</v>
      </c>
      <c r="C217" s="1362"/>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1209"/>
      <c r="AQ217" s="1209"/>
      <c r="AR217" s="1209"/>
      <c r="AS217" s="1209"/>
      <c r="AT217" s="1209"/>
      <c r="AU217" s="42"/>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row>
    <row r="218" spans="2:92" ht="14.25" x14ac:dyDescent="0.2">
      <c r="B218" s="1362" t="s">
        <v>1927</v>
      </c>
      <c r="C218" s="1362"/>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1209"/>
      <c r="AQ218" s="1209"/>
      <c r="AR218" s="1209"/>
      <c r="AS218" s="1209"/>
      <c r="AT218" s="1209"/>
      <c r="AU218" s="42"/>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row>
    <row r="219" spans="2:92" ht="14.25" x14ac:dyDescent="0.2">
      <c r="B219" s="1362" t="s">
        <v>1982</v>
      </c>
      <c r="C219" s="1363"/>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1209"/>
      <c r="AQ219" s="1209"/>
      <c r="AR219" s="1209"/>
      <c r="AS219" s="1209"/>
      <c r="AT219" s="1209"/>
      <c r="AU219" s="42"/>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row>
    <row r="220" spans="2:92" ht="14.25" x14ac:dyDescent="0.2">
      <c r="B220" s="1362" t="s">
        <v>1983</v>
      </c>
      <c r="C220" s="1363"/>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1209"/>
      <c r="AQ220" s="1209"/>
      <c r="AR220" s="1209"/>
      <c r="AS220" s="1209"/>
      <c r="AT220" s="1209"/>
      <c r="AU220" s="42"/>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row>
    <row r="221" spans="2:92" ht="14.25" x14ac:dyDescent="0.2">
      <c r="B221" s="1362" t="s">
        <v>1984</v>
      </c>
      <c r="C221" s="1363"/>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1209"/>
      <c r="AQ221" s="1209"/>
      <c r="AR221" s="1209"/>
      <c r="AS221" s="1209"/>
      <c r="AT221" s="1209"/>
      <c r="AU221" s="42"/>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row>
    <row r="222" spans="2:92" ht="14.25" x14ac:dyDescent="0.2">
      <c r="B222" s="1362" t="s">
        <v>1985</v>
      </c>
      <c r="C222" s="1363"/>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1209"/>
      <c r="AQ222" s="1209"/>
      <c r="AR222" s="1209"/>
      <c r="AS222" s="1209"/>
      <c r="AT222" s="1209"/>
      <c r="AU222" s="42"/>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row>
    <row r="223" spans="2:92" ht="14.25" x14ac:dyDescent="0.2">
      <c r="B223" s="1364" t="s">
        <v>1986</v>
      </c>
      <c r="C223" s="1363"/>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1209"/>
      <c r="AQ223" s="1209"/>
      <c r="AR223" s="1209"/>
      <c r="AS223" s="1209"/>
      <c r="AT223" s="1209"/>
      <c r="AU223" s="42"/>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row>
    <row r="224" spans="2:92" ht="14.25" x14ac:dyDescent="0.2">
      <c r="B224" s="1364" t="s">
        <v>1933</v>
      </c>
      <c r="C224" s="1363"/>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1209"/>
      <c r="AQ224" s="1209"/>
      <c r="AR224" s="1209"/>
      <c r="AS224" s="1209"/>
      <c r="AT224" s="1209"/>
      <c r="AU224" s="42"/>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row>
    <row r="225" spans="2:92" ht="14.25" x14ac:dyDescent="0.2">
      <c r="B225" s="1364" t="s">
        <v>1934</v>
      </c>
      <c r="C225" s="1363"/>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1209"/>
      <c r="AQ225" s="1209"/>
      <c r="AR225" s="1209"/>
      <c r="AS225" s="1209"/>
      <c r="AT225" s="1209"/>
      <c r="AU225" s="42"/>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row>
    <row r="226" spans="2:92" ht="15.75" x14ac:dyDescent="0.2">
      <c r="B226" s="182"/>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1209"/>
      <c r="AQ226" s="1209"/>
      <c r="AR226" s="1209"/>
      <c r="AS226" s="1209"/>
      <c r="AT226" s="1209"/>
      <c r="AU226" s="42"/>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row>
    <row r="227" spans="2:92" ht="15.75" x14ac:dyDescent="0.2">
      <c r="B227" s="182"/>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1209"/>
      <c r="AQ227" s="1209"/>
      <c r="AR227" s="1209"/>
      <c r="AS227" s="1209"/>
      <c r="AT227" s="1209"/>
      <c r="AU227" s="42"/>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row>
    <row r="228" spans="2:92" ht="15.75" x14ac:dyDescent="0.2">
      <c r="B228" s="182"/>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1209"/>
      <c r="AQ228" s="1209"/>
      <c r="AR228" s="1209"/>
      <c r="AS228" s="1209"/>
      <c r="AT228" s="1209"/>
      <c r="AU228" s="42"/>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row>
    <row r="229" spans="2:92" ht="15.75" x14ac:dyDescent="0.2">
      <c r="B229" s="182"/>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1209"/>
      <c r="AQ229" s="1209"/>
      <c r="AR229" s="1209"/>
      <c r="AS229" s="1209"/>
      <c r="AT229" s="1209"/>
      <c r="AU229" s="42"/>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row>
    <row r="230" spans="2:92" ht="15.75" x14ac:dyDescent="0.2">
      <c r="B230" s="182"/>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1209"/>
      <c r="AQ230" s="1209"/>
      <c r="AR230" s="1209"/>
      <c r="AS230" s="1209"/>
      <c r="AT230" s="1209"/>
      <c r="AU230" s="42"/>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row>
    <row r="231" spans="2:92" ht="15.75" x14ac:dyDescent="0.2">
      <c r="B231" s="182"/>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1209"/>
      <c r="AQ231" s="1209"/>
      <c r="AR231" s="1209"/>
      <c r="AS231" s="1209"/>
      <c r="AT231" s="1209"/>
      <c r="AU231" s="42"/>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row>
    <row r="232" spans="2:92" ht="15.75" x14ac:dyDescent="0.2">
      <c r="B232" s="182"/>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1209"/>
      <c r="AQ232" s="1209"/>
      <c r="AR232" s="1209"/>
      <c r="AS232" s="1209"/>
      <c r="AT232" s="1209"/>
      <c r="AU232" s="42"/>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row>
    <row r="233" spans="2:92" ht="15.75" x14ac:dyDescent="0.2">
      <c r="B233" s="182"/>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1209"/>
      <c r="AQ233" s="1209"/>
      <c r="AR233" s="1209"/>
      <c r="AS233" s="1209"/>
      <c r="AT233" s="1209"/>
      <c r="AU233" s="42"/>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row>
    <row r="234" spans="2:92" ht="15.75" x14ac:dyDescent="0.2">
      <c r="B234" s="182"/>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1209"/>
      <c r="AQ234" s="1209"/>
      <c r="AR234" s="1209"/>
      <c r="AS234" s="1209"/>
      <c r="AT234" s="1209"/>
      <c r="AU234" s="42"/>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row>
    <row r="235" spans="2:92" ht="15.75" x14ac:dyDescent="0.2">
      <c r="B235" s="182"/>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1209"/>
      <c r="AQ235" s="1209"/>
      <c r="AR235" s="1209"/>
      <c r="AS235" s="1209"/>
      <c r="AT235" s="1209"/>
      <c r="AU235" s="42"/>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row>
    <row r="236" spans="2:92" ht="15.75" x14ac:dyDescent="0.2">
      <c r="B236" s="182"/>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1209"/>
      <c r="AQ236" s="1209"/>
      <c r="AR236" s="1209"/>
      <c r="AS236" s="1209"/>
      <c r="AT236" s="1209"/>
      <c r="AU236" s="42"/>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row>
    <row r="237" spans="2:92" ht="15.75" x14ac:dyDescent="0.2">
      <c r="B237" s="182"/>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1209"/>
      <c r="AQ237" s="1209"/>
      <c r="AR237" s="1209"/>
      <c r="AS237" s="1209"/>
      <c r="AT237" s="1209"/>
      <c r="AU237" s="42"/>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row>
    <row r="238" spans="2:92" ht="15.75" x14ac:dyDescent="0.2">
      <c r="B238" s="182"/>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1209"/>
      <c r="AQ238" s="1209"/>
      <c r="AR238" s="1209"/>
      <c r="AS238" s="1209"/>
      <c r="AT238" s="1209"/>
      <c r="AU238" s="42"/>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row>
    <row r="239" spans="2:92" ht="15.75" x14ac:dyDescent="0.2">
      <c r="B239" s="182"/>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1209"/>
      <c r="AQ239" s="1209"/>
      <c r="AR239" s="1209"/>
      <c r="AS239" s="1209"/>
      <c r="AT239" s="1209"/>
      <c r="AU239" s="42"/>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row>
    <row r="240" spans="2:92" ht="15.75" x14ac:dyDescent="0.2">
      <c r="B240" s="182"/>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1209"/>
      <c r="AQ240" s="1209"/>
      <c r="AR240" s="1209"/>
      <c r="AS240" s="1209"/>
      <c r="AT240" s="1209"/>
      <c r="AU240" s="42"/>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row>
    <row r="241" spans="2:92" ht="15.75" x14ac:dyDescent="0.2">
      <c r="B241" s="182"/>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1209"/>
      <c r="AQ241" s="1209"/>
      <c r="AR241" s="1209"/>
      <c r="AS241" s="1209"/>
      <c r="AT241" s="1209"/>
      <c r="AU241" s="42"/>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row>
    <row r="242" spans="2:92" ht="15.75" x14ac:dyDescent="0.2">
      <c r="B242" s="182"/>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1209"/>
      <c r="AQ242" s="1209"/>
      <c r="AR242" s="1209"/>
      <c r="AS242" s="1209"/>
      <c r="AT242" s="1209"/>
      <c r="AU242" s="42"/>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row>
    <row r="243" spans="2:92" ht="15.75" x14ac:dyDescent="0.2">
      <c r="B243" s="182"/>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1209"/>
      <c r="AQ243" s="1209"/>
      <c r="AR243" s="1209"/>
      <c r="AS243" s="1209"/>
      <c r="AT243" s="1209"/>
      <c r="AU243" s="42"/>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row>
    <row r="244" spans="2:92" ht="15.75" x14ac:dyDescent="0.2">
      <c r="B244" s="182"/>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1209"/>
      <c r="AQ244" s="1209"/>
      <c r="AR244" s="1209"/>
      <c r="AS244" s="1209"/>
      <c r="AT244" s="1209"/>
      <c r="AU244" s="42"/>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row>
    <row r="245" spans="2:92" ht="15.75" x14ac:dyDescent="0.2">
      <c r="B245" s="182"/>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1209"/>
      <c r="AQ245" s="1209"/>
      <c r="AR245" s="1209"/>
      <c r="AS245" s="1209"/>
      <c r="AT245" s="1209"/>
      <c r="AU245" s="42"/>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row>
    <row r="246" spans="2:92" ht="15.75" x14ac:dyDescent="0.2">
      <c r="B246" s="182"/>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1209"/>
      <c r="AQ246" s="1209"/>
      <c r="AR246" s="1209"/>
      <c r="AS246" s="1209"/>
      <c r="AT246" s="1209"/>
      <c r="AU246" s="42"/>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row>
    <row r="247" spans="2:92" ht="15.75" x14ac:dyDescent="0.2">
      <c r="B247" s="182"/>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1209"/>
      <c r="AQ247" s="1209"/>
      <c r="AR247" s="1209"/>
      <c r="AS247" s="1209"/>
      <c r="AT247" s="1209"/>
      <c r="AU247" s="42"/>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row>
    <row r="248" spans="2:92" ht="15.75" x14ac:dyDescent="0.2">
      <c r="B248" s="182"/>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1209"/>
      <c r="AQ248" s="1209"/>
      <c r="AR248" s="1209"/>
      <c r="AS248" s="1209"/>
      <c r="AT248" s="1209"/>
      <c r="AU248" s="42"/>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row>
    <row r="249" spans="2:92" ht="15.75" x14ac:dyDescent="0.2">
      <c r="B249" s="182"/>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1209"/>
      <c r="AQ249" s="1209"/>
      <c r="AR249" s="1209"/>
      <c r="AS249" s="1209"/>
      <c r="AT249" s="1209"/>
      <c r="AU249" s="42"/>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row>
    <row r="250" spans="2:92" ht="15.75" x14ac:dyDescent="0.2">
      <c r="B250" s="182"/>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1209"/>
      <c r="AQ250" s="1209"/>
      <c r="AR250" s="1209"/>
      <c r="AS250" s="1209"/>
      <c r="AT250" s="1209"/>
      <c r="AU250" s="42"/>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row>
    <row r="251" spans="2:92" ht="15.75" x14ac:dyDescent="0.2">
      <c r="B251" s="182"/>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1209"/>
      <c r="AQ251" s="1209"/>
      <c r="AR251" s="1209"/>
      <c r="AS251" s="1209"/>
      <c r="AT251" s="1209"/>
      <c r="AU251" s="42"/>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row>
    <row r="252" spans="2:92" ht="15.75" x14ac:dyDescent="0.2">
      <c r="B252" s="182"/>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1209"/>
      <c r="AQ252" s="1209"/>
      <c r="AR252" s="1209"/>
      <c r="AS252" s="1209"/>
      <c r="AT252" s="1209"/>
      <c r="AU252" s="42"/>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row>
    <row r="253" spans="2:92" ht="15.75" x14ac:dyDescent="0.2">
      <c r="B253" s="182"/>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1209"/>
      <c r="AQ253" s="1209"/>
      <c r="AR253" s="1209"/>
      <c r="AS253" s="1209"/>
      <c r="AT253" s="1209"/>
      <c r="AU253" s="42"/>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row>
    <row r="254" spans="2:92" ht="15.75" x14ac:dyDescent="0.2">
      <c r="B254" s="182"/>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1209"/>
      <c r="AQ254" s="1209"/>
      <c r="AR254" s="1209"/>
      <c r="AS254" s="1209"/>
      <c r="AT254" s="1209"/>
      <c r="AU254" s="42"/>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row>
    <row r="255" spans="2:92" ht="15.75" x14ac:dyDescent="0.2">
      <c r="B255" s="182"/>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1209"/>
      <c r="AQ255" s="1209"/>
      <c r="AR255" s="1209"/>
      <c r="AS255" s="1209"/>
      <c r="AT255" s="1209"/>
      <c r="AU255" s="42"/>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row>
    <row r="256" spans="2:92" ht="15.75" x14ac:dyDescent="0.2">
      <c r="B256" s="182"/>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1209"/>
      <c r="AQ256" s="1209"/>
      <c r="AR256" s="1209"/>
      <c r="AS256" s="1209"/>
      <c r="AT256" s="1209"/>
      <c r="AU256" s="42"/>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row>
    <row r="257" spans="2:92" ht="15.75" x14ac:dyDescent="0.2">
      <c r="B257" s="182"/>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1209"/>
      <c r="AQ257" s="1209"/>
      <c r="AR257" s="1209"/>
      <c r="AS257" s="1209"/>
      <c r="AT257" s="1209"/>
      <c r="AU257" s="42"/>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row>
    <row r="258" spans="2:92" ht="15.75" x14ac:dyDescent="0.2">
      <c r="B258" s="182"/>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1209"/>
      <c r="AQ258" s="1209"/>
      <c r="AR258" s="1209"/>
      <c r="AS258" s="1209"/>
      <c r="AT258" s="1209"/>
      <c r="AU258" s="42"/>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row>
    <row r="259" spans="2:92" ht="15.75" x14ac:dyDescent="0.2">
      <c r="B259" s="182"/>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1209"/>
      <c r="AQ259" s="1209"/>
      <c r="AR259" s="1209"/>
      <c r="AS259" s="1209"/>
      <c r="AT259" s="1209"/>
      <c r="AU259" s="42"/>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row>
    <row r="260" spans="2:92" ht="15.75" x14ac:dyDescent="0.2">
      <c r="B260" s="182"/>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1209"/>
      <c r="AQ260" s="1209"/>
      <c r="AR260" s="1209"/>
      <c r="AS260" s="1209"/>
      <c r="AT260" s="1209"/>
      <c r="AU260" s="42"/>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row>
    <row r="261" spans="2:92" ht="15.75" x14ac:dyDescent="0.2">
      <c r="B261" s="182"/>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1209"/>
      <c r="AQ261" s="1209"/>
      <c r="AR261" s="1209"/>
      <c r="AS261" s="1209"/>
      <c r="AT261" s="1209"/>
      <c r="AU261" s="42"/>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row>
    <row r="262" spans="2:92" ht="15.75" x14ac:dyDescent="0.2">
      <c r="B262" s="182"/>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1209"/>
      <c r="AQ262" s="1209"/>
      <c r="AR262" s="1209"/>
      <c r="AS262" s="1209"/>
      <c r="AT262" s="1209"/>
      <c r="AU262" s="42"/>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row>
    <row r="263" spans="2:92" ht="15.75" x14ac:dyDescent="0.2">
      <c r="B263" s="182"/>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1209"/>
      <c r="AQ263" s="1209"/>
      <c r="AR263" s="1209"/>
      <c r="AS263" s="1209"/>
      <c r="AT263" s="1209"/>
      <c r="AU263" s="42"/>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row>
    <row r="264" spans="2:92" ht="15.75" x14ac:dyDescent="0.2">
      <c r="B264" s="182"/>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1209"/>
      <c r="AQ264" s="1209"/>
      <c r="AR264" s="1209"/>
      <c r="AS264" s="1209"/>
      <c r="AT264" s="1209"/>
      <c r="AU264" s="42"/>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row>
    <row r="265" spans="2:92" ht="15.75" x14ac:dyDescent="0.2">
      <c r="B265" s="182"/>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1209"/>
      <c r="AQ265" s="1209"/>
      <c r="AR265" s="1209"/>
      <c r="AS265" s="1209"/>
      <c r="AT265" s="1209"/>
      <c r="AU265" s="42"/>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row>
    <row r="266" spans="2:92" ht="15.75" x14ac:dyDescent="0.2">
      <c r="B266" s="182"/>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1209"/>
      <c r="AQ266" s="1209"/>
      <c r="AR266" s="1209"/>
      <c r="AS266" s="1209"/>
      <c r="AT266" s="1209"/>
      <c r="AU266" s="42"/>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row>
    <row r="267" spans="2:92" ht="15.75" x14ac:dyDescent="0.2">
      <c r="B267" s="182"/>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1209"/>
      <c r="AQ267" s="1209"/>
      <c r="AR267" s="1209"/>
      <c r="AS267" s="1209"/>
      <c r="AT267" s="1209"/>
      <c r="AU267" s="42"/>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row>
    <row r="268" spans="2:92" ht="15.75" x14ac:dyDescent="0.2">
      <c r="B268" s="182"/>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1209"/>
      <c r="AQ268" s="1209"/>
      <c r="AR268" s="1209"/>
      <c r="AS268" s="1209"/>
      <c r="AT268" s="1209"/>
      <c r="AU268" s="42"/>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row>
    <row r="269" spans="2:92" ht="15.75" x14ac:dyDescent="0.2">
      <c r="B269" s="182"/>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1209"/>
      <c r="AQ269" s="1209"/>
      <c r="AR269" s="1209"/>
      <c r="AS269" s="1209"/>
      <c r="AT269" s="1209"/>
      <c r="AU269" s="42"/>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row>
    <row r="270" spans="2:92" ht="15.75" x14ac:dyDescent="0.2">
      <c r="B270" s="182"/>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1209"/>
      <c r="AQ270" s="1209"/>
      <c r="AR270" s="1209"/>
      <c r="AS270" s="1209"/>
      <c r="AT270" s="1209"/>
      <c r="AU270" s="42"/>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row>
    <row r="271" spans="2:92" ht="15.75" x14ac:dyDescent="0.2">
      <c r="B271" s="182"/>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1209"/>
      <c r="AQ271" s="1209"/>
      <c r="AR271" s="1209"/>
      <c r="AS271" s="1209"/>
      <c r="AT271" s="1209"/>
      <c r="AU271" s="42"/>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row>
    <row r="272" spans="2:92" ht="15.75" x14ac:dyDescent="0.2">
      <c r="B272" s="182"/>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1209"/>
      <c r="AQ272" s="1209"/>
      <c r="AR272" s="1209"/>
      <c r="AS272" s="1209"/>
      <c r="AT272" s="1209"/>
      <c r="AU272" s="42"/>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row>
    <row r="273" spans="2:92" ht="15.75" x14ac:dyDescent="0.2">
      <c r="B273" s="182"/>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1209"/>
      <c r="AQ273" s="1209"/>
      <c r="AR273" s="1209"/>
      <c r="AS273" s="1209"/>
      <c r="AT273" s="1209"/>
      <c r="AU273" s="42"/>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row>
    <row r="274" spans="2:92" ht="15.75" x14ac:dyDescent="0.2">
      <c r="B274" s="182"/>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1209"/>
      <c r="AQ274" s="1209"/>
      <c r="AR274" s="1209"/>
      <c r="AS274" s="1209"/>
      <c r="AT274" s="1209"/>
      <c r="AU274" s="42"/>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row>
    <row r="275" spans="2:92" ht="15.75" x14ac:dyDescent="0.2">
      <c r="B275" s="182"/>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1209"/>
      <c r="AQ275" s="1209"/>
      <c r="AR275" s="1209"/>
      <c r="AS275" s="1209"/>
      <c r="AT275" s="1209"/>
      <c r="AU275" s="42"/>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row>
    <row r="276" spans="2:92" ht="15.75" x14ac:dyDescent="0.2">
      <c r="B276" s="182"/>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1209"/>
      <c r="AQ276" s="1209"/>
      <c r="AR276" s="1209"/>
      <c r="AS276" s="1209"/>
      <c r="AT276" s="1209"/>
      <c r="AU276" s="42"/>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row>
    <row r="277" spans="2:92" ht="15.75" x14ac:dyDescent="0.2">
      <c r="B277" s="182"/>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1209"/>
      <c r="AQ277" s="1209"/>
      <c r="AR277" s="1209"/>
      <c r="AS277" s="1209"/>
      <c r="AT277" s="1209"/>
      <c r="AU277" s="42"/>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row>
    <row r="278" spans="2:92" ht="15.75" x14ac:dyDescent="0.2">
      <c r="B278" s="182"/>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1209"/>
      <c r="AQ278" s="1209"/>
      <c r="AR278" s="1209"/>
      <c r="AS278" s="1209"/>
      <c r="AT278" s="1209"/>
      <c r="AU278" s="42"/>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row>
    <row r="279" spans="2:92" ht="15.75" x14ac:dyDescent="0.2">
      <c r="B279" s="182"/>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1209"/>
      <c r="AQ279" s="1209"/>
      <c r="AR279" s="1209"/>
      <c r="AS279" s="1209"/>
      <c r="AT279" s="1209"/>
      <c r="AU279" s="42"/>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row>
    <row r="280" spans="2:92" ht="15.75" x14ac:dyDescent="0.2">
      <c r="B280" s="182"/>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1209"/>
      <c r="AQ280" s="1209"/>
      <c r="AR280" s="1209"/>
      <c r="AS280" s="1209"/>
      <c r="AT280" s="1209"/>
      <c r="AU280" s="42"/>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row>
    <row r="281" spans="2:92" ht="15.75" x14ac:dyDescent="0.2">
      <c r="B281" s="182"/>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1209"/>
      <c r="AQ281" s="1209"/>
      <c r="AR281" s="1209"/>
      <c r="AS281" s="1209"/>
      <c r="AT281" s="1209"/>
      <c r="AU281" s="42"/>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row>
    <row r="282" spans="2:92" ht="15.75" x14ac:dyDescent="0.2">
      <c r="B282" s="182"/>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1209"/>
      <c r="AQ282" s="1209"/>
      <c r="AR282" s="1209"/>
      <c r="AS282" s="1209"/>
      <c r="AT282" s="1209"/>
      <c r="AU282" s="42"/>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row>
    <row r="283" spans="2:92" ht="15.75" x14ac:dyDescent="0.2">
      <c r="B283" s="182"/>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1209"/>
      <c r="AQ283" s="1209"/>
      <c r="AR283" s="1209"/>
      <c r="AS283" s="1209"/>
      <c r="AT283" s="1209"/>
      <c r="AU283" s="42"/>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row>
    <row r="284" spans="2:92" ht="15.75" x14ac:dyDescent="0.2">
      <c r="B284" s="182"/>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1209"/>
      <c r="AQ284" s="1209"/>
      <c r="AR284" s="1209"/>
      <c r="AS284" s="1209"/>
      <c r="AT284" s="1209"/>
      <c r="AU284" s="42"/>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row>
    <row r="285" spans="2:92" ht="15.75" x14ac:dyDescent="0.2">
      <c r="B285" s="182"/>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1209"/>
      <c r="AQ285" s="1209"/>
      <c r="AR285" s="1209"/>
      <c r="AS285" s="1209"/>
      <c r="AT285" s="1209"/>
      <c r="AU285" s="42"/>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row>
    <row r="286" spans="2:92" ht="15.75" x14ac:dyDescent="0.2">
      <c r="B286" s="182"/>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1209"/>
      <c r="AQ286" s="1209"/>
      <c r="AR286" s="1209"/>
      <c r="AS286" s="1209"/>
      <c r="AT286" s="1209"/>
      <c r="AU286" s="42"/>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row>
    <row r="287" spans="2:92" ht="15.75" x14ac:dyDescent="0.2">
      <c r="B287" s="182"/>
      <c r="C287" s="181"/>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2424"/>
      <c r="AQ287" s="2424"/>
      <c r="AR287" s="810"/>
      <c r="AS287" s="810"/>
      <c r="AT287" s="810"/>
      <c r="AU287" s="42"/>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row>
    <row r="288" spans="2:92" ht="14.25" customHeight="1" x14ac:dyDescent="0.2">
      <c r="AU288" s="42"/>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row>
  </sheetData>
  <sheetProtection algorithmName="SHA-512" hashValue="vHlSlOzWTArQOmE8cuH3JsormPaCGEkbZWHhl9NvXubUHz47vNIEhmBXe3aPpSHX29Lk8RmZ9Ekel6gtnz1wGw==" saltValue="t5jFJr1NwRFi0JIQbzLOTQ==" spinCount="100000" sheet="1" objects="1" scenarios="1" formatCells="0" formatColumns="0" formatRows="0" insertHyperlinks="0"/>
  <mergeCells count="81">
    <mergeCell ref="AT140:AT141"/>
    <mergeCell ref="AT179:AT180"/>
    <mergeCell ref="BY14:CL14"/>
    <mergeCell ref="B163:C163"/>
    <mergeCell ref="AP287:AQ287"/>
    <mergeCell ref="B162:C162"/>
    <mergeCell ref="B164:C164"/>
    <mergeCell ref="B165:C165"/>
    <mergeCell ref="B166:C166"/>
    <mergeCell ref="D140:Q140"/>
    <mergeCell ref="R140:AE140"/>
    <mergeCell ref="AF140:AS140"/>
    <mergeCell ref="AW140:BJ140"/>
    <mergeCell ref="BK140:BX140"/>
    <mergeCell ref="BY140:CL140"/>
    <mergeCell ref="B170:C170"/>
    <mergeCell ref="D179:Q179"/>
    <mergeCell ref="B200:C200"/>
    <mergeCell ref="BY57:CL57"/>
    <mergeCell ref="B39:C39"/>
    <mergeCell ref="B40:C40"/>
    <mergeCell ref="B41:C41"/>
    <mergeCell ref="B45:C45"/>
    <mergeCell ref="B46:C46"/>
    <mergeCell ref="B47:C47"/>
    <mergeCell ref="B42:C42"/>
    <mergeCell ref="B43:C43"/>
    <mergeCell ref="B44:C44"/>
    <mergeCell ref="B84:C84"/>
    <mergeCell ref="B85:C85"/>
    <mergeCell ref="B86:C86"/>
    <mergeCell ref="B87:C87"/>
    <mergeCell ref="BK14:BX14"/>
    <mergeCell ref="D57:Q57"/>
    <mergeCell ref="R57:AE57"/>
    <mergeCell ref="AF57:AS57"/>
    <mergeCell ref="AW57:BJ57"/>
    <mergeCell ref="BK57:BX57"/>
    <mergeCell ref="AF14:AS14"/>
    <mergeCell ref="D14:Q14"/>
    <mergeCell ref="R14:AE14"/>
    <mergeCell ref="AW14:BJ14"/>
    <mergeCell ref="AT14:AT15"/>
    <mergeCell ref="AT57:AT58"/>
    <mergeCell ref="B79:C79"/>
    <mergeCell ref="B80:C80"/>
    <mergeCell ref="B81:C81"/>
    <mergeCell ref="B82:C82"/>
    <mergeCell ref="B83:C83"/>
    <mergeCell ref="R97:AE97"/>
    <mergeCell ref="AF97:AS97"/>
    <mergeCell ref="AW97:BJ97"/>
    <mergeCell ref="BK97:BX97"/>
    <mergeCell ref="BY97:CL97"/>
    <mergeCell ref="AT97:AT98"/>
    <mergeCell ref="B121:C121"/>
    <mergeCell ref="B122:C122"/>
    <mergeCell ref="B123:C123"/>
    <mergeCell ref="B124:C124"/>
    <mergeCell ref="D97:Q97"/>
    <mergeCell ref="B206:C206"/>
    <mergeCell ref="B207:C207"/>
    <mergeCell ref="B208:C208"/>
    <mergeCell ref="B125:C125"/>
    <mergeCell ref="B126:C126"/>
    <mergeCell ref="B127:C127"/>
    <mergeCell ref="B128:C128"/>
    <mergeCell ref="B129:C129"/>
    <mergeCell ref="B201:C201"/>
    <mergeCell ref="B202:C202"/>
    <mergeCell ref="B203:C203"/>
    <mergeCell ref="B204:C204"/>
    <mergeCell ref="B205:C205"/>
    <mergeCell ref="B169:C169"/>
    <mergeCell ref="B167:C167"/>
    <mergeCell ref="B168:C168"/>
    <mergeCell ref="R179:AE179"/>
    <mergeCell ref="AF179:AS179"/>
    <mergeCell ref="AW179:BJ179"/>
    <mergeCell ref="BK179:BX179"/>
    <mergeCell ref="BY179:CL179"/>
  </mergeCells>
  <dataValidations count="2">
    <dataValidation type="decimal" operator="greaterThanOrEqual" allowBlank="1" showErrorMessage="1" errorTitle="Error" error="Please enter non-negative number." sqref="AP27:AS33 AP35:AS36 AP60:AS67 N27:Q33 N35:Q36 N17:Q25 AB27:AE33 AB35:AE36 AP17:AS25 AP69:AS73 AP75:AS76 AP100:AS108 N69:Q73 N75:Q76 N60:Q67 AB69:AE73 AB75:AE76 AB60:AE67 AP110:AS115 AP117:AS118 AP143:AS150 N110:Q115 N117:Q118 N100:Q108 AB110:AE115 AB117:AE118 AB100:AE108 AP152:AS156 AP158:AS159 AP182:AS189 N152:Q156 N158:Q159 N143:Q150 AB152:AE156 AB158:AE159 AB143:AE150 AP191:AS194 AP196:AS197 AB182:AE189 N191:Q194 N196:Q197 N182:Q189 AB191:AE194 AB196:AE197 AB17:AC25 AE17:AE25 AD17:AD23 AD25" xr:uid="{00000000-0002-0000-0E00-000000000000}">
      <formula1>0</formula1>
    </dataValidation>
    <dataValidation operator="greaterThanOrEqual" allowBlank="1" showErrorMessage="1" errorTitle="Error" error="Please enter non-negative number." sqref="AP26:AT26 AP34:AT34 AP16:AR16 D13:D14 A1:C33 CM15:CN33 AF13:AF14 AE15:AE16 E13:AE13 AT1:AT14 N34:Q34 N16:P16 Q15:Q16 B74:B89 N26:Q26 R14 AB34:AE34 AB16:AD16 AB26:AE26 C34:C38 D16:M36 R16:AA36 AF16:AO36 CL15 BK14 AW14 BY13:BY14 AV13:AV33 AU1:AU37 CM180:CN197 AW13:BX13 BZ13:CN13 AP41:AP47 BJ15 BX15 CM50:CN55 BZ56:CN56 AV96:AV116 CL48:CL55 B50:CK55 AP68:AT68 AP74:AT74 AP59:AR59 C96:C120 AF56:AF57 AE58:AE59 D1:AF12 BX58 AW16:CL33 N74:Q74 N59:P59 Q58:Q59 N68:Q68 R57 AB74:AE74 AB59:AD59 AB68:AE68 C74:C78 CL58 BK57 AW57 BY56:BY57 AW56:BX56 AP79:AP87 BJ58 B56:C73 D59:M76 R59:AA76 AF59:AO76 AU56:AU77 CO50:CQ88 CR48:LV88 B139:C151 C89:AU89 AV56:AV75 CM58:CN75 CO13:LO47 AV1:LV12 B195:B225 CO89:KA95 CP96:KA129 B91:AO95 AV90:CN95 AP90:AP95 AQ93:AU95 AP109:AT109 AP116:AT116 AP99:AR99 D56:D57 AG96:AT96 AF96:AF97 AE98:AE99 E56:AE56 AW59:CL75 N116:Q116 N99:P99 Q98:Q99 AG56:AT56 N109:Q109 R97 AB116:AE116 AB99:AD99 AB109:AE109 CL98 BK97 AW97 BY96:BY97 AU96:AU120 AW96:BX96 BZ96:CN96 AP121:AP129 BJ98 BX98 CM133:CN133 CL131:CL133 CO96:CO130 CP130:LV1048576 CO133:CO1048576 BA134:CN135 C132:AT132 AQ210:AR286 AF99:AO118 R99:AA118 D99:M118 D96:D97 E96:AE96 AV133:CK133 B152:B173 CM98:CN116 AW99:CL116 AU133:AU160 AV136:CN138 B133:AT138 BZ139:CN139 AP151:AT151 AP157:AT157 AP142:AR142 AF139:AF140 AE141:AE142 BX141 AT57 N157:Q157 N142:P142 Q141:Q142 N151:Q151 R140 AB157:AE157 AB142:AD142 AB151:AE151 C152:C161 CL141 BK140 AW140 BY139:BY140 AW139:BX139 AP162:AP170 BJ141 AG139:AT139 D142:M159 R142:AA159 AF142:AO159 AV139:AV158 CM141:CN158 AW142:CL158 D139:D140 E139:AE139 B96:B131 AT179 C172:C173 D172:CN177 AU178:AU199 BZ178:CN178 AP190:AT190 AP195:AT195 AP181:AR181 AF178:AF179 AE180:AE181 BX180 AT97 N195:Q195 N181:P181 Q180:Q181 N190:Q190 R179 AB195:AE195 AB181:AD181 AB190:AE190 B174:C194 CL180 BK179 AW179 BY178:BY179 AW178:BX178 AP200:AP208 BJ180 AG178:AT178 B34:B48 AV178:AV197 AW181:CL197 D178:D179 E178:AE178 C195:C199 AF181:AO197 R181:AA197 D181:M197 AS210:AT287 AU211:CN288 AS15:AS16 AG1:AS13 AS58:AS59 AS98:AS99 AS141:AS142 AS180:AS181 AT140 A34:A1048576 D210:AP287 B226:C287 C210:C225 AT196:AT197 AT27:AT33 AT35:AT36 AT59:AT67 AT69:AT73 AT75:AT76 AT99:AT108 AT110:AT115 AT117:AT118 AT142:AT150 AT152:AT156 AT158:AT159 AT181:AT189 AT191:AT194 AT25 AT16:AT23" xr:uid="{00000000-0002-0000-0E00-000001000000}"/>
  </dataValidations>
  <pageMargins left="0.70866141732283472" right="0.70866141732283472" top="0.74803149606299213" bottom="0.74803149606299213" header="0.31496062992125984" footer="0.31496062992125984"/>
  <pageSetup paperSize="8"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drawing r:id="rId2"/>
  <extLst>
    <ext xmlns:x14="http://schemas.microsoft.com/office/spreadsheetml/2009/9/main" uri="{78C0D931-6437-407d-A8EE-F0AAD7539E65}">
      <x14:conditionalFormattings>
        <x14:conditionalFormatting xmlns:xm="http://schemas.microsoft.com/office/excel/2006/main">
          <x14:cfRule type="expression" priority="214" id="{5CBED3BC-0F02-4FC6-82A8-4239BB4088F1}">
            <xm:f>OR(AW18&lt;'risk metrics ranges'!$D$9,AW18&gt;'risk metrics ranges'!$E$9)</xm:f>
            <x14:dxf>
              <font>
                <color rgb="FFFF0000"/>
              </font>
            </x14:dxf>
          </x14:cfRule>
          <xm:sqref>AW18:CL18 AW61:CL61 AW101:CL101 AW144:CL144 AW183:CL183</xm:sqref>
        </x14:conditionalFormatting>
        <x14:conditionalFormatting xmlns:xm="http://schemas.microsoft.com/office/excel/2006/main">
          <x14:cfRule type="expression" priority="213" id="{24B05E1B-4154-462B-B2C0-9FD897ACDF75}">
            <xm:f>OR(AW19&lt;'risk metrics ranges'!$D$10,AW19&gt;'risk metrics ranges'!$E$10)</xm:f>
            <x14:dxf>
              <font>
                <color rgb="FFFF0000"/>
              </font>
            </x14:dxf>
          </x14:cfRule>
          <xm:sqref>AW19:CL19 AW62:CL62 AW102:CL102 AW145:CL145 AW184:CL184</xm:sqref>
        </x14:conditionalFormatting>
        <x14:conditionalFormatting xmlns:xm="http://schemas.microsoft.com/office/excel/2006/main">
          <x14:cfRule type="expression" priority="211" id="{C9F76C2F-3494-4206-A6A2-1395FDAFAA08}">
            <xm:f>OR(AW22&lt;'risk metrics ranges'!$D$13,AW22&gt;'risk metrics ranges'!$E$13)</xm:f>
            <x14:dxf>
              <font>
                <color rgb="FFFF0000"/>
              </font>
            </x14:dxf>
          </x14:cfRule>
          <xm:sqref>AW22:CL22 AW65:CL65 AW105:CL105 AW148:CL148 AW187:CL187</xm:sqref>
        </x14:conditionalFormatting>
        <x14:conditionalFormatting xmlns:xm="http://schemas.microsoft.com/office/excel/2006/main">
          <x14:cfRule type="expression" priority="210" id="{44428B8F-9DA3-4620-BC98-DA266E0DFDFE}">
            <xm:f>OR(AW23&lt;'risk metrics ranges'!$D$14,AW23&gt;'risk metrics ranges'!$E$14)</xm:f>
            <x14:dxf>
              <font>
                <color rgb="FFFF0000"/>
              </font>
            </x14:dxf>
          </x14:cfRule>
          <xm:sqref>AW23:CL23 AW66:CL66 AW106:CL106 AW149:CL149 AW188:CL188</xm:sqref>
        </x14:conditionalFormatting>
        <x14:conditionalFormatting xmlns:xm="http://schemas.microsoft.com/office/excel/2006/main">
          <x14:cfRule type="expression" priority="209" id="{91791A52-50A4-4A3B-A5B6-9CDF926901DE}">
            <xm:f>OR(AW25&lt;'risk metrics ranges'!$D$16,AW25&gt;'risk metrics ranges'!$E$16)</xm:f>
            <x14:dxf>
              <font>
                <color rgb="FFFF0000"/>
              </font>
            </x14:dxf>
          </x14:cfRule>
          <xm:sqref>AW25:CL25 AW68:CL68 AW108:CL108 AW151:CL151 AW190:CL190</xm:sqref>
        </x14:conditionalFormatting>
        <x14:conditionalFormatting xmlns:xm="http://schemas.microsoft.com/office/excel/2006/main">
          <x14:cfRule type="expression" priority="152" id="{A67AC74C-29D4-4C19-AC61-5915EEF2DA07}">
            <xm:f>OR(AW21&lt;'risk metrics ranges'!$D$12,AW21&gt;'risk metrics ranges'!$E$12)</xm:f>
            <x14:dxf>
              <font>
                <color rgb="FFFF0000"/>
              </font>
            </x14:dxf>
          </x14:cfRule>
          <xm:sqref>AW21:CL21 AW64:CL64 AW104:CL104 AW147:CL147 AW186:CL186</xm:sqref>
        </x14:conditionalFormatting>
        <x14:conditionalFormatting xmlns:xm="http://schemas.microsoft.com/office/excel/2006/main">
          <x14:cfRule type="expression" priority="95" id="{BB8223AB-BA01-4F0E-A602-B3C67F5BFFE5}">
            <xm:f>OR(AW70&lt;'risk metrics ranges'!$D$18,$AW$70&gt;'risk metrics ranges'!$E$18)</xm:f>
            <x14:dxf>
              <font>
                <color rgb="FFFF0000"/>
              </font>
            </x14:dxf>
          </x14:cfRule>
          <xm:sqref>AW70:CL70 AW110:CL110 AW153:CL153 AW192:CL192</xm:sqref>
        </x14:conditionalFormatting>
        <x14:conditionalFormatting xmlns:xm="http://schemas.microsoft.com/office/excel/2006/main">
          <x14:cfRule type="expression" priority="30" id="{87C49CEA-AF22-4B8B-880E-ED5AEFD8A399}">
            <xm:f>OR(AW17&lt;'risk metrics ranges'!$D$8,AW17&gt;'risk metrics ranges'!$E$8)</xm:f>
            <x14:dxf>
              <font>
                <color rgb="FFFF0000"/>
              </font>
            </x14:dxf>
          </x14:cfRule>
          <xm:sqref>AW17:CL17 AW60:CL60 AW100:CL100 AW143:CL143 AW182:CL182</xm:sqref>
        </x14:conditionalFormatting>
        <x14:conditionalFormatting xmlns:xm="http://schemas.microsoft.com/office/excel/2006/main">
          <x14:cfRule type="expression" priority="17" id="{421196A9-4D05-478F-984E-8AFF8479282A}">
            <xm:f>OR(AW26&lt;'risk metrics ranges'!$D$17,AW26&gt;'risk metrics ranges'!$E$17)</xm:f>
            <x14:dxf>
              <font>
                <color rgb="FFFF0000"/>
              </font>
            </x14:dxf>
          </x14:cfRule>
          <xm:sqref>AW26:CL26 AW69:CL69 AW109:CL109 AW152:CL152 AW191:CL191</xm:sqref>
        </x14:conditionalFormatting>
        <x14:conditionalFormatting xmlns:xm="http://schemas.microsoft.com/office/excel/2006/main">
          <x14:cfRule type="expression" priority="15" id="{3168B049-7F56-4C06-A2D0-68F547FB2D34}">
            <xm:f>OR(AW28&lt;'risk metrics ranges'!$D$20,AW28&gt;'risk metrics ranges'!$E$20)</xm:f>
            <x14:dxf>
              <font>
                <color rgb="FFFF0000"/>
              </font>
            </x14:dxf>
          </x14:cfRule>
          <xm:sqref>AW28:CL28 AW72:CL72 AW112:CL112 AW155:CL155 AW194:CL194</xm:sqref>
        </x14:conditionalFormatting>
        <x14:conditionalFormatting xmlns:xm="http://schemas.microsoft.com/office/excel/2006/main">
          <x14:cfRule type="expression" priority="13" id="{72E41B57-D336-456E-AA34-332867C2BDFD}">
            <xm:f>OR(AW30&lt;'risk metrics ranges'!$D$22,AW30&gt;'risk metrics ranges'!$E$22)</xm:f>
            <x14:dxf>
              <font>
                <color rgb="FFFF0000"/>
              </font>
            </x14:dxf>
          </x14:cfRule>
          <xm:sqref>AW30:CL30 AW74:CL74 AW114:CL114 AW157:CL157 AW196:CL196</xm:sqref>
        </x14:conditionalFormatting>
        <x14:conditionalFormatting xmlns:xm="http://schemas.microsoft.com/office/excel/2006/main">
          <x14:cfRule type="expression" priority="11" id="{CF2E1993-1440-4928-97E0-346547D5468C}">
            <xm:f>OR(AW31&lt;'risk metrics ranges'!$D$23,AW31&gt;'risk metrics ranges'!$E$23)</xm:f>
            <x14:dxf>
              <font>
                <color rgb="FFFF0000"/>
              </font>
            </x14:dxf>
          </x14:cfRule>
          <xm:sqref>AW31:CL31 AW75:CL75 AW115:CL115 AW158:CL158 AW197:CL197</xm:sqref>
        </x14:conditionalFormatting>
        <x14:conditionalFormatting xmlns:xm="http://schemas.microsoft.com/office/excel/2006/main">
          <x14:cfRule type="expression" priority="9" id="{5A92A4CE-7D5E-4FE9-9D73-A5C1337E7224}">
            <xm:f>OR(AW32&lt;'risk metrics ranges'!$D$24,AW32&gt;'risk metrics ranges'!$E$24)</xm:f>
            <x14:dxf>
              <font>
                <color rgb="FFFF0000"/>
              </font>
            </x14:dxf>
          </x14:cfRule>
          <xm:sqref>AW32:CL32</xm:sqref>
        </x14:conditionalFormatting>
      </x14:conditionalFormattings>
    </ext>
    <ext xmlns:x14="http://schemas.microsoft.com/office/spreadsheetml/2009/9/main" uri="{CCE6A557-97BC-4b89-ADB6-D9C93CAAB3DF}">
      <x14:dataValidations xmlns:xm="http://schemas.microsoft.com/office/excel/2006/main" count="2">
        <x14:dataValidation type="list" operator="greaterThanOrEqual" showErrorMessage="1" errorTitle="Error" error="Please enter non-negative number." xr:uid="{00000000-0002-0000-0E00-000002000000}">
          <x14:formula1>
            <xm:f>'risk metrics options'!$A$1:$A$3</xm:f>
          </x14:formula1>
          <xm:sqref>D38:AT38 D78:AT78 D120:AT120 D161:AT161 D199:AT199</xm:sqref>
        </x14:dataValidation>
        <x14:dataValidation type="list" operator="greaterThanOrEqual" showErrorMessage="1" errorTitle="Error" error="Please enter non-negative number." xr:uid="{00000000-0002-0000-0E00-000003000000}">
          <x14:formula1>
            <xm:f>'risk metrics options'!$C$1:$C$3</xm:f>
          </x14:formula1>
          <xm:sqref>D37:AT37 D77:AT77 D119:AT119 D160:AT160 D198:AT198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9" tint="0.59999389629810485"/>
    <pageSetUpPr autoPageBreaks="0"/>
  </sheetPr>
  <dimension ref="C5:I24"/>
  <sheetViews>
    <sheetView showGridLines="0" workbookViewId="0">
      <selection activeCell="I56" sqref="I56"/>
    </sheetView>
  </sheetViews>
  <sheetFormatPr defaultRowHeight="14.25" x14ac:dyDescent="0.2"/>
  <cols>
    <col min="3" max="3" width="27.25" bestFit="1" customWidth="1"/>
    <col min="4" max="5" width="9" style="412"/>
    <col min="7" max="7" width="27.25" bestFit="1" customWidth="1"/>
    <col min="8" max="8" width="17.125" customWidth="1"/>
    <col min="9" max="9" width="13.125" customWidth="1"/>
  </cols>
  <sheetData>
    <row r="5" spans="3:9" ht="15" thickBot="1" x14ac:dyDescent="0.25"/>
    <row r="6" spans="3:9" ht="15" thickBot="1" x14ac:dyDescent="0.25">
      <c r="D6" s="413" t="s">
        <v>1987</v>
      </c>
      <c r="E6" s="413" t="s">
        <v>1988</v>
      </c>
      <c r="H6" s="412"/>
      <c r="I6" s="412"/>
    </row>
    <row r="7" spans="3:9" x14ac:dyDescent="0.2">
      <c r="C7" s="178" t="s">
        <v>1364</v>
      </c>
      <c r="D7" s="415"/>
      <c r="E7" s="415"/>
      <c r="G7" s="662"/>
      <c r="H7" s="663"/>
      <c r="I7" s="663"/>
    </row>
    <row r="8" spans="3:9" x14ac:dyDescent="0.2">
      <c r="C8" s="176" t="s">
        <v>1367</v>
      </c>
      <c r="D8" s="414">
        <v>0</v>
      </c>
      <c r="E8" s="414">
        <v>1</v>
      </c>
      <c r="G8" s="23"/>
      <c r="H8" s="664"/>
      <c r="I8" s="664"/>
    </row>
    <row r="9" spans="3:9" x14ac:dyDescent="0.2">
      <c r="C9" s="176" t="s">
        <v>1372</v>
      </c>
      <c r="D9" s="414">
        <v>0</v>
      </c>
      <c r="E9" s="414">
        <v>1</v>
      </c>
      <c r="G9" s="23"/>
      <c r="H9" s="664"/>
      <c r="I9" s="664"/>
    </row>
    <row r="10" spans="3:9" x14ac:dyDescent="0.2">
      <c r="C10" s="177" t="s">
        <v>1377</v>
      </c>
      <c r="D10" s="416">
        <v>0</v>
      </c>
      <c r="E10" s="416">
        <v>1</v>
      </c>
      <c r="G10" s="23"/>
      <c r="H10" s="664"/>
      <c r="I10" s="664"/>
    </row>
    <row r="11" spans="3:9" x14ac:dyDescent="0.2">
      <c r="C11" s="175" t="s">
        <v>1382</v>
      </c>
      <c r="D11" s="417"/>
      <c r="E11" s="417"/>
      <c r="G11" s="662"/>
      <c r="H11" s="663"/>
      <c r="I11" s="663"/>
    </row>
    <row r="12" spans="3:9" x14ac:dyDescent="0.2">
      <c r="C12" s="176" t="s">
        <v>1385</v>
      </c>
      <c r="D12" s="414">
        <v>-1</v>
      </c>
      <c r="E12" s="414">
        <v>1</v>
      </c>
      <c r="G12" s="23"/>
      <c r="H12" s="664"/>
      <c r="I12" s="664"/>
    </row>
    <row r="13" spans="3:9" x14ac:dyDescent="0.2">
      <c r="C13" s="176" t="s">
        <v>1390</v>
      </c>
      <c r="D13" s="414">
        <v>0</v>
      </c>
      <c r="E13" s="414">
        <v>20</v>
      </c>
      <c r="G13" s="23"/>
      <c r="H13" s="664"/>
      <c r="I13" s="664"/>
    </row>
    <row r="14" spans="3:9" x14ac:dyDescent="0.2">
      <c r="C14" s="177" t="s">
        <v>1539</v>
      </c>
      <c r="D14" s="416">
        <v>0</v>
      </c>
      <c r="E14" s="416">
        <v>20</v>
      </c>
      <c r="G14" s="23"/>
      <c r="H14" s="664"/>
      <c r="I14" s="664"/>
    </row>
    <row r="15" spans="3:9" x14ac:dyDescent="0.2">
      <c r="C15" s="175" t="s">
        <v>1395</v>
      </c>
      <c r="D15" s="417"/>
      <c r="E15" s="417"/>
      <c r="G15" s="662"/>
      <c r="H15" s="663"/>
      <c r="I15" s="663"/>
    </row>
    <row r="16" spans="3:9" x14ac:dyDescent="0.2">
      <c r="C16" s="176" t="s">
        <v>1398</v>
      </c>
      <c r="D16" s="414">
        <v>0</v>
      </c>
      <c r="E16" s="414">
        <v>2</v>
      </c>
      <c r="G16" s="23"/>
      <c r="H16" s="664"/>
      <c r="I16" s="664"/>
    </row>
    <row r="17" spans="3:9" x14ac:dyDescent="0.2">
      <c r="C17" s="176" t="s">
        <v>1402</v>
      </c>
      <c r="D17" s="414">
        <v>0</v>
      </c>
      <c r="E17" s="414">
        <v>2</v>
      </c>
      <c r="G17" s="23"/>
      <c r="H17" s="664"/>
      <c r="I17" s="664"/>
    </row>
    <row r="18" spans="3:9" x14ac:dyDescent="0.2">
      <c r="C18" s="176" t="s">
        <v>1547</v>
      </c>
      <c r="D18" s="420">
        <v>0</v>
      </c>
      <c r="E18" s="420">
        <v>20</v>
      </c>
      <c r="G18" s="23"/>
      <c r="H18" s="664"/>
      <c r="I18" s="664"/>
    </row>
    <row r="19" spans="3:9" x14ac:dyDescent="0.2">
      <c r="C19" s="175" t="s">
        <v>1405</v>
      </c>
      <c r="D19" s="417"/>
      <c r="E19" s="417"/>
      <c r="G19" s="662"/>
      <c r="H19" s="663"/>
      <c r="I19" s="663"/>
    </row>
    <row r="20" spans="3:9" x14ac:dyDescent="0.2">
      <c r="C20" s="176" t="s">
        <v>1550</v>
      </c>
      <c r="D20" s="414">
        <v>0</v>
      </c>
      <c r="E20" s="414">
        <v>1</v>
      </c>
      <c r="G20" s="23"/>
      <c r="H20" s="664"/>
      <c r="I20" s="664"/>
    </row>
    <row r="21" spans="3:9" x14ac:dyDescent="0.2">
      <c r="C21" s="175" t="s">
        <v>1412</v>
      </c>
      <c r="D21" s="417"/>
      <c r="E21" s="417"/>
      <c r="G21" s="662"/>
      <c r="H21" s="663"/>
      <c r="I21" s="663"/>
    </row>
    <row r="22" spans="3:9" x14ac:dyDescent="0.2">
      <c r="C22" s="176" t="s">
        <v>1415</v>
      </c>
      <c r="D22" s="414">
        <v>1</v>
      </c>
      <c r="E22" s="414">
        <v>20</v>
      </c>
      <c r="G22" s="23"/>
      <c r="H22" s="664"/>
      <c r="I22" s="664"/>
    </row>
    <row r="23" spans="3:9" x14ac:dyDescent="0.2">
      <c r="C23" s="232" t="s">
        <v>1745</v>
      </c>
      <c r="D23" s="418">
        <v>1</v>
      </c>
      <c r="E23" s="418">
        <v>50</v>
      </c>
      <c r="G23" s="23"/>
      <c r="H23" s="664"/>
      <c r="I23" s="664"/>
    </row>
    <row r="24" spans="3:9" ht="15" thickBot="1" x14ac:dyDescent="0.25">
      <c r="C24" s="179" t="s">
        <v>1424</v>
      </c>
      <c r="D24" s="419">
        <v>1</v>
      </c>
      <c r="E24" s="419">
        <v>20</v>
      </c>
      <c r="G24" s="23"/>
      <c r="H24" s="664"/>
      <c r="I24" s="664"/>
    </row>
  </sheetData>
  <dataValidations count="1">
    <dataValidation operator="greaterThanOrEqual" allowBlank="1" showErrorMessage="1" errorTitle="Error" error="Please enter non-negative number." sqref="C7:E24" xr:uid="{00000000-0002-0000-0F00-000000000000}"/>
  </dataValidations>
  <pageMargins left="0.7" right="0.7" top="0.75" bottom="0.75" header="0.3" footer="0.3"/>
  <pageSetup paperSize="9" orientation="portrait" r:id="rId1"/>
  <headerFooter>
    <oddHeader>&amp;L&amp;"Times New Roman,Regular"&amp;12&amp;K000000Central Bank of Ireland - RESTRICTED&amp;R&amp;"Calibri"&amp;9&amp;K000000Confidential&amp;1#</oddHeader>
    <evenHeader>&amp;L&amp;"Times New Roman,Regular"&amp;12&amp;K000000Central Bank of Ireland - RESTRICTED</evenHeader>
    <firstHeader>&amp;L&amp;"Times New Roman,Regular"&amp;12&amp;K000000Central Bank of Ireland - RESTRICTED</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autoPageBreaks="0"/>
  </sheetPr>
  <dimension ref="A1:C15"/>
  <sheetViews>
    <sheetView workbookViewId="0">
      <selection activeCell="K19" sqref="K19"/>
    </sheetView>
  </sheetViews>
  <sheetFormatPr defaultRowHeight="14.25" x14ac:dyDescent="0.2"/>
  <sheetData>
    <row r="1" spans="1:3" x14ac:dyDescent="0.2">
      <c r="A1" t="s">
        <v>1478</v>
      </c>
      <c r="C1" t="s">
        <v>1478</v>
      </c>
    </row>
    <row r="2" spans="1:3" ht="15" x14ac:dyDescent="0.25">
      <c r="A2" t="s">
        <v>1153</v>
      </c>
      <c r="C2" s="1160" t="s">
        <v>1969</v>
      </c>
    </row>
    <row r="3" spans="1:3" ht="15" x14ac:dyDescent="0.25">
      <c r="A3" t="s">
        <v>1989</v>
      </c>
      <c r="C3" s="1160" t="s">
        <v>1990</v>
      </c>
    </row>
    <row r="7" spans="1:3" x14ac:dyDescent="0.2">
      <c r="A7" t="s">
        <v>1991</v>
      </c>
    </row>
    <row r="8" spans="1:3" x14ac:dyDescent="0.2">
      <c r="A8" t="s">
        <v>764</v>
      </c>
    </row>
    <row r="9" spans="1:3" x14ac:dyDescent="0.2">
      <c r="A9" t="s">
        <v>705</v>
      </c>
    </row>
    <row r="10" spans="1:3" x14ac:dyDescent="0.2">
      <c r="A10" t="s">
        <v>702</v>
      </c>
    </row>
    <row r="12" spans="1:3" x14ac:dyDescent="0.2">
      <c r="A12" s="28" t="s">
        <v>1992</v>
      </c>
    </row>
    <row r="13" spans="1:3" x14ac:dyDescent="0.2">
      <c r="A13" t="s">
        <v>1340</v>
      </c>
    </row>
    <row r="14" spans="1:3" x14ac:dyDescent="0.2">
      <c r="A14" t="s">
        <v>1993</v>
      </c>
    </row>
    <row r="15" spans="1:3" x14ac:dyDescent="0.2">
      <c r="A15" t="s">
        <v>1994</v>
      </c>
    </row>
  </sheetData>
  <pageMargins left="0.7" right="0.7" top="0.75" bottom="0.75" header="0.3" footer="0.3"/>
  <pageSetup paperSize="9" orientation="portrait" r:id="rId1"/>
  <headerFooter>
    <oddHeader>&amp;L&amp;"Times New Roman,Regular"&amp;12&amp;K000000Central Bank of Ireland - RESTRICTED&amp;R&amp;"Calibri"&amp;9&amp;K000000Confidential&amp;1#</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autoPageBreaks="0"/>
  </sheetPr>
  <dimension ref="B1:AL29"/>
  <sheetViews>
    <sheetView showGridLines="0" workbookViewId="0">
      <selection activeCell="C27" sqref="C27"/>
    </sheetView>
  </sheetViews>
  <sheetFormatPr defaultRowHeight="14.25" x14ac:dyDescent="0.2"/>
  <cols>
    <col min="3" max="3" width="12.625" bestFit="1" customWidth="1"/>
    <col min="12" max="12" width="16" bestFit="1" customWidth="1"/>
    <col min="16" max="16" width="9.125" bestFit="1" customWidth="1"/>
    <col min="17" max="17" width="9.875" bestFit="1" customWidth="1"/>
    <col min="18" max="23" width="9.125" bestFit="1" customWidth="1"/>
    <col min="24" max="24" width="9.875" bestFit="1" customWidth="1"/>
    <col min="25" max="28" width="9.125" bestFit="1" customWidth="1"/>
    <col min="29" max="29" width="10.75" customWidth="1"/>
    <col min="30" max="30" width="11" customWidth="1"/>
    <col min="31" max="31" width="10.25" customWidth="1"/>
    <col min="32" max="33" width="9.875" customWidth="1"/>
    <col min="34" max="34" width="9.875" bestFit="1" customWidth="1"/>
    <col min="35" max="36" width="10.25" bestFit="1" customWidth="1"/>
    <col min="37" max="37" width="11.125" customWidth="1"/>
    <col min="38" max="38" width="9.875" bestFit="1" customWidth="1"/>
  </cols>
  <sheetData>
    <row r="1" spans="2:38" ht="15" x14ac:dyDescent="0.25">
      <c r="N1" s="666"/>
      <c r="O1" s="666"/>
      <c r="P1" s="674">
        <v>2000</v>
      </c>
      <c r="Q1" s="674">
        <v>2001</v>
      </c>
      <c r="R1" s="674">
        <v>2002</v>
      </c>
      <c r="S1" s="674">
        <v>2003</v>
      </c>
      <c r="T1" s="674">
        <v>2004</v>
      </c>
      <c r="U1" s="674">
        <v>2005</v>
      </c>
      <c r="V1" s="674">
        <v>2006</v>
      </c>
      <c r="W1" s="674">
        <v>2007</v>
      </c>
      <c r="X1" s="674">
        <v>2008</v>
      </c>
      <c r="Y1" s="674">
        <v>2009</v>
      </c>
      <c r="Z1" s="674">
        <v>2010</v>
      </c>
      <c r="AA1" s="674">
        <v>2011</v>
      </c>
      <c r="AB1" s="674">
        <v>2012</v>
      </c>
      <c r="AC1" s="674">
        <v>2013</v>
      </c>
      <c r="AD1" s="674">
        <v>2014</v>
      </c>
      <c r="AE1" s="674">
        <v>2015</v>
      </c>
      <c r="AF1" s="674">
        <v>2016</v>
      </c>
      <c r="AG1" s="674">
        <v>2017</v>
      </c>
      <c r="AH1" s="674">
        <v>2018</v>
      </c>
      <c r="AI1" s="1541">
        <v>2019</v>
      </c>
      <c r="AJ1" s="1541">
        <v>2020</v>
      </c>
      <c r="AK1" s="1541">
        <v>2021</v>
      </c>
      <c r="AL1" s="1541">
        <v>2022</v>
      </c>
    </row>
    <row r="2" spans="2:38" ht="15" x14ac:dyDescent="0.25">
      <c r="L2" s="670">
        <v>1000000</v>
      </c>
      <c r="N2" s="675" t="s">
        <v>35</v>
      </c>
      <c r="O2" s="675" t="s">
        <v>36</v>
      </c>
      <c r="P2" s="667">
        <v>0.99839999999999995</v>
      </c>
      <c r="Q2" s="667">
        <v>0.99850000000000005</v>
      </c>
      <c r="R2" s="667">
        <v>3.375</v>
      </c>
      <c r="S2" s="667">
        <v>2.9542000000000002</v>
      </c>
      <c r="T2" s="667">
        <v>2.9733000000000001</v>
      </c>
      <c r="U2" s="667">
        <v>3.0430999999999999</v>
      </c>
      <c r="V2" s="667">
        <v>3.0752000000000002</v>
      </c>
      <c r="W2" s="667">
        <v>3.1452</v>
      </c>
      <c r="X2" s="667">
        <v>3.4489999999999998</v>
      </c>
      <c r="Y2" s="667">
        <v>3.8039999999999998</v>
      </c>
      <c r="Z2" s="667">
        <v>3.9740000000000002</v>
      </c>
      <c r="AA2" s="667">
        <v>4.3025000000000002</v>
      </c>
      <c r="AB2" s="667">
        <v>4.9175000000000004</v>
      </c>
      <c r="AC2" s="667">
        <v>6.5186999999999999</v>
      </c>
      <c r="AD2" s="667">
        <v>8.4672000000000001</v>
      </c>
      <c r="AE2" s="667">
        <v>12.946899999999999</v>
      </c>
      <c r="AF2" s="667">
        <v>15.93</v>
      </c>
      <c r="AG2" s="667">
        <v>18.93</v>
      </c>
      <c r="AH2" s="667">
        <v>37.667999999999999</v>
      </c>
      <c r="AI2" s="667">
        <v>59.88</v>
      </c>
      <c r="AJ2" s="667">
        <f>VLOOKUP(RIGHT($O2,3),'table-i3-e'!$B$9:$N$200,5,FALSE)</f>
        <v>84.144999999999996</v>
      </c>
      <c r="AK2" s="667">
        <v>102.75</v>
      </c>
      <c r="AL2" s="667">
        <v>177.1283</v>
      </c>
    </row>
    <row r="3" spans="2:38" ht="15" x14ac:dyDescent="0.25">
      <c r="L3" s="671">
        <v>1000</v>
      </c>
      <c r="N3" s="676" t="s">
        <v>37</v>
      </c>
      <c r="O3" s="676" t="s">
        <v>38</v>
      </c>
      <c r="P3" s="668">
        <v>1.8023</v>
      </c>
      <c r="Q3" s="668">
        <v>1.9607000000000001</v>
      </c>
      <c r="R3" s="668">
        <v>1.7694000000000001</v>
      </c>
      <c r="S3" s="668">
        <v>1.3303</v>
      </c>
      <c r="T3" s="668">
        <v>1.2818000000000001</v>
      </c>
      <c r="U3" s="668">
        <v>1.3654999999999999</v>
      </c>
      <c r="V3" s="668">
        <v>1.2674000000000001</v>
      </c>
      <c r="W3" s="668">
        <v>1.1383000000000001</v>
      </c>
      <c r="X3" s="668">
        <v>1.4568000000000001</v>
      </c>
      <c r="Y3" s="668">
        <v>1.1112</v>
      </c>
      <c r="Z3" s="668">
        <v>0.98309999999999997</v>
      </c>
      <c r="AA3" s="668">
        <v>0.98329999999999995</v>
      </c>
      <c r="AB3" s="668">
        <v>0.96350000000000002</v>
      </c>
      <c r="AC3" s="668">
        <v>1.1183000000000001</v>
      </c>
      <c r="AD3" s="668">
        <v>1.2214</v>
      </c>
      <c r="AE3" s="668">
        <v>1.3683000000000001</v>
      </c>
      <c r="AF3" s="668">
        <v>1.3847</v>
      </c>
      <c r="AG3" s="668">
        <v>1.2796000000000001</v>
      </c>
      <c r="AH3" s="668">
        <v>1.4166000000000001</v>
      </c>
      <c r="AI3" s="668">
        <v>1.4238</v>
      </c>
      <c r="AJ3" s="667">
        <f>VLOOKUP(RIGHT($O3,3),'table-i3-e'!$B$9:$N$200,5,FALSE)</f>
        <v>1.29541</v>
      </c>
      <c r="AK3" s="667">
        <v>1.3786860000000001</v>
      </c>
      <c r="AL3" s="667">
        <v>1.471311</v>
      </c>
    </row>
    <row r="4" spans="2:38" ht="15" x14ac:dyDescent="0.25">
      <c r="B4" s="405" t="s">
        <v>39</v>
      </c>
      <c r="L4" s="671">
        <v>10000000</v>
      </c>
      <c r="N4" s="676" t="s">
        <v>40</v>
      </c>
      <c r="O4" s="676" t="s">
        <v>41</v>
      </c>
      <c r="P4" s="668">
        <v>1.9504570000000001</v>
      </c>
      <c r="Q4" s="668">
        <v>2.3221379999999998</v>
      </c>
      <c r="R4" s="668">
        <v>3.5400019999999999</v>
      </c>
      <c r="S4" s="668">
        <v>2.9056220000000001</v>
      </c>
      <c r="T4" s="668">
        <v>2.657734</v>
      </c>
      <c r="U4" s="668">
        <v>2.3278799999999999</v>
      </c>
      <c r="V4" s="668">
        <v>2.1367500000000001</v>
      </c>
      <c r="W4" s="668">
        <v>1.7603420000000001</v>
      </c>
      <c r="X4" s="668">
        <v>2.3306749999999998</v>
      </c>
      <c r="Y4" s="668">
        <v>1.7432319999999999</v>
      </c>
      <c r="Z4" s="668">
        <v>1.659707</v>
      </c>
      <c r="AA4" s="668">
        <v>1.867146</v>
      </c>
      <c r="AB4" s="668">
        <v>2.0491130000000002</v>
      </c>
      <c r="AC4" s="668">
        <v>2.36212</v>
      </c>
      <c r="AD4" s="668">
        <v>2.6527470000000002</v>
      </c>
      <c r="AE4" s="668">
        <v>3.9604110000000001</v>
      </c>
      <c r="AF4" s="668">
        <v>3.254435</v>
      </c>
      <c r="AG4" s="668">
        <v>3.3126820000000001</v>
      </c>
      <c r="AH4" s="668">
        <v>3.8812229999999999</v>
      </c>
      <c r="AI4" s="668">
        <v>4.0196699999999996</v>
      </c>
      <c r="AJ4" s="667">
        <f>VLOOKUP(RIGHT($O4,3),'table-i3-e'!$B$9:$N$200,5,FALSE)</f>
        <v>5.1939500000000001</v>
      </c>
      <c r="AK4" s="667">
        <v>5.5713402790041</v>
      </c>
      <c r="AL4" s="667">
        <v>5.2865179073692001</v>
      </c>
    </row>
    <row r="5" spans="2:38" ht="15.75" thickBot="1" x14ac:dyDescent="0.3">
      <c r="L5" s="671">
        <v>100000000</v>
      </c>
      <c r="N5" s="676" t="s">
        <v>42</v>
      </c>
      <c r="O5" s="676" t="s">
        <v>43</v>
      </c>
      <c r="P5" s="668">
        <v>1.5007999999999999</v>
      </c>
      <c r="Q5" s="668">
        <v>1.5972999999999999</v>
      </c>
      <c r="R5" s="668">
        <v>1.5781000000000001</v>
      </c>
      <c r="S5" s="668">
        <v>1.2854000000000001</v>
      </c>
      <c r="T5" s="668">
        <v>1.2052</v>
      </c>
      <c r="U5" s="668">
        <v>1.1634</v>
      </c>
      <c r="V5" s="668">
        <v>1.1603000000000001</v>
      </c>
      <c r="W5" s="668">
        <v>0.98150000000000004</v>
      </c>
      <c r="X5" s="668">
        <v>1.2214</v>
      </c>
      <c r="Y5" s="668">
        <v>1.0501</v>
      </c>
      <c r="Z5" s="668">
        <v>0.997</v>
      </c>
      <c r="AA5" s="668">
        <v>1.0213000000000001</v>
      </c>
      <c r="AB5" s="668">
        <v>0.99570000000000003</v>
      </c>
      <c r="AC5" s="668">
        <v>1.0638000000000001</v>
      </c>
      <c r="AD5" s="668">
        <v>1.1583000000000001</v>
      </c>
      <c r="AE5" s="668">
        <v>1.3884000000000001</v>
      </c>
      <c r="AF5" s="668">
        <v>1.3460000000000001</v>
      </c>
      <c r="AG5" s="668">
        <v>1.254</v>
      </c>
      <c r="AH5" s="668">
        <v>1.3629</v>
      </c>
      <c r="AI5" s="668">
        <v>1.29945</v>
      </c>
      <c r="AJ5" s="667">
        <f>VLOOKUP(RIGHT($O5,3),'table-i3-e'!$B$9:$N$200,5,FALSE)</f>
        <v>1.2739799999999999</v>
      </c>
      <c r="AK5" s="667">
        <v>1.2707930000000001</v>
      </c>
      <c r="AL5" s="667">
        <v>1.3538349999999999</v>
      </c>
    </row>
    <row r="6" spans="2:38" ht="15" x14ac:dyDescent="0.25">
      <c r="B6" s="665"/>
      <c r="C6" s="673" t="str">
        <f>IF('Cover Page'!D34=0,"",'Cover Page'!D34)</f>
        <v>Turkish lira - TRY</v>
      </c>
      <c r="L6" s="671">
        <v>1000000000</v>
      </c>
      <c r="N6" s="676" t="s">
        <v>44</v>
      </c>
      <c r="O6" s="676" t="s">
        <v>45</v>
      </c>
      <c r="P6" s="668">
        <f>1/1.2</f>
        <v>0.83333333333333337</v>
      </c>
      <c r="Q6" s="668">
        <f t="shared" ref="Q6:AI6" si="0">1/1.2</f>
        <v>0.83333333333333337</v>
      </c>
      <c r="R6" s="668">
        <f t="shared" si="0"/>
        <v>0.83333333333333337</v>
      </c>
      <c r="S6" s="668">
        <f t="shared" si="0"/>
        <v>0.83333333333333337</v>
      </c>
      <c r="T6" s="668">
        <f t="shared" si="0"/>
        <v>0.83333333333333337</v>
      </c>
      <c r="U6" s="668">
        <f t="shared" si="0"/>
        <v>0.83333333333333337</v>
      </c>
      <c r="V6" s="668">
        <f t="shared" si="0"/>
        <v>0.83333333333333337</v>
      </c>
      <c r="W6" s="668">
        <f t="shared" si="0"/>
        <v>0.83333333333333337</v>
      </c>
      <c r="X6" s="668">
        <f t="shared" si="0"/>
        <v>0.83333333333333337</v>
      </c>
      <c r="Y6" s="668">
        <f t="shared" si="0"/>
        <v>0.83333333333333337</v>
      </c>
      <c r="Z6" s="668">
        <f t="shared" si="0"/>
        <v>0.83333333333333337</v>
      </c>
      <c r="AA6" s="668">
        <f t="shared" si="0"/>
        <v>0.83333333333333337</v>
      </c>
      <c r="AB6" s="668">
        <f t="shared" si="0"/>
        <v>0.83333333333333337</v>
      </c>
      <c r="AC6" s="668">
        <f t="shared" si="0"/>
        <v>0.83333333333333337</v>
      </c>
      <c r="AD6" s="668">
        <f t="shared" si="0"/>
        <v>0.83333333333333337</v>
      </c>
      <c r="AE6" s="668">
        <f t="shared" si="0"/>
        <v>0.83333333333333337</v>
      </c>
      <c r="AF6" s="668">
        <f t="shared" si="0"/>
        <v>0.83333333333333337</v>
      </c>
      <c r="AG6" s="668">
        <f t="shared" si="0"/>
        <v>0.83333333333333337</v>
      </c>
      <c r="AH6" s="668">
        <f t="shared" si="0"/>
        <v>0.83333333333333337</v>
      </c>
      <c r="AI6" s="668">
        <f t="shared" si="0"/>
        <v>0.83333333333333337</v>
      </c>
      <c r="AJ6" s="667">
        <f>VLOOKUP(RIGHT($O6,3),'table-i3-e'!$B$9:$N$200,5,FALSE)</f>
        <v>0.83299999999999996</v>
      </c>
      <c r="AK6" s="667">
        <v>0.83333299999999999</v>
      </c>
      <c r="AL6" s="667">
        <v>0.83333299999999999</v>
      </c>
    </row>
    <row r="7" spans="2:38" ht="15" x14ac:dyDescent="0.25">
      <c r="B7" s="8">
        <v>2002</v>
      </c>
      <c r="C7" s="8">
        <f t="shared" ref="C7:C26" si="1">IFERROR(VLOOKUP($C$6,$O$1:$AK$24,MATCH($B7,$O$1:$AK$1,0),0),1)</f>
        <v>1.6573</v>
      </c>
      <c r="L7" s="672">
        <v>1000000000000</v>
      </c>
      <c r="N7" s="676" t="s">
        <v>46</v>
      </c>
      <c r="O7" s="676" t="s">
        <v>47</v>
      </c>
      <c r="P7" s="668">
        <v>572.67999999999995</v>
      </c>
      <c r="Q7" s="668">
        <v>656.2</v>
      </c>
      <c r="R7" s="668">
        <v>712.38</v>
      </c>
      <c r="S7" s="668">
        <v>599.41999999999996</v>
      </c>
      <c r="T7" s="668">
        <v>559.83000000000004</v>
      </c>
      <c r="U7" s="668">
        <v>514.21</v>
      </c>
      <c r="V7" s="668">
        <v>534.42999999999995</v>
      </c>
      <c r="W7" s="668">
        <v>495.82</v>
      </c>
      <c r="X7" s="668">
        <v>629.11</v>
      </c>
      <c r="Y7" s="668">
        <v>506.43</v>
      </c>
      <c r="Z7" s="668">
        <v>468.37</v>
      </c>
      <c r="AA7" s="668">
        <v>521.46</v>
      </c>
      <c r="AB7" s="668">
        <v>478.6</v>
      </c>
      <c r="AC7" s="668">
        <v>523.76</v>
      </c>
      <c r="AD7" s="668">
        <v>607.38</v>
      </c>
      <c r="AE7" s="668">
        <v>707.34</v>
      </c>
      <c r="AF7" s="668">
        <v>667.29</v>
      </c>
      <c r="AG7" s="668">
        <v>615.22</v>
      </c>
      <c r="AH7" s="668">
        <v>695.69</v>
      </c>
      <c r="AI7" s="668">
        <v>744.62</v>
      </c>
      <c r="AJ7" s="667">
        <f>VLOOKUP(RIGHT($O7,3),'table-i3-e'!$B$9:$N$200,5,FALSE)</f>
        <v>711.24</v>
      </c>
      <c r="AK7" s="667">
        <v>850.25</v>
      </c>
      <c r="AL7" s="667">
        <v>859.51</v>
      </c>
    </row>
    <row r="8" spans="2:38" ht="15" x14ac:dyDescent="0.25">
      <c r="B8" s="8">
        <v>2003</v>
      </c>
      <c r="C8" s="8">
        <f t="shared" si="1"/>
        <v>1.4027000000000001</v>
      </c>
      <c r="N8" s="676" t="s">
        <v>48</v>
      </c>
      <c r="O8" s="676" t="s">
        <v>49</v>
      </c>
      <c r="P8" s="668">
        <v>8.2768999999999995</v>
      </c>
      <c r="Q8" s="668">
        <v>8.2769999999999992</v>
      </c>
      <c r="R8" s="668">
        <v>8.2769999999999992</v>
      </c>
      <c r="S8" s="668">
        <v>8.2769999999999992</v>
      </c>
      <c r="T8" s="668">
        <v>8.2769999999999992</v>
      </c>
      <c r="U8" s="668">
        <v>8.0701999999999998</v>
      </c>
      <c r="V8" s="668">
        <v>7.8051000000000004</v>
      </c>
      <c r="W8" s="668">
        <v>7.3041</v>
      </c>
      <c r="X8" s="668">
        <v>6.8230000000000004</v>
      </c>
      <c r="Y8" s="668">
        <v>6.827</v>
      </c>
      <c r="Z8" s="668">
        <v>6.6022999999999996</v>
      </c>
      <c r="AA8" s="668">
        <v>6.3056000000000001</v>
      </c>
      <c r="AB8" s="668">
        <v>6.2305999999999999</v>
      </c>
      <c r="AC8" s="668">
        <v>6.0540000000000003</v>
      </c>
      <c r="AD8" s="668">
        <v>6.2069000000000001</v>
      </c>
      <c r="AE8" s="668">
        <v>6.4855</v>
      </c>
      <c r="AF8" s="668">
        <v>6.9444999999999997</v>
      </c>
      <c r="AG8" s="668">
        <v>6.5075000000000003</v>
      </c>
      <c r="AH8" s="668">
        <v>6.8777999999999997</v>
      </c>
      <c r="AI8" s="668">
        <v>6.9614599999999998</v>
      </c>
      <c r="AJ8" s="667">
        <f>VLOOKUP(RIGHT($O8,3),'table-i3-e'!$B$9:$N$200,5,FALSE)</f>
        <v>6.5377700000000001</v>
      </c>
      <c r="AK8" s="667">
        <v>6.3523750000000003</v>
      </c>
      <c r="AL8" s="667">
        <v>6.8987439999999998</v>
      </c>
    </row>
    <row r="9" spans="2:38" ht="15" x14ac:dyDescent="0.25">
      <c r="B9" s="8">
        <v>2004</v>
      </c>
      <c r="C9" s="8">
        <f t="shared" si="1"/>
        <v>1.3481000000000001</v>
      </c>
      <c r="N9" s="676" t="s">
        <v>50</v>
      </c>
      <c r="O9" s="676" t="s">
        <v>51</v>
      </c>
      <c r="P9" s="668">
        <v>1.0747</v>
      </c>
      <c r="Q9" s="668">
        <v>1.1347</v>
      </c>
      <c r="R9" s="668">
        <v>0.9536</v>
      </c>
      <c r="S9" s="668">
        <v>0.79179999999999995</v>
      </c>
      <c r="T9" s="668">
        <v>0.73419999999999996</v>
      </c>
      <c r="U9" s="668">
        <v>0.84770000000000001</v>
      </c>
      <c r="V9" s="668">
        <v>0.75929999999999997</v>
      </c>
      <c r="W9" s="668">
        <v>0.67930000000000001</v>
      </c>
      <c r="X9" s="668">
        <v>0.71850000000000003</v>
      </c>
      <c r="Y9" s="668">
        <v>0.69420000000000004</v>
      </c>
      <c r="Z9" s="668">
        <v>0.74839999999999995</v>
      </c>
      <c r="AA9" s="668">
        <v>0.77290000000000003</v>
      </c>
      <c r="AB9" s="668">
        <v>0.75790000000000002</v>
      </c>
      <c r="AC9" s="668">
        <v>0.72509999999999997</v>
      </c>
      <c r="AD9" s="668">
        <v>0.82369999999999999</v>
      </c>
      <c r="AE9" s="668">
        <v>0.91849999999999998</v>
      </c>
      <c r="AF9" s="668">
        <v>0.94869999999999999</v>
      </c>
      <c r="AG9" s="668">
        <v>0.83379999999999999</v>
      </c>
      <c r="AH9" s="668">
        <v>0.87339999999999995</v>
      </c>
      <c r="AI9" s="668">
        <v>0.89015500000000003</v>
      </c>
      <c r="AJ9" s="667">
        <f>VLOOKUP(RIGHT($O9,3),'table-i3-e'!$B$9:$N$200,5,FALSE)</f>
        <v>0.81493000000000004</v>
      </c>
      <c r="AK9" s="667">
        <v>0.88292400000000004</v>
      </c>
      <c r="AL9" s="667">
        <v>0.93755900000000003</v>
      </c>
    </row>
    <row r="10" spans="2:38" ht="15" x14ac:dyDescent="0.25">
      <c r="B10" s="8">
        <v>2005</v>
      </c>
      <c r="C10" s="8">
        <f t="shared" si="1"/>
        <v>1.3498000000000001</v>
      </c>
      <c r="N10" s="676" t="s">
        <v>52</v>
      </c>
      <c r="O10" s="676" t="s">
        <v>53</v>
      </c>
      <c r="P10" s="668">
        <v>7.7999000000000001</v>
      </c>
      <c r="Q10" s="668">
        <v>7.7979000000000003</v>
      </c>
      <c r="R10" s="668">
        <v>7.7983000000000002</v>
      </c>
      <c r="S10" s="668">
        <v>7.7632000000000003</v>
      </c>
      <c r="T10" s="668">
        <v>7.7733999999999996</v>
      </c>
      <c r="U10" s="668">
        <v>7.7539999999999996</v>
      </c>
      <c r="V10" s="668">
        <v>7.7759</v>
      </c>
      <c r="W10" s="668">
        <v>7.7984</v>
      </c>
      <c r="X10" s="668">
        <v>7.7500999999999998</v>
      </c>
      <c r="Y10" s="668">
        <v>7.7542999999999997</v>
      </c>
      <c r="Z10" s="668">
        <v>7.7725</v>
      </c>
      <c r="AA10" s="668">
        <v>7.7679999999999998</v>
      </c>
      <c r="AB10" s="668">
        <v>7.7504999999999997</v>
      </c>
      <c r="AC10" s="668">
        <v>7.7538</v>
      </c>
      <c r="AD10" s="668">
        <v>7.7564000000000002</v>
      </c>
      <c r="AE10" s="668">
        <v>7.7502000000000004</v>
      </c>
      <c r="AF10" s="668">
        <v>7.7554999999999996</v>
      </c>
      <c r="AG10" s="668">
        <v>7.8146000000000004</v>
      </c>
      <c r="AH10" s="668">
        <v>7.8319000000000001</v>
      </c>
      <c r="AI10" s="668">
        <v>7.7864500000000003</v>
      </c>
      <c r="AJ10" s="667">
        <f>VLOOKUP(RIGHT($O10,3),'table-i3-e'!$B$9:$N$200,5,FALSE)</f>
        <v>7.7534000000000001</v>
      </c>
      <c r="AK10" s="667">
        <v>7.7991349999999997</v>
      </c>
      <c r="AL10" s="667">
        <v>7.7970189999999997</v>
      </c>
    </row>
    <row r="11" spans="2:38" ht="15" x14ac:dyDescent="0.25">
      <c r="B11" s="8">
        <v>2006</v>
      </c>
      <c r="C11" s="8">
        <f t="shared" si="1"/>
        <v>1.4153</v>
      </c>
      <c r="N11" s="676" t="s">
        <v>54</v>
      </c>
      <c r="O11" s="676" t="s">
        <v>55</v>
      </c>
      <c r="P11" s="668">
        <v>46.672800000000002</v>
      </c>
      <c r="Q11" s="668">
        <v>48.218499999999999</v>
      </c>
      <c r="R11" s="668">
        <v>47.957500000000003</v>
      </c>
      <c r="S11" s="668">
        <v>45.588299999999997</v>
      </c>
      <c r="T11" s="668">
        <v>43.505600000000001</v>
      </c>
      <c r="U11" s="668">
        <v>45.022500000000001</v>
      </c>
      <c r="V11" s="668">
        <v>44.204999999999998</v>
      </c>
      <c r="W11" s="668">
        <v>39.305799999999998</v>
      </c>
      <c r="X11" s="668">
        <v>48.456600000000002</v>
      </c>
      <c r="Y11" s="668">
        <v>46.536200000000001</v>
      </c>
      <c r="Z11" s="668">
        <v>44.722299999999997</v>
      </c>
      <c r="AA11" s="668">
        <v>53.1053</v>
      </c>
      <c r="AB11" s="668">
        <v>54.994700000000002</v>
      </c>
      <c r="AC11" s="668">
        <v>61.899799999999999</v>
      </c>
      <c r="AD11" s="668">
        <v>63.19</v>
      </c>
      <c r="AE11" s="668">
        <v>66.153700000000001</v>
      </c>
      <c r="AF11" s="668">
        <v>67.9191</v>
      </c>
      <c r="AG11" s="668">
        <v>63.8752</v>
      </c>
      <c r="AH11" s="668">
        <v>69.632999999999996</v>
      </c>
      <c r="AI11" s="668">
        <v>71.378900000000002</v>
      </c>
      <c r="AJ11" s="667">
        <f>VLOOKUP(RIGHT($O11,3),'table-i3-e'!$B$9:$N$200,5,FALSE)</f>
        <v>73.066999999999993</v>
      </c>
      <c r="AK11" s="667">
        <v>74.368003000000002</v>
      </c>
      <c r="AL11" s="667">
        <v>82.665479000000005</v>
      </c>
    </row>
    <row r="12" spans="2:38" ht="15" x14ac:dyDescent="0.25">
      <c r="B12" s="8">
        <v>2007</v>
      </c>
      <c r="C12" s="8">
        <f t="shared" si="1"/>
        <v>1.1664000000000001</v>
      </c>
      <c r="N12" s="676" t="s">
        <v>56</v>
      </c>
      <c r="O12" s="676" t="s">
        <v>57</v>
      </c>
      <c r="P12" s="668">
        <v>9755.777</v>
      </c>
      <c r="Q12" s="668">
        <v>10470.25</v>
      </c>
      <c r="R12" s="668">
        <v>8951.2829999999994</v>
      </c>
      <c r="S12" s="668">
        <v>8426.8410000000003</v>
      </c>
      <c r="T12" s="668">
        <v>9290.0010000000002</v>
      </c>
      <c r="U12" s="668">
        <v>9829.9989999999998</v>
      </c>
      <c r="V12" s="668">
        <v>8993.5</v>
      </c>
      <c r="W12" s="668">
        <v>9392.5010000000002</v>
      </c>
      <c r="X12" s="668">
        <v>10950</v>
      </c>
      <c r="Y12" s="668">
        <v>9458.6489999999994</v>
      </c>
      <c r="Z12" s="668">
        <v>8982.2929999999997</v>
      </c>
      <c r="AA12" s="668">
        <v>9066.7520000000004</v>
      </c>
      <c r="AB12" s="668">
        <v>9636.1759999999995</v>
      </c>
      <c r="AC12" s="668">
        <v>12156.32</v>
      </c>
      <c r="AD12" s="668">
        <v>12417.51</v>
      </c>
      <c r="AE12" s="668">
        <v>13814.63</v>
      </c>
      <c r="AF12" s="668">
        <v>13446</v>
      </c>
      <c r="AG12" s="668">
        <v>13540.5</v>
      </c>
      <c r="AH12" s="668">
        <v>14410.48</v>
      </c>
      <c r="AI12" s="668">
        <v>13882.5</v>
      </c>
      <c r="AJ12" s="667">
        <f>VLOOKUP(RIGHT($O12,3),'table-i3-e'!$B$9:$N$200,5,FALSE)</f>
        <v>14050</v>
      </c>
      <c r="AK12" s="667">
        <v>14215.451174</v>
      </c>
      <c r="AL12" s="667">
        <v>15488.299268999999</v>
      </c>
    </row>
    <row r="13" spans="2:38" ht="15" x14ac:dyDescent="0.25">
      <c r="B13" s="8">
        <v>2008</v>
      </c>
      <c r="C13" s="8">
        <f t="shared" si="1"/>
        <v>1.544</v>
      </c>
      <c r="N13" s="676" t="s">
        <v>58</v>
      </c>
      <c r="O13" s="676" t="s">
        <v>59</v>
      </c>
      <c r="P13" s="668">
        <v>114.90600000000001</v>
      </c>
      <c r="Q13" s="668">
        <v>130.86349999999999</v>
      </c>
      <c r="R13" s="668">
        <v>118.6135</v>
      </c>
      <c r="S13" s="668">
        <v>106.92789999999999</v>
      </c>
      <c r="T13" s="668">
        <v>102.52549999999999</v>
      </c>
      <c r="U13" s="668">
        <v>117.7418</v>
      </c>
      <c r="V13" s="668">
        <v>119.1572</v>
      </c>
      <c r="W13" s="668">
        <v>112.0372</v>
      </c>
      <c r="X13" s="668">
        <v>90.6374</v>
      </c>
      <c r="Y13" s="668">
        <v>92.433700000000002</v>
      </c>
      <c r="Z13" s="668">
        <v>81.312700000000007</v>
      </c>
      <c r="AA13" s="668">
        <v>77.440299999999993</v>
      </c>
      <c r="AB13" s="668">
        <v>86.107299999999995</v>
      </c>
      <c r="AC13" s="668">
        <v>104.938</v>
      </c>
      <c r="AD13" s="668">
        <v>119.6195</v>
      </c>
      <c r="AE13" s="668">
        <v>120.3913</v>
      </c>
      <c r="AF13" s="668">
        <v>117.0667</v>
      </c>
      <c r="AG13" s="668">
        <v>112.574</v>
      </c>
      <c r="AH13" s="668">
        <v>109.9127</v>
      </c>
      <c r="AI13" s="668">
        <v>108.545</v>
      </c>
      <c r="AJ13" s="667">
        <f>VLOOKUP(RIGHT($O13,3),'table-i3-e'!$B$9:$N$200,5,FALSE)</f>
        <v>103.08</v>
      </c>
      <c r="AK13" s="667">
        <v>115.115663</v>
      </c>
      <c r="AL13" s="667">
        <v>131.876992</v>
      </c>
    </row>
    <row r="14" spans="2:38" ht="15" x14ac:dyDescent="0.25">
      <c r="B14" s="8">
        <v>2009</v>
      </c>
      <c r="C14" s="8">
        <f t="shared" si="1"/>
        <v>1.4957</v>
      </c>
      <c r="N14" s="676" t="s">
        <v>60</v>
      </c>
      <c r="O14" s="676" t="s">
        <v>61</v>
      </c>
      <c r="P14" s="668">
        <v>1264.9970000000001</v>
      </c>
      <c r="Q14" s="668">
        <v>1317.9960000000001</v>
      </c>
      <c r="R14" s="668">
        <v>1186.002</v>
      </c>
      <c r="S14" s="668">
        <v>1192.652</v>
      </c>
      <c r="T14" s="668">
        <v>1035.203</v>
      </c>
      <c r="U14" s="668">
        <v>1004.001</v>
      </c>
      <c r="V14" s="668">
        <v>930</v>
      </c>
      <c r="W14" s="668">
        <v>936.05050000000006</v>
      </c>
      <c r="X14" s="668">
        <v>1321.499</v>
      </c>
      <c r="Y14" s="668">
        <v>1157.136</v>
      </c>
      <c r="Z14" s="668">
        <v>1121.883</v>
      </c>
      <c r="AA14" s="668">
        <v>1158.2729999999999</v>
      </c>
      <c r="AB14" s="668">
        <v>1065.81</v>
      </c>
      <c r="AC14" s="668">
        <v>1052.085</v>
      </c>
      <c r="AD14" s="668">
        <v>1091.1790000000001</v>
      </c>
      <c r="AE14" s="668">
        <v>1176.431</v>
      </c>
      <c r="AF14" s="668">
        <v>1204.212</v>
      </c>
      <c r="AG14" s="668">
        <v>1066.9639999999999</v>
      </c>
      <c r="AH14" s="668">
        <v>1116.096</v>
      </c>
      <c r="AI14" s="668">
        <v>1153.8900000000001</v>
      </c>
      <c r="AJ14" s="667">
        <f>VLOOKUP(RIGHT($O14,3),'table-i3-e'!$B$9:$N$200,5,FALSE)</f>
        <v>1088.75</v>
      </c>
      <c r="AK14" s="667">
        <v>1188.7515450000001</v>
      </c>
      <c r="AL14" s="667">
        <v>1260.163135</v>
      </c>
    </row>
    <row r="15" spans="2:38" ht="15" x14ac:dyDescent="0.25">
      <c r="B15" s="8">
        <v>2010</v>
      </c>
      <c r="C15" s="8">
        <f t="shared" si="1"/>
        <v>1.5487</v>
      </c>
      <c r="N15" s="675" t="s">
        <v>62</v>
      </c>
      <c r="O15" s="675" t="s">
        <v>63</v>
      </c>
      <c r="P15" s="667">
        <v>9.5922000000000001</v>
      </c>
      <c r="Q15" s="667">
        <v>9.1303999999999998</v>
      </c>
      <c r="R15" s="667">
        <v>10.451499999999999</v>
      </c>
      <c r="S15" s="667">
        <v>11.2278</v>
      </c>
      <c r="T15" s="667">
        <v>11.176500000000001</v>
      </c>
      <c r="U15" s="667">
        <v>10.676</v>
      </c>
      <c r="V15" s="667">
        <v>10.850300000000001</v>
      </c>
      <c r="W15" s="667">
        <v>10.9186</v>
      </c>
      <c r="X15" s="667">
        <v>13.82</v>
      </c>
      <c r="Y15" s="667">
        <v>13.135</v>
      </c>
      <c r="Z15" s="667">
        <v>12.384</v>
      </c>
      <c r="AA15" s="667">
        <v>13.951000000000001</v>
      </c>
      <c r="AB15" s="667">
        <v>13.0245</v>
      </c>
      <c r="AC15" s="667">
        <v>13.105</v>
      </c>
      <c r="AD15" s="667">
        <v>14.717000000000001</v>
      </c>
      <c r="AE15" s="667">
        <v>17.3735</v>
      </c>
      <c r="AF15" s="667">
        <v>20.654499999999999</v>
      </c>
      <c r="AG15" s="667">
        <v>19.729199999999999</v>
      </c>
      <c r="AH15" s="667">
        <v>19.643799999999999</v>
      </c>
      <c r="AI15" s="667">
        <v>18.889299999999999</v>
      </c>
      <c r="AJ15" s="667">
        <f>VLOOKUP(RIGHT($O15,3),'table-i3-e'!$B$9:$N$200,5,FALSE)</f>
        <v>19.897300000000001</v>
      </c>
      <c r="AK15" s="667">
        <v>20.434221999999998</v>
      </c>
      <c r="AL15" s="667">
        <v>19.553722</v>
      </c>
    </row>
    <row r="16" spans="2:38" ht="15" x14ac:dyDescent="0.25">
      <c r="B16" s="8">
        <v>2011</v>
      </c>
      <c r="C16" s="8">
        <f t="shared" si="1"/>
        <v>1.8882000000000001</v>
      </c>
      <c r="N16" s="676" t="s">
        <v>64</v>
      </c>
      <c r="O16" s="676" t="s">
        <v>65</v>
      </c>
      <c r="P16" s="668">
        <v>28.667000000000002</v>
      </c>
      <c r="Q16" s="668">
        <v>30.481200000000001</v>
      </c>
      <c r="R16" s="668">
        <v>31.954599999999999</v>
      </c>
      <c r="S16" s="668">
        <v>29.260100000000001</v>
      </c>
      <c r="T16" s="668">
        <v>27.7424</v>
      </c>
      <c r="U16" s="668">
        <v>28.7531</v>
      </c>
      <c r="V16" s="668">
        <v>26.332599999999999</v>
      </c>
      <c r="W16" s="668">
        <v>24.445399999999999</v>
      </c>
      <c r="X16" s="668">
        <v>29.663699999999999</v>
      </c>
      <c r="Y16" s="668">
        <v>29.9556</v>
      </c>
      <c r="Z16" s="668">
        <v>30.549299999999999</v>
      </c>
      <c r="AA16" s="668">
        <v>32.278399999999998</v>
      </c>
      <c r="AB16" s="668">
        <v>30.566500000000001</v>
      </c>
      <c r="AC16" s="668">
        <v>32.865299999999998</v>
      </c>
      <c r="AD16" s="668">
        <v>59.580800000000004</v>
      </c>
      <c r="AE16" s="668">
        <v>74.100899999999996</v>
      </c>
      <c r="AF16" s="668">
        <v>60.999899999999997</v>
      </c>
      <c r="AG16" s="668">
        <v>57.860399999999998</v>
      </c>
      <c r="AH16" s="668">
        <v>69.6203</v>
      </c>
      <c r="AI16" s="668">
        <v>62.271900000000002</v>
      </c>
      <c r="AJ16" s="667">
        <f>VLOOKUP(RIGHT($O16,3),'table-i3-e'!$B$9:$N$200,5,FALSE)</f>
        <v>74.539199999999994</v>
      </c>
      <c r="AK16" s="667">
        <v>75.313790999999995</v>
      </c>
      <c r="AL16" s="667">
        <v>71.977800000000002</v>
      </c>
    </row>
    <row r="17" spans="2:38" ht="15" x14ac:dyDescent="0.25">
      <c r="B17" s="8">
        <v>2012</v>
      </c>
      <c r="C17" s="8">
        <f t="shared" si="1"/>
        <v>1.7849999999999999</v>
      </c>
      <c r="N17" s="676" t="s">
        <v>66</v>
      </c>
      <c r="O17" s="676" t="s">
        <v>67</v>
      </c>
      <c r="P17" s="668">
        <v>3.7507999999999999</v>
      </c>
      <c r="Q17" s="668">
        <v>3.7503000000000002</v>
      </c>
      <c r="R17" s="668">
        <v>3.7505000000000002</v>
      </c>
      <c r="S17" s="668">
        <v>3.7502</v>
      </c>
      <c r="T17" s="668">
        <v>3.7502</v>
      </c>
      <c r="U17" s="668">
        <v>3.7503000000000002</v>
      </c>
      <c r="V17" s="668">
        <v>3.7504</v>
      </c>
      <c r="W17" s="668">
        <v>3.7505999999999999</v>
      </c>
      <c r="X17" s="668">
        <v>3.7530999999999999</v>
      </c>
      <c r="Y17" s="668">
        <v>3.7507000000000001</v>
      </c>
      <c r="Z17" s="668">
        <v>3.7502</v>
      </c>
      <c r="AA17" s="668">
        <v>3.7502</v>
      </c>
      <c r="AB17" s="668">
        <v>3.7505999999999999</v>
      </c>
      <c r="AC17" s="668">
        <v>3.7505999999999999</v>
      </c>
      <c r="AD17" s="668">
        <v>3.7545000000000002</v>
      </c>
      <c r="AE17" s="668">
        <v>3.7555999999999998</v>
      </c>
      <c r="AF17" s="668">
        <v>3.7515000000000001</v>
      </c>
      <c r="AG17" s="668">
        <v>3.75</v>
      </c>
      <c r="AH17" s="668">
        <v>3.75</v>
      </c>
      <c r="AI17" s="668">
        <v>3.75</v>
      </c>
      <c r="AJ17" s="667">
        <f>VLOOKUP(RIGHT($O17,3),'table-i3-e'!$B$9:$N$200,5,FALSE)</f>
        <v>3.75</v>
      </c>
      <c r="AK17" s="667">
        <v>3.75</v>
      </c>
      <c r="AL17" s="667">
        <v>3.75</v>
      </c>
    </row>
    <row r="18" spans="2:38" ht="15" x14ac:dyDescent="0.25">
      <c r="B18" s="8">
        <v>2013</v>
      </c>
      <c r="C18" s="8">
        <f t="shared" si="1"/>
        <v>2.1467000000000001</v>
      </c>
      <c r="N18" s="676" t="s">
        <v>68</v>
      </c>
      <c r="O18" s="676" t="s">
        <v>69</v>
      </c>
      <c r="P18" s="668">
        <v>1.7330000000000001</v>
      </c>
      <c r="Q18" s="668">
        <v>1.8502000000000001</v>
      </c>
      <c r="R18" s="668">
        <v>1.7354000000000001</v>
      </c>
      <c r="S18" s="668">
        <v>1.6982999999999999</v>
      </c>
      <c r="T18" s="668">
        <v>1.6344000000000001</v>
      </c>
      <c r="U18" s="668">
        <v>1.6637999999999999</v>
      </c>
      <c r="V18" s="668">
        <v>1.5339</v>
      </c>
      <c r="W18" s="668">
        <v>1.4376</v>
      </c>
      <c r="X18" s="668">
        <v>1.44</v>
      </c>
      <c r="Y18" s="668">
        <v>1.4017999999999999</v>
      </c>
      <c r="Z18" s="668">
        <v>1.2824</v>
      </c>
      <c r="AA18" s="668">
        <v>1.2999000000000001</v>
      </c>
      <c r="AB18" s="668">
        <v>1.2211000000000001</v>
      </c>
      <c r="AC18" s="668">
        <v>1.2626999999999999</v>
      </c>
      <c r="AD18" s="668">
        <v>1.3226</v>
      </c>
      <c r="AE18" s="668">
        <v>1.4160999999999999</v>
      </c>
      <c r="AF18" s="668">
        <v>1.4452</v>
      </c>
      <c r="AG18" s="668">
        <v>1.3361000000000001</v>
      </c>
      <c r="AH18" s="668">
        <v>1.3616999999999999</v>
      </c>
      <c r="AI18" s="668">
        <v>1.34511</v>
      </c>
      <c r="AJ18" s="667">
        <f>VLOOKUP(RIGHT($O18,3),'table-i3-e'!$B$9:$N$200,5,FALSE)</f>
        <v>1.32165</v>
      </c>
      <c r="AK18" s="667">
        <v>1.3490200000000001</v>
      </c>
      <c r="AL18" s="667">
        <v>1.3407089999999999</v>
      </c>
    </row>
    <row r="19" spans="2:38" ht="15" x14ac:dyDescent="0.25">
      <c r="B19" s="8">
        <v>2014</v>
      </c>
      <c r="C19" s="8">
        <f t="shared" si="1"/>
        <v>2.3325999999999998</v>
      </c>
      <c r="N19" s="676" t="s">
        <v>70</v>
      </c>
      <c r="O19" s="676" t="s">
        <v>16</v>
      </c>
      <c r="P19" s="668">
        <v>7.5650000000000004</v>
      </c>
      <c r="Q19" s="668">
        <v>11.835000000000001</v>
      </c>
      <c r="R19" s="668">
        <v>8.5909999999999993</v>
      </c>
      <c r="S19" s="668">
        <v>6.5934999999999997</v>
      </c>
      <c r="T19" s="668">
        <v>5.6455000000000002</v>
      </c>
      <c r="U19" s="668">
        <v>6.3272000000000004</v>
      </c>
      <c r="V19" s="668">
        <v>6.9950000000000001</v>
      </c>
      <c r="W19" s="668">
        <v>6.8132999999999999</v>
      </c>
      <c r="X19" s="668">
        <v>9.3889999999999993</v>
      </c>
      <c r="Y19" s="668">
        <v>7.4039000000000001</v>
      </c>
      <c r="Z19" s="668">
        <v>6.6326000000000001</v>
      </c>
      <c r="AA19" s="668">
        <v>8.1019000000000005</v>
      </c>
      <c r="AB19" s="668">
        <v>8.468</v>
      </c>
      <c r="AC19" s="668">
        <v>10.561999999999999</v>
      </c>
      <c r="AD19" s="668">
        <v>11.5603</v>
      </c>
      <c r="AE19" s="668">
        <v>15.5718</v>
      </c>
      <c r="AF19" s="668">
        <v>13.715</v>
      </c>
      <c r="AG19" s="668">
        <v>12.345000000000001</v>
      </c>
      <c r="AH19" s="668">
        <v>14.375</v>
      </c>
      <c r="AI19" s="668">
        <v>14.0442</v>
      </c>
      <c r="AJ19" s="667">
        <f>VLOOKUP(RIGHT($O19,3),'table-i3-e'!$B$9:$N$200,5,FALSE)</f>
        <v>14.6866</v>
      </c>
      <c r="AK19" s="667">
        <v>15.947819000000001</v>
      </c>
      <c r="AL19" s="667">
        <v>16.968498</v>
      </c>
    </row>
    <row r="20" spans="2:38" ht="15" x14ac:dyDescent="0.25">
      <c r="B20" s="8">
        <v>2015</v>
      </c>
      <c r="C20" s="8">
        <f t="shared" si="1"/>
        <v>2.9177</v>
      </c>
      <c r="N20" s="676" t="s">
        <v>71</v>
      </c>
      <c r="O20" s="676" t="s">
        <v>72</v>
      </c>
      <c r="P20" s="668">
        <v>1.637</v>
      </c>
      <c r="Q20" s="668">
        <v>1.6826000000000001</v>
      </c>
      <c r="R20" s="668">
        <v>1.385</v>
      </c>
      <c r="S20" s="668">
        <v>1.2335</v>
      </c>
      <c r="T20" s="668">
        <v>1.1327</v>
      </c>
      <c r="U20" s="668">
        <v>1.3182</v>
      </c>
      <c r="V20" s="668">
        <v>1.2201</v>
      </c>
      <c r="W20" s="668">
        <v>1.1240000000000001</v>
      </c>
      <c r="X20" s="668">
        <v>1.0669999999999999</v>
      </c>
      <c r="Y20" s="668">
        <v>1.0298</v>
      </c>
      <c r="Z20" s="668">
        <v>0.93579999999999997</v>
      </c>
      <c r="AA20" s="668">
        <v>0.9395</v>
      </c>
      <c r="AB20" s="668">
        <v>0.91500000000000004</v>
      </c>
      <c r="AC20" s="668">
        <v>0.8901</v>
      </c>
      <c r="AD20" s="668">
        <v>0.99039999999999995</v>
      </c>
      <c r="AE20" s="668">
        <v>0.99519999999999997</v>
      </c>
      <c r="AF20" s="668">
        <v>1.0187999999999999</v>
      </c>
      <c r="AG20" s="668">
        <v>0.97570000000000001</v>
      </c>
      <c r="AH20" s="668">
        <v>0.98419999999999996</v>
      </c>
      <c r="AI20" s="668">
        <v>0.96616999999999997</v>
      </c>
      <c r="AJ20" s="667">
        <f>VLOOKUP(RIGHT($O20,3),'table-i3-e'!$B$9:$N$200,5,FALSE)</f>
        <v>0.88029000000000002</v>
      </c>
      <c r="AK20" s="667">
        <v>0.91214899999999999</v>
      </c>
      <c r="AL20" s="667">
        <v>0.92321399999999998</v>
      </c>
    </row>
    <row r="21" spans="2:38" ht="15" x14ac:dyDescent="0.25">
      <c r="B21" s="8">
        <v>2016</v>
      </c>
      <c r="C21" s="8">
        <f t="shared" si="1"/>
        <v>3.5169000000000001</v>
      </c>
      <c r="N21" s="676" t="s">
        <v>73</v>
      </c>
      <c r="O21" s="676" t="s">
        <v>74</v>
      </c>
      <c r="P21" s="668">
        <v>0.67090000000000005</v>
      </c>
      <c r="Q21" s="668">
        <v>1.4404999999999999</v>
      </c>
      <c r="R21" s="668">
        <v>1.6573</v>
      </c>
      <c r="S21" s="668">
        <v>1.4027000000000001</v>
      </c>
      <c r="T21" s="668">
        <v>1.3481000000000001</v>
      </c>
      <c r="U21" s="668">
        <v>1.3498000000000001</v>
      </c>
      <c r="V21" s="668">
        <v>1.4153</v>
      </c>
      <c r="W21" s="668">
        <v>1.1664000000000001</v>
      </c>
      <c r="X21" s="668">
        <v>1.544</v>
      </c>
      <c r="Y21" s="668">
        <v>1.4957</v>
      </c>
      <c r="Z21" s="668">
        <v>1.5487</v>
      </c>
      <c r="AA21" s="668">
        <v>1.8882000000000001</v>
      </c>
      <c r="AB21" s="668">
        <v>1.7849999999999999</v>
      </c>
      <c r="AC21" s="668">
        <v>2.1467000000000001</v>
      </c>
      <c r="AD21" s="668">
        <v>2.3325999999999998</v>
      </c>
      <c r="AE21" s="668">
        <v>2.9177</v>
      </c>
      <c r="AF21" s="668">
        <v>3.5169000000000001</v>
      </c>
      <c r="AG21" s="668">
        <v>3.7909000000000002</v>
      </c>
      <c r="AH21" s="668">
        <v>5.2915000000000001</v>
      </c>
      <c r="AI21" s="668">
        <v>5.9500599999999997</v>
      </c>
      <c r="AJ21" s="667">
        <f>VLOOKUP(RIGHT($O21,3),'table-i3-e'!$B$9:$N$200,5,FALSE)</f>
        <v>7.4265299999999996</v>
      </c>
      <c r="AK21" s="667">
        <v>13.450025999999999</v>
      </c>
      <c r="AL21" s="667">
        <v>18.718264000000001</v>
      </c>
    </row>
    <row r="22" spans="2:38" ht="15" x14ac:dyDescent="0.25">
      <c r="B22" s="8">
        <v>2017</v>
      </c>
      <c r="C22" s="8">
        <f t="shared" si="1"/>
        <v>3.7909000000000002</v>
      </c>
      <c r="N22" s="676" t="s">
        <v>75</v>
      </c>
      <c r="O22" s="676" t="s">
        <v>76</v>
      </c>
      <c r="P22" s="668">
        <v>0.67069999999999996</v>
      </c>
      <c r="Q22" s="668">
        <v>0.6905</v>
      </c>
      <c r="R22" s="668">
        <v>0.62029999999999996</v>
      </c>
      <c r="S22" s="668">
        <v>0.55800000000000005</v>
      </c>
      <c r="T22" s="668">
        <v>0.51759999999999995</v>
      </c>
      <c r="U22" s="668">
        <v>0.58089999999999997</v>
      </c>
      <c r="V22" s="668">
        <v>0.50990000000000002</v>
      </c>
      <c r="W22" s="668">
        <v>0.49819999999999998</v>
      </c>
      <c r="X22" s="668">
        <v>0.68440000000000001</v>
      </c>
      <c r="Y22" s="668">
        <v>0.61650000000000005</v>
      </c>
      <c r="Z22" s="668">
        <v>0.64419999999999999</v>
      </c>
      <c r="AA22" s="668">
        <v>0.64559999999999995</v>
      </c>
      <c r="AB22" s="668">
        <v>0.61850000000000005</v>
      </c>
      <c r="AC22" s="668">
        <v>0.60450000000000004</v>
      </c>
      <c r="AD22" s="668">
        <v>0.64149999999999996</v>
      </c>
      <c r="AE22" s="668">
        <v>0.67420000000000002</v>
      </c>
      <c r="AF22" s="668">
        <v>0.81220000000000003</v>
      </c>
      <c r="AG22" s="668">
        <v>0.73980000000000001</v>
      </c>
      <c r="AH22" s="668">
        <v>0.78120000000000001</v>
      </c>
      <c r="AI22" s="668">
        <v>0.75734400000000002</v>
      </c>
      <c r="AJ22" s="667">
        <f>VLOOKUP(RIGHT($O22,3),'table-i3-e'!$B$9:$N$200,5,FALSE)</f>
        <v>0.73264600000000002</v>
      </c>
      <c r="AK22" s="667">
        <v>0.74190400000000001</v>
      </c>
      <c r="AL22" s="667">
        <v>0.83154899999999998</v>
      </c>
    </row>
    <row r="23" spans="2:38" ht="15" customHeight="1" thickBot="1" x14ac:dyDescent="0.3">
      <c r="B23" s="8">
        <v>2018</v>
      </c>
      <c r="C23" s="8">
        <f t="shared" si="1"/>
        <v>5.2915000000000001</v>
      </c>
      <c r="N23" s="677" t="s">
        <v>77</v>
      </c>
      <c r="O23" s="677" t="s">
        <v>78</v>
      </c>
      <c r="P23" s="669">
        <v>1</v>
      </c>
      <c r="Q23" s="669">
        <v>1</v>
      </c>
      <c r="R23" s="669">
        <v>1</v>
      </c>
      <c r="S23" s="669">
        <v>1</v>
      </c>
      <c r="T23" s="669">
        <v>1</v>
      </c>
      <c r="U23" s="669">
        <v>1</v>
      </c>
      <c r="V23" s="669">
        <v>1</v>
      </c>
      <c r="W23" s="669">
        <v>1</v>
      </c>
      <c r="X23" s="669">
        <v>1</v>
      </c>
      <c r="Y23" s="669">
        <v>1</v>
      </c>
      <c r="Z23" s="669">
        <v>1</v>
      </c>
      <c r="AA23" s="669">
        <v>1</v>
      </c>
      <c r="AB23" s="669">
        <v>1</v>
      </c>
      <c r="AC23" s="669">
        <v>1</v>
      </c>
      <c r="AD23" s="669">
        <v>1</v>
      </c>
      <c r="AE23" s="669">
        <v>1</v>
      </c>
      <c r="AF23" s="669">
        <v>1</v>
      </c>
      <c r="AG23" s="669">
        <v>1</v>
      </c>
      <c r="AH23" s="669">
        <v>1</v>
      </c>
      <c r="AI23" s="669">
        <v>1</v>
      </c>
      <c r="AJ23" s="669">
        <f>VLOOKUP(RIGHT($O23,3),'table-i3-e'!$B$9:$N$200,5,FALSE)</f>
        <v>1</v>
      </c>
      <c r="AK23" s="669">
        <v>1</v>
      </c>
      <c r="AL23" s="669">
        <v>1</v>
      </c>
    </row>
    <row r="24" spans="2:38" x14ac:dyDescent="0.2">
      <c r="B24" s="120">
        <v>2019</v>
      </c>
      <c r="C24" s="8">
        <f t="shared" si="1"/>
        <v>5.9500599999999997</v>
      </c>
    </row>
    <row r="25" spans="2:38" x14ac:dyDescent="0.2">
      <c r="B25" s="8">
        <v>2020</v>
      </c>
      <c r="C25" s="8">
        <f t="shared" si="1"/>
        <v>7.4265299999999996</v>
      </c>
    </row>
    <row r="26" spans="2:38" x14ac:dyDescent="0.2">
      <c r="B26" s="8">
        <v>2021</v>
      </c>
      <c r="C26" s="8">
        <f t="shared" si="1"/>
        <v>13.450025999999999</v>
      </c>
    </row>
    <row r="27" spans="2:38" x14ac:dyDescent="0.2">
      <c r="B27" s="8">
        <v>2022</v>
      </c>
      <c r="C27" s="8">
        <f>IFERROR(VLOOKUP($C$6,$O$1:$AL$24,MATCH($B27,$O$1:$AL$1,0),0),1)</f>
        <v>18.718264000000001</v>
      </c>
    </row>
    <row r="28" spans="2:38" x14ac:dyDescent="0.2">
      <c r="B28" s="406" t="s">
        <v>79</v>
      </c>
    </row>
    <row r="29" spans="2:38" x14ac:dyDescent="0.2">
      <c r="B29" s="1389" t="s">
        <v>80</v>
      </c>
    </row>
  </sheetData>
  <sortState xmlns:xlrd2="http://schemas.microsoft.com/office/spreadsheetml/2017/richdata2" ref="N2:AF23">
    <sortCondition ref="O2:O23"/>
  </sortState>
  <hyperlinks>
    <hyperlink ref="B29" r:id="rId1" xr:uid="{00000000-0004-0000-0100-000000000000}"/>
  </hyperlinks>
  <pageMargins left="0.7" right="0.7" top="0.75" bottom="0.75" header="0.3" footer="0.3"/>
  <pageSetup paperSize="9" orientation="portrait" r:id="rId2"/>
  <headerFooter>
    <oddHeader>&amp;L&amp;"Times New Roman,Regular"&amp;12&amp;K000000Central Bank of Ireland - RESTRICTED&amp;R&amp;"Calibri"&amp;9&amp;K000000Confidential&amp;1#</oddHeader>
    <evenHeader>&amp;L&amp;"Times New Roman,Regular"&amp;12&amp;K000000Central Bank of Ireland - RESTRICTED</evenHeader>
    <firstHeader>&amp;L&amp;"Times New Roman,Regular"&amp;12&amp;K000000Central Bank of Ireland - RESTRICTED</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E39B-6F94-4C54-9B3B-0097997E89A0}">
  <sheetPr>
    <tabColor theme="3" tint="0.59999389629810485"/>
    <pageSetUpPr fitToPage="1"/>
  </sheetPr>
  <dimension ref="A1:BQ121"/>
  <sheetViews>
    <sheetView topLeftCell="A12" zoomScale="25" zoomScaleNormal="25" workbookViewId="0">
      <selection activeCell="D12" sqref="D12:D13"/>
    </sheetView>
  </sheetViews>
  <sheetFormatPr defaultColWidth="0" defaultRowHeight="0" customHeight="1" zeroHeight="1" x14ac:dyDescent="0.2"/>
  <cols>
    <col min="1" max="1" width="3.625" style="1953" customWidth="1"/>
    <col min="2" max="2" width="7.875" style="1952" customWidth="1"/>
    <col min="3" max="3" width="34.25" style="1948" customWidth="1"/>
    <col min="4" max="9" width="45.625" style="1951" customWidth="1"/>
    <col min="10" max="10" width="17.25" style="1950" customWidth="1"/>
    <col min="11" max="11" width="10.125" style="1950" customWidth="1"/>
    <col min="12" max="12" width="35.625" style="1950" customWidth="1"/>
    <col min="13" max="15" width="45.625" style="1948" customWidth="1"/>
    <col min="16" max="16" width="3.625" style="1949" customWidth="1"/>
    <col min="17" max="69" width="0" style="1948" hidden="1" customWidth="1"/>
    <col min="70" max="16384" width="10" style="1948" hidden="1"/>
  </cols>
  <sheetData>
    <row r="1" spans="1:16" s="1784" customFormat="1" ht="14.25" customHeight="1" x14ac:dyDescent="0.2">
      <c r="A1" s="1783"/>
    </row>
    <row r="2" spans="1:16" customFormat="1" ht="19.5" customHeight="1" x14ac:dyDescent="0.2">
      <c r="A2" s="1785"/>
      <c r="B2" s="1786" t="s">
        <v>2321</v>
      </c>
      <c r="C2" s="1786"/>
      <c r="D2" s="1786"/>
      <c r="E2" s="1786"/>
      <c r="F2" s="1786"/>
      <c r="G2" s="1786"/>
      <c r="H2" s="1786"/>
      <c r="I2" s="1786"/>
      <c r="J2" s="2031"/>
      <c r="K2" s="2031"/>
      <c r="L2" s="2031"/>
      <c r="M2" s="1786"/>
      <c r="N2" s="1786"/>
      <c r="O2" s="1786"/>
      <c r="P2" s="1785"/>
    </row>
    <row r="3" spans="1:16" s="1785" customFormat="1" ht="16.5" hidden="1" x14ac:dyDescent="0.2">
      <c r="B3" s="2030" t="b">
        <v>1</v>
      </c>
      <c r="C3" s="2026"/>
      <c r="D3" s="2026"/>
      <c r="E3" s="2026"/>
      <c r="F3" s="2026"/>
      <c r="G3" s="2026"/>
      <c r="H3" s="2026"/>
      <c r="I3" s="2026"/>
      <c r="J3" s="2027"/>
      <c r="K3" s="2027"/>
      <c r="L3" s="2027"/>
      <c r="M3" s="2026"/>
      <c r="N3" s="2026"/>
      <c r="O3" s="2026"/>
    </row>
    <row r="4" spans="1:16" s="1785" customFormat="1" ht="15" customHeight="1" x14ac:dyDescent="0.2">
      <c r="B4" s="2029"/>
      <c r="C4" s="2028"/>
      <c r="D4" s="2026"/>
      <c r="E4" s="2026"/>
      <c r="F4" s="2026"/>
      <c r="G4" s="2026"/>
      <c r="H4" s="2026"/>
      <c r="I4" s="2026"/>
      <c r="J4" s="2027"/>
      <c r="K4" s="2027"/>
      <c r="L4" s="2027"/>
      <c r="M4" s="2026"/>
      <c r="N4" s="2026"/>
      <c r="O4" s="2026"/>
    </row>
    <row r="5" spans="1:16" s="1784" customFormat="1" ht="12" customHeight="1" x14ac:dyDescent="0.2">
      <c r="B5" s="2023" t="s">
        <v>2378</v>
      </c>
      <c r="C5" s="2025"/>
      <c r="M5" s="2024"/>
    </row>
    <row r="6" spans="1:16" s="1949" customFormat="1" ht="12" customHeight="1" x14ac:dyDescent="0.25">
      <c r="A6" s="1953"/>
      <c r="B6" s="2023"/>
      <c r="C6" s="2021"/>
      <c r="D6" s="2021"/>
      <c r="E6" s="2021"/>
      <c r="F6" s="2021"/>
      <c r="G6" s="2021"/>
      <c r="H6" s="2021"/>
      <c r="I6" s="2021"/>
      <c r="J6" s="2022"/>
      <c r="K6" s="2022"/>
      <c r="L6" s="2022"/>
      <c r="M6" s="2021"/>
      <c r="N6" s="2021"/>
      <c r="O6" s="2021"/>
    </row>
    <row r="7" spans="1:16" s="1949" customFormat="1" ht="45" customHeight="1" x14ac:dyDescent="0.2">
      <c r="A7" s="1953"/>
      <c r="B7" s="2561" t="s">
        <v>2319</v>
      </c>
      <c r="C7" s="2561"/>
      <c r="D7" s="2562" t="s">
        <v>2405</v>
      </c>
      <c r="E7" s="2562"/>
      <c r="F7" s="2019"/>
      <c r="G7" s="2019"/>
      <c r="H7" s="2019"/>
      <c r="I7" s="2019"/>
      <c r="J7" s="2020"/>
      <c r="K7" s="2018"/>
      <c r="L7" s="2018"/>
      <c r="M7" s="2017"/>
      <c r="N7" s="2017"/>
      <c r="O7" s="2016"/>
    </row>
    <row r="8" spans="1:16" s="1949" customFormat="1" ht="45" customHeight="1" x14ac:dyDescent="0.2">
      <c r="A8" s="2014"/>
      <c r="B8" s="2563" t="s">
        <v>2317</v>
      </c>
      <c r="C8" s="2563"/>
      <c r="D8" s="2564" t="s">
        <v>2316</v>
      </c>
      <c r="E8" s="2565"/>
      <c r="F8" s="2019"/>
      <c r="G8" s="2019"/>
      <c r="H8" s="2019"/>
      <c r="I8" s="2019"/>
      <c r="J8" s="2018"/>
      <c r="K8" s="2018"/>
      <c r="L8" s="2018"/>
      <c r="M8" s="2017"/>
      <c r="N8" s="2017"/>
      <c r="O8" s="2016"/>
    </row>
    <row r="9" spans="1:16" s="1949" customFormat="1" ht="20.100000000000001" customHeight="1" x14ac:dyDescent="0.2">
      <c r="A9" s="2014"/>
      <c r="B9" s="2014"/>
      <c r="C9" s="1970"/>
      <c r="D9" s="1970"/>
      <c r="E9" s="1970"/>
      <c r="F9" s="1970"/>
      <c r="G9" s="1970"/>
      <c r="H9" s="1970"/>
      <c r="I9" s="1970"/>
      <c r="J9" s="2015"/>
      <c r="K9" s="2015"/>
      <c r="L9" s="2015"/>
      <c r="M9" s="1970"/>
      <c r="N9" s="1970"/>
      <c r="O9" s="1970"/>
    </row>
    <row r="10" spans="1:16" ht="45" customHeight="1" x14ac:dyDescent="0.2">
      <c r="A10" s="2014"/>
      <c r="B10" s="2571" t="s">
        <v>2315</v>
      </c>
      <c r="C10" s="2571"/>
      <c r="D10" s="2013" t="s">
        <v>2314</v>
      </c>
      <c r="E10" s="2064" t="s">
        <v>2313</v>
      </c>
      <c r="F10" s="2065" t="s">
        <v>2312</v>
      </c>
      <c r="G10" s="2065" t="s">
        <v>2311</v>
      </c>
      <c r="H10" s="2064" t="s">
        <v>2310</v>
      </c>
      <c r="I10" s="2012" t="s">
        <v>2309</v>
      </c>
      <c r="J10" s="2568" t="s">
        <v>2308</v>
      </c>
      <c r="K10" s="2569"/>
      <c r="L10" s="2570"/>
      <c r="M10" s="2012" t="s">
        <v>2307</v>
      </c>
      <c r="N10" s="2011" t="s">
        <v>2306</v>
      </c>
      <c r="O10" s="2010" t="s">
        <v>2305</v>
      </c>
    </row>
    <row r="11" spans="1:16" s="1951" customFormat="1" ht="45" customHeight="1" x14ac:dyDescent="0.2">
      <c r="A11" s="2008"/>
      <c r="B11" s="2587" t="s">
        <v>2304</v>
      </c>
      <c r="C11" s="2572" t="s">
        <v>2400</v>
      </c>
      <c r="D11" s="1983" t="s">
        <v>2280</v>
      </c>
      <c r="E11" s="1982" t="s">
        <v>2276</v>
      </c>
      <c r="F11" s="2000" t="s">
        <v>2288</v>
      </c>
      <c r="G11" s="2000" t="s">
        <v>2287</v>
      </c>
      <c r="H11" s="1983" t="s">
        <v>2279</v>
      </c>
      <c r="I11" s="1982" t="s">
        <v>2293</v>
      </c>
      <c r="J11" s="1999" t="s">
        <v>2286</v>
      </c>
      <c r="K11" s="2001" t="s">
        <v>2272</v>
      </c>
      <c r="L11" s="2574" t="s">
        <v>2285</v>
      </c>
      <c r="M11" s="2595"/>
      <c r="N11" s="2593"/>
      <c r="O11" s="2591"/>
      <c r="P11" s="1955"/>
    </row>
    <row r="12" spans="1:16" s="1951" customFormat="1" ht="45" customHeight="1" x14ac:dyDescent="0.2">
      <c r="A12" s="2008"/>
      <c r="B12" s="2581"/>
      <c r="C12" s="2573"/>
      <c r="D12" s="2583" t="s">
        <v>2292</v>
      </c>
      <c r="E12" s="2583" t="s">
        <v>2284</v>
      </c>
      <c r="F12" s="2590" t="s">
        <v>2284</v>
      </c>
      <c r="G12" s="2590" t="s">
        <v>2284</v>
      </c>
      <c r="H12" s="2566" t="s">
        <v>2284</v>
      </c>
      <c r="I12" s="2583" t="s">
        <v>2284</v>
      </c>
      <c r="J12" s="1998" t="s">
        <v>2283</v>
      </c>
      <c r="K12" s="1997" t="s">
        <v>2272</v>
      </c>
      <c r="L12" s="2575"/>
      <c r="M12" s="2596"/>
      <c r="N12" s="2594"/>
      <c r="O12" s="2592"/>
      <c r="P12" s="1955"/>
    </row>
    <row r="13" spans="1:16" s="1951" customFormat="1" ht="45" customHeight="1" x14ac:dyDescent="0.2">
      <c r="A13" s="2008"/>
      <c r="B13" s="2581"/>
      <c r="C13" s="2573"/>
      <c r="D13" s="2583"/>
      <c r="E13" s="2583"/>
      <c r="F13" s="2590"/>
      <c r="G13" s="2590"/>
      <c r="H13" s="2567"/>
      <c r="I13" s="2583"/>
      <c r="J13" s="1998" t="s">
        <v>2282</v>
      </c>
      <c r="K13" s="1997" t="s">
        <v>2272</v>
      </c>
      <c r="L13" s="2575"/>
      <c r="M13" s="2596"/>
      <c r="N13" s="2594"/>
      <c r="O13" s="2592"/>
      <c r="P13" s="1955"/>
    </row>
    <row r="14" spans="1:16" s="1951" customFormat="1" ht="45" customHeight="1" x14ac:dyDescent="0.2">
      <c r="A14" s="2008"/>
      <c r="B14" s="2581"/>
      <c r="C14" s="2576" t="s">
        <v>2303</v>
      </c>
      <c r="D14" s="2009" t="s">
        <v>2280</v>
      </c>
      <c r="E14" s="1982" t="s">
        <v>2276</v>
      </c>
      <c r="F14" s="2000" t="s">
        <v>2288</v>
      </c>
      <c r="G14" s="2000" t="s">
        <v>2287</v>
      </c>
      <c r="H14" s="1983" t="s">
        <v>2279</v>
      </c>
      <c r="I14" s="1982" t="s">
        <v>2293</v>
      </c>
      <c r="J14" s="1999" t="s">
        <v>2286</v>
      </c>
      <c r="K14" s="1997" t="s">
        <v>2272</v>
      </c>
      <c r="L14" s="2577" t="s">
        <v>2285</v>
      </c>
      <c r="M14" s="2596"/>
      <c r="N14" s="2594"/>
      <c r="O14" s="2592"/>
      <c r="P14" s="1955"/>
    </row>
    <row r="15" spans="1:16" s="1951" customFormat="1" ht="45" customHeight="1" x14ac:dyDescent="0.2">
      <c r="A15" s="2008"/>
      <c r="B15" s="2581"/>
      <c r="C15" s="2576"/>
      <c r="D15" s="2566" t="s">
        <v>2292</v>
      </c>
      <c r="E15" s="2566" t="s">
        <v>2284</v>
      </c>
      <c r="F15" s="2590" t="s">
        <v>2284</v>
      </c>
      <c r="G15" s="2590" t="s">
        <v>2284</v>
      </c>
      <c r="H15" s="2566" t="s">
        <v>2284</v>
      </c>
      <c r="I15" s="2583" t="s">
        <v>2284</v>
      </c>
      <c r="J15" s="1998" t="s">
        <v>2283</v>
      </c>
      <c r="K15" s="1997" t="s">
        <v>2272</v>
      </c>
      <c r="L15" s="2578"/>
      <c r="M15" s="2596"/>
      <c r="N15" s="2594"/>
      <c r="O15" s="2592"/>
      <c r="P15" s="1955"/>
    </row>
    <row r="16" spans="1:16" s="1951" customFormat="1" ht="45" customHeight="1" x14ac:dyDescent="0.2">
      <c r="A16" s="2004"/>
      <c r="B16" s="2588"/>
      <c r="C16" s="2576"/>
      <c r="D16" s="2589"/>
      <c r="E16" s="2589"/>
      <c r="F16" s="2590"/>
      <c r="G16" s="2590"/>
      <c r="H16" s="2567"/>
      <c r="I16" s="2583"/>
      <c r="J16" s="1998" t="s">
        <v>2282</v>
      </c>
      <c r="K16" s="1997" t="s">
        <v>2272</v>
      </c>
      <c r="L16" s="2579"/>
      <c r="M16" s="2596"/>
      <c r="N16" s="2594"/>
      <c r="O16" s="2592"/>
      <c r="P16" s="1955"/>
    </row>
    <row r="17" spans="1:16" s="1951" customFormat="1" ht="45" customHeight="1" x14ac:dyDescent="0.2">
      <c r="A17" s="2004"/>
      <c r="B17" s="2580" t="s">
        <v>2302</v>
      </c>
      <c r="C17" s="2576" t="s">
        <v>2301</v>
      </c>
      <c r="D17" s="1983" t="s">
        <v>2280</v>
      </c>
      <c r="E17" s="1982" t="s">
        <v>2276</v>
      </c>
      <c r="F17" s="2000" t="s">
        <v>2288</v>
      </c>
      <c r="G17" s="2000" t="s">
        <v>2287</v>
      </c>
      <c r="H17" s="1983" t="s">
        <v>2279</v>
      </c>
      <c r="I17" s="1982" t="s">
        <v>2293</v>
      </c>
      <c r="J17" s="1999" t="s">
        <v>2286</v>
      </c>
      <c r="K17" s="1997" t="s">
        <v>2272</v>
      </c>
      <c r="L17" s="2577" t="s">
        <v>2285</v>
      </c>
      <c r="M17" s="2596"/>
      <c r="N17" s="2594"/>
      <c r="O17" s="2592"/>
      <c r="P17" s="1955"/>
    </row>
    <row r="18" spans="1:16" s="1951" customFormat="1" ht="45" customHeight="1" x14ac:dyDescent="0.2">
      <c r="A18" s="2004"/>
      <c r="B18" s="2581"/>
      <c r="C18" s="2576"/>
      <c r="D18" s="2583" t="s">
        <v>2292</v>
      </c>
      <c r="E18" s="2583" t="s">
        <v>2284</v>
      </c>
      <c r="F18" s="2590" t="s">
        <v>2284</v>
      </c>
      <c r="G18" s="2590" t="s">
        <v>2284</v>
      </c>
      <c r="H18" s="2566" t="s">
        <v>2284</v>
      </c>
      <c r="I18" s="2583" t="s">
        <v>2284</v>
      </c>
      <c r="J18" s="1998" t="s">
        <v>2283</v>
      </c>
      <c r="K18" s="1997" t="s">
        <v>2272</v>
      </c>
      <c r="L18" s="2578"/>
      <c r="M18" s="2596"/>
      <c r="N18" s="2594"/>
      <c r="O18" s="2592"/>
      <c r="P18" s="1955"/>
    </row>
    <row r="19" spans="1:16" s="1951" customFormat="1" ht="45" customHeight="1" x14ac:dyDescent="0.2">
      <c r="A19" s="2004"/>
      <c r="B19" s="2581"/>
      <c r="C19" s="2576"/>
      <c r="D19" s="2583"/>
      <c r="E19" s="2583"/>
      <c r="F19" s="2590"/>
      <c r="G19" s="2590"/>
      <c r="H19" s="2567"/>
      <c r="I19" s="2583"/>
      <c r="J19" s="1998" t="s">
        <v>2282</v>
      </c>
      <c r="K19" s="1997" t="s">
        <v>2272</v>
      </c>
      <c r="L19" s="2579"/>
      <c r="M19" s="2596"/>
      <c r="N19" s="2594"/>
      <c r="O19" s="2592"/>
      <c r="P19" s="1955"/>
    </row>
    <row r="20" spans="1:16" s="1951" customFormat="1" ht="45" customHeight="1" x14ac:dyDescent="0.2">
      <c r="A20" s="2004"/>
      <c r="B20" s="2581"/>
      <c r="C20" s="2576" t="s">
        <v>2300</v>
      </c>
      <c r="D20" s="1983" t="s">
        <v>2280</v>
      </c>
      <c r="E20" s="1982" t="s">
        <v>2276</v>
      </c>
      <c r="F20" s="2000" t="s">
        <v>2288</v>
      </c>
      <c r="G20" s="2000" t="s">
        <v>2287</v>
      </c>
      <c r="H20" s="1983" t="s">
        <v>2279</v>
      </c>
      <c r="I20" s="1982" t="s">
        <v>2293</v>
      </c>
      <c r="J20" s="1999" t="s">
        <v>2286</v>
      </c>
      <c r="K20" s="1997" t="s">
        <v>2272</v>
      </c>
      <c r="L20" s="2577" t="s">
        <v>2285</v>
      </c>
      <c r="M20" s="2596"/>
      <c r="N20" s="2594"/>
      <c r="O20" s="2592"/>
      <c r="P20" s="1955"/>
    </row>
    <row r="21" spans="1:16" s="1951" customFormat="1" ht="45" customHeight="1" x14ac:dyDescent="0.2">
      <c r="A21" s="2004"/>
      <c r="B21" s="2581"/>
      <c r="C21" s="2576"/>
      <c r="D21" s="2583" t="s">
        <v>2292</v>
      </c>
      <c r="E21" s="2583" t="s">
        <v>2284</v>
      </c>
      <c r="F21" s="2590" t="s">
        <v>2284</v>
      </c>
      <c r="G21" s="2590" t="s">
        <v>2284</v>
      </c>
      <c r="H21" s="2566" t="s">
        <v>2284</v>
      </c>
      <c r="I21" s="2583" t="s">
        <v>2284</v>
      </c>
      <c r="J21" s="1998" t="s">
        <v>2283</v>
      </c>
      <c r="K21" s="1997" t="s">
        <v>2272</v>
      </c>
      <c r="L21" s="2578"/>
      <c r="M21" s="2596"/>
      <c r="N21" s="2594"/>
      <c r="O21" s="2592"/>
      <c r="P21" s="1955"/>
    </row>
    <row r="22" spans="1:16" s="1951" customFormat="1" ht="45" customHeight="1" x14ac:dyDescent="0.2">
      <c r="A22" s="2004"/>
      <c r="B22" s="2581"/>
      <c r="C22" s="2584"/>
      <c r="D22" s="2583"/>
      <c r="E22" s="2583"/>
      <c r="F22" s="2590"/>
      <c r="G22" s="2590"/>
      <c r="H22" s="2567"/>
      <c r="I22" s="2583"/>
      <c r="J22" s="2003" t="s">
        <v>2282</v>
      </c>
      <c r="K22" s="2002" t="s">
        <v>2272</v>
      </c>
      <c r="L22" s="2579"/>
      <c r="M22" s="2597"/>
      <c r="N22" s="2600"/>
      <c r="O22" s="2601"/>
      <c r="P22" s="1955"/>
    </row>
    <row r="23" spans="1:16" s="1951" customFormat="1" ht="45" customHeight="1" x14ac:dyDescent="0.2">
      <c r="A23" s="2004"/>
      <c r="B23" s="2581"/>
      <c r="C23" s="2573" t="s">
        <v>2399</v>
      </c>
      <c r="D23" s="1983" t="s">
        <v>2280</v>
      </c>
      <c r="E23" s="1982" t="s">
        <v>2276</v>
      </c>
      <c r="F23" s="2000" t="s">
        <v>2288</v>
      </c>
      <c r="G23" s="2000" t="s">
        <v>2287</v>
      </c>
      <c r="H23" s="1983" t="s">
        <v>2279</v>
      </c>
      <c r="I23" s="1982" t="s">
        <v>2293</v>
      </c>
      <c r="J23" s="1999" t="s">
        <v>2286</v>
      </c>
      <c r="K23" s="1997" t="s">
        <v>2272</v>
      </c>
      <c r="L23" s="2577" t="s">
        <v>2285</v>
      </c>
      <c r="M23" s="2596"/>
      <c r="N23" s="2594"/>
      <c r="O23" s="2592"/>
      <c r="P23" s="1955"/>
    </row>
    <row r="24" spans="1:16" s="1951" customFormat="1" ht="45" customHeight="1" x14ac:dyDescent="0.2">
      <c r="A24" s="2004"/>
      <c r="B24" s="2581"/>
      <c r="C24" s="2573"/>
      <c r="D24" s="2583" t="s">
        <v>2292</v>
      </c>
      <c r="E24" s="2583" t="s">
        <v>2284</v>
      </c>
      <c r="F24" s="2590" t="s">
        <v>2284</v>
      </c>
      <c r="G24" s="2590" t="s">
        <v>2284</v>
      </c>
      <c r="H24" s="2566" t="s">
        <v>2284</v>
      </c>
      <c r="I24" s="2583" t="s">
        <v>2284</v>
      </c>
      <c r="J24" s="1998" t="s">
        <v>2283</v>
      </c>
      <c r="K24" s="1997" t="s">
        <v>2272</v>
      </c>
      <c r="L24" s="2578"/>
      <c r="M24" s="2596"/>
      <c r="N24" s="2594"/>
      <c r="O24" s="2592"/>
      <c r="P24" s="1955"/>
    </row>
    <row r="25" spans="1:16" s="1951" customFormat="1" ht="45" customHeight="1" x14ac:dyDescent="0.2">
      <c r="A25" s="2004"/>
      <c r="B25" s="2581"/>
      <c r="C25" s="2644"/>
      <c r="D25" s="2583"/>
      <c r="E25" s="2583"/>
      <c r="F25" s="2590"/>
      <c r="G25" s="2590"/>
      <c r="H25" s="2567"/>
      <c r="I25" s="2583"/>
      <c r="J25" s="2003" t="s">
        <v>2282</v>
      </c>
      <c r="K25" s="2002" t="s">
        <v>2272</v>
      </c>
      <c r="L25" s="2579"/>
      <c r="M25" s="2597"/>
      <c r="N25" s="2600"/>
      <c r="O25" s="2601"/>
      <c r="P25" s="1955"/>
    </row>
    <row r="26" spans="1:16" s="1951" customFormat="1" ht="45" customHeight="1" x14ac:dyDescent="0.2">
      <c r="A26" s="2004"/>
      <c r="B26" s="2581"/>
      <c r="C26" s="2584" t="s">
        <v>2398</v>
      </c>
      <c r="D26" s="1983" t="s">
        <v>2280</v>
      </c>
      <c r="E26" s="1982" t="s">
        <v>2276</v>
      </c>
      <c r="F26" s="2000" t="s">
        <v>2288</v>
      </c>
      <c r="G26" s="2000" t="s">
        <v>2287</v>
      </c>
      <c r="H26" s="1983" t="s">
        <v>2279</v>
      </c>
      <c r="I26" s="1982" t="s">
        <v>2293</v>
      </c>
      <c r="J26" s="1999" t="s">
        <v>2286</v>
      </c>
      <c r="K26" s="1997" t="s">
        <v>2272</v>
      </c>
      <c r="L26" s="2577" t="s">
        <v>2285</v>
      </c>
      <c r="M26" s="2007"/>
      <c r="N26" s="2006"/>
      <c r="O26" s="2005"/>
      <c r="P26" s="1955"/>
    </row>
    <row r="27" spans="1:16" s="1951" customFormat="1" ht="45" customHeight="1" x14ac:dyDescent="0.2">
      <c r="A27" s="2004"/>
      <c r="B27" s="2581"/>
      <c r="C27" s="2585"/>
      <c r="D27" s="2566" t="s">
        <v>2292</v>
      </c>
      <c r="E27" s="2566" t="s">
        <v>2284</v>
      </c>
      <c r="F27" s="2598" t="s">
        <v>2284</v>
      </c>
      <c r="G27" s="2598" t="s">
        <v>2284</v>
      </c>
      <c r="H27" s="2566" t="s">
        <v>2284</v>
      </c>
      <c r="I27" s="2566" t="s">
        <v>2284</v>
      </c>
      <c r="J27" s="1998" t="s">
        <v>2283</v>
      </c>
      <c r="K27" s="1997" t="s">
        <v>2272</v>
      </c>
      <c r="L27" s="2578"/>
      <c r="M27" s="2007"/>
      <c r="N27" s="2006"/>
      <c r="O27" s="2005"/>
      <c r="P27" s="1955"/>
    </row>
    <row r="28" spans="1:16" s="1951" customFormat="1" ht="45" customHeight="1" x14ac:dyDescent="0.2">
      <c r="A28" s="2004"/>
      <c r="B28" s="2582"/>
      <c r="C28" s="2586"/>
      <c r="D28" s="2567"/>
      <c r="E28" s="2567"/>
      <c r="F28" s="2599"/>
      <c r="G28" s="2599"/>
      <c r="H28" s="2567"/>
      <c r="I28" s="2567"/>
      <c r="J28" s="2003" t="s">
        <v>2282</v>
      </c>
      <c r="K28" s="2002" t="s">
        <v>2272</v>
      </c>
      <c r="L28" s="2579"/>
      <c r="M28" s="2007"/>
      <c r="N28" s="2006"/>
      <c r="O28" s="2005"/>
      <c r="P28" s="1955"/>
    </row>
    <row r="29" spans="1:16" s="1951" customFormat="1" ht="45" customHeight="1" x14ac:dyDescent="0.2">
      <c r="A29" s="2004"/>
      <c r="B29" s="2602" t="s">
        <v>2299</v>
      </c>
      <c r="C29" s="2645" t="s">
        <v>2298</v>
      </c>
      <c r="D29" s="1983" t="s">
        <v>2280</v>
      </c>
      <c r="E29" s="1982" t="s">
        <v>2275</v>
      </c>
      <c r="F29" s="2000" t="s">
        <v>2288</v>
      </c>
      <c r="G29" s="2000" t="s">
        <v>2287</v>
      </c>
      <c r="H29" s="1983" t="s">
        <v>2271</v>
      </c>
      <c r="I29" s="1982" t="s">
        <v>2293</v>
      </c>
      <c r="J29" s="1999" t="s">
        <v>2286</v>
      </c>
      <c r="K29" s="2001" t="s">
        <v>2272</v>
      </c>
      <c r="L29" s="2577" t="s">
        <v>2285</v>
      </c>
      <c r="M29" s="2619"/>
      <c r="N29" s="2619"/>
      <c r="O29" s="2640"/>
      <c r="P29" s="1955"/>
    </row>
    <row r="30" spans="1:16" s="1951" customFormat="1" ht="45" customHeight="1" x14ac:dyDescent="0.2">
      <c r="A30" s="2004"/>
      <c r="B30" s="2603"/>
      <c r="C30" s="2585"/>
      <c r="D30" s="2566" t="s">
        <v>2292</v>
      </c>
      <c r="E30" s="2566" t="s">
        <v>2284</v>
      </c>
      <c r="F30" s="2598" t="s">
        <v>2284</v>
      </c>
      <c r="G30" s="2598" t="s">
        <v>2284</v>
      </c>
      <c r="H30" s="2566" t="s">
        <v>2284</v>
      </c>
      <c r="I30" s="2566" t="s">
        <v>2284</v>
      </c>
      <c r="J30" s="1998" t="s">
        <v>2283</v>
      </c>
      <c r="K30" s="1997" t="s">
        <v>2272</v>
      </c>
      <c r="L30" s="2578"/>
      <c r="M30" s="2610"/>
      <c r="N30" s="2610"/>
      <c r="O30" s="2613"/>
      <c r="P30" s="1955"/>
    </row>
    <row r="31" spans="1:16" s="1951" customFormat="1" ht="45" customHeight="1" x14ac:dyDescent="0.2">
      <c r="A31" s="2004"/>
      <c r="B31" s="2603"/>
      <c r="C31" s="2646"/>
      <c r="D31" s="2567"/>
      <c r="E31" s="2567"/>
      <c r="F31" s="2599"/>
      <c r="G31" s="2599"/>
      <c r="H31" s="2567"/>
      <c r="I31" s="2567"/>
      <c r="J31" s="1998" t="s">
        <v>2282</v>
      </c>
      <c r="K31" s="1997" t="s">
        <v>2272</v>
      </c>
      <c r="L31" s="2579"/>
      <c r="M31" s="2611"/>
      <c r="N31" s="2611"/>
      <c r="O31" s="2614"/>
      <c r="P31" s="1955"/>
    </row>
    <row r="32" spans="1:16" s="1951" customFormat="1" ht="45" customHeight="1" x14ac:dyDescent="0.2">
      <c r="A32" s="2004"/>
      <c r="B32" s="2603"/>
      <c r="C32" s="2584" t="s">
        <v>2297</v>
      </c>
      <c r="D32" s="1983" t="s">
        <v>2280</v>
      </c>
      <c r="E32" s="1982" t="s">
        <v>2274</v>
      </c>
      <c r="F32" s="2000" t="s">
        <v>2288</v>
      </c>
      <c r="G32" s="2000" t="s">
        <v>2287</v>
      </c>
      <c r="H32" s="1983" t="s">
        <v>2271</v>
      </c>
      <c r="I32" s="1982" t="s">
        <v>2293</v>
      </c>
      <c r="J32" s="1999" t="s">
        <v>2286</v>
      </c>
      <c r="K32" s="1997" t="s">
        <v>2272</v>
      </c>
      <c r="L32" s="2577" t="s">
        <v>2285</v>
      </c>
      <c r="M32" s="2600"/>
      <c r="N32" s="2600"/>
      <c r="O32" s="2612"/>
      <c r="P32" s="1955"/>
    </row>
    <row r="33" spans="1:16" s="1951" customFormat="1" ht="45" customHeight="1" x14ac:dyDescent="0.2">
      <c r="A33" s="2004"/>
      <c r="B33" s="2603"/>
      <c r="C33" s="2585"/>
      <c r="D33" s="2566" t="s">
        <v>2292</v>
      </c>
      <c r="E33" s="2566" t="s">
        <v>2284</v>
      </c>
      <c r="F33" s="2598" t="s">
        <v>2284</v>
      </c>
      <c r="G33" s="2598" t="s">
        <v>2284</v>
      </c>
      <c r="H33" s="2566" t="s">
        <v>2284</v>
      </c>
      <c r="I33" s="2566" t="s">
        <v>2284</v>
      </c>
      <c r="J33" s="1998" t="s">
        <v>2283</v>
      </c>
      <c r="K33" s="1997" t="s">
        <v>2272</v>
      </c>
      <c r="L33" s="2578"/>
      <c r="M33" s="2610"/>
      <c r="N33" s="2610"/>
      <c r="O33" s="2613"/>
      <c r="P33" s="1955"/>
    </row>
    <row r="34" spans="1:16" s="1951" customFormat="1" ht="45" customHeight="1" x14ac:dyDescent="0.2">
      <c r="A34" s="2004"/>
      <c r="B34" s="2603"/>
      <c r="C34" s="2646"/>
      <c r="D34" s="2589"/>
      <c r="E34" s="2589"/>
      <c r="F34" s="2615"/>
      <c r="G34" s="2615"/>
      <c r="H34" s="2567"/>
      <c r="I34" s="2589"/>
      <c r="J34" s="1998" t="s">
        <v>2282</v>
      </c>
      <c r="K34" s="1997" t="s">
        <v>2272</v>
      </c>
      <c r="L34" s="2579"/>
      <c r="M34" s="2611"/>
      <c r="N34" s="2611"/>
      <c r="O34" s="2614"/>
      <c r="P34" s="1955"/>
    </row>
    <row r="35" spans="1:16" s="1951" customFormat="1" ht="45" customHeight="1" x14ac:dyDescent="0.2">
      <c r="A35" s="2004"/>
      <c r="B35" s="2603"/>
      <c r="C35" s="2584" t="s">
        <v>2296</v>
      </c>
      <c r="D35" s="1983" t="s">
        <v>2280</v>
      </c>
      <c r="E35" s="1982" t="s">
        <v>2275</v>
      </c>
      <c r="F35" s="2000" t="s">
        <v>2288</v>
      </c>
      <c r="G35" s="2000" t="s">
        <v>2287</v>
      </c>
      <c r="H35" s="1983" t="s">
        <v>2278</v>
      </c>
      <c r="I35" s="1982" t="s">
        <v>2293</v>
      </c>
      <c r="J35" s="1999" t="s">
        <v>2286</v>
      </c>
      <c r="K35" s="1997" t="s">
        <v>2272</v>
      </c>
      <c r="L35" s="2577" t="s">
        <v>2285</v>
      </c>
      <c r="M35" s="2600"/>
      <c r="N35" s="2600"/>
      <c r="O35" s="2612"/>
      <c r="P35" s="1955"/>
    </row>
    <row r="36" spans="1:16" s="1951" customFormat="1" ht="45" customHeight="1" x14ac:dyDescent="0.2">
      <c r="A36" s="2004"/>
      <c r="B36" s="2603"/>
      <c r="C36" s="2585"/>
      <c r="D36" s="2566" t="s">
        <v>2292</v>
      </c>
      <c r="E36" s="2566" t="s">
        <v>2284</v>
      </c>
      <c r="F36" s="2598" t="s">
        <v>2284</v>
      </c>
      <c r="G36" s="2598" t="s">
        <v>2284</v>
      </c>
      <c r="H36" s="2566" t="s">
        <v>2284</v>
      </c>
      <c r="I36" s="2566" t="s">
        <v>2284</v>
      </c>
      <c r="J36" s="1998" t="s">
        <v>2283</v>
      </c>
      <c r="K36" s="1997" t="s">
        <v>2272</v>
      </c>
      <c r="L36" s="2578"/>
      <c r="M36" s="2610"/>
      <c r="N36" s="2610"/>
      <c r="O36" s="2613"/>
      <c r="P36" s="1955"/>
    </row>
    <row r="37" spans="1:16" s="1951" customFormat="1" ht="45" customHeight="1" x14ac:dyDescent="0.2">
      <c r="A37" s="2004"/>
      <c r="B37" s="2603"/>
      <c r="C37" s="2586"/>
      <c r="D37" s="2567"/>
      <c r="E37" s="2567"/>
      <c r="F37" s="2599"/>
      <c r="G37" s="2599"/>
      <c r="H37" s="2567"/>
      <c r="I37" s="2567"/>
      <c r="J37" s="2003" t="s">
        <v>2282</v>
      </c>
      <c r="K37" s="2002" t="s">
        <v>2272</v>
      </c>
      <c r="L37" s="2579"/>
      <c r="M37" s="2618"/>
      <c r="N37" s="2618"/>
      <c r="O37" s="2616"/>
      <c r="P37" s="1955"/>
    </row>
    <row r="38" spans="1:16" s="1951" customFormat="1" ht="45" customHeight="1" x14ac:dyDescent="0.2">
      <c r="A38" s="2004"/>
      <c r="B38" s="2603"/>
      <c r="C38" s="2584" t="s">
        <v>2295</v>
      </c>
      <c r="D38" s="1983" t="s">
        <v>2280</v>
      </c>
      <c r="E38" s="1982" t="s">
        <v>2275</v>
      </c>
      <c r="F38" s="2000" t="s">
        <v>2288</v>
      </c>
      <c r="G38" s="2000" t="s">
        <v>2287</v>
      </c>
      <c r="H38" s="1983" t="s">
        <v>2278</v>
      </c>
      <c r="I38" s="1982" t="s">
        <v>2293</v>
      </c>
      <c r="J38" s="1999" t="s">
        <v>2286</v>
      </c>
      <c r="K38" s="1997" t="s">
        <v>2272</v>
      </c>
      <c r="L38" s="2577" t="s">
        <v>2285</v>
      </c>
      <c r="M38" s="2600"/>
      <c r="N38" s="2600"/>
      <c r="O38" s="2612"/>
      <c r="P38" s="1955"/>
    </row>
    <row r="39" spans="1:16" s="1951" customFormat="1" ht="45" customHeight="1" x14ac:dyDescent="0.2">
      <c r="A39" s="2004"/>
      <c r="B39" s="2603"/>
      <c r="C39" s="2585"/>
      <c r="D39" s="2566" t="s">
        <v>2292</v>
      </c>
      <c r="E39" s="2566" t="s">
        <v>2284</v>
      </c>
      <c r="F39" s="2598" t="s">
        <v>2284</v>
      </c>
      <c r="G39" s="2598" t="s">
        <v>2284</v>
      </c>
      <c r="H39" s="2566" t="s">
        <v>2284</v>
      </c>
      <c r="I39" s="2566" t="s">
        <v>2284</v>
      </c>
      <c r="J39" s="1998" t="s">
        <v>2283</v>
      </c>
      <c r="K39" s="1997" t="s">
        <v>2272</v>
      </c>
      <c r="L39" s="2578"/>
      <c r="M39" s="2610"/>
      <c r="N39" s="2610"/>
      <c r="O39" s="2613"/>
      <c r="P39" s="1955"/>
    </row>
    <row r="40" spans="1:16" s="1951" customFormat="1" ht="45" customHeight="1" x14ac:dyDescent="0.2">
      <c r="A40" s="2004"/>
      <c r="B40" s="2617"/>
      <c r="C40" s="2586"/>
      <c r="D40" s="2567"/>
      <c r="E40" s="2567"/>
      <c r="F40" s="2599"/>
      <c r="G40" s="2599"/>
      <c r="H40" s="2567"/>
      <c r="I40" s="2567"/>
      <c r="J40" s="2003" t="s">
        <v>2282</v>
      </c>
      <c r="K40" s="2002" t="s">
        <v>2272</v>
      </c>
      <c r="L40" s="2579"/>
      <c r="M40" s="2618"/>
      <c r="N40" s="2618"/>
      <c r="O40" s="2616"/>
      <c r="P40" s="1955"/>
    </row>
    <row r="41" spans="1:16" s="1951" customFormat="1" ht="45" customHeight="1" x14ac:dyDescent="0.2">
      <c r="A41" s="2004"/>
      <c r="B41" s="2602" t="s">
        <v>2385</v>
      </c>
      <c r="C41" s="2604" t="s">
        <v>2294</v>
      </c>
      <c r="D41" s="1983" t="s">
        <v>2280</v>
      </c>
      <c r="E41" s="1982" t="s">
        <v>2275</v>
      </c>
      <c r="F41" s="2000" t="s">
        <v>2288</v>
      </c>
      <c r="G41" s="2000" t="s">
        <v>2287</v>
      </c>
      <c r="H41" s="1983" t="s">
        <v>2277</v>
      </c>
      <c r="I41" s="1982" t="s">
        <v>2293</v>
      </c>
      <c r="J41" s="1999" t="s">
        <v>2286</v>
      </c>
      <c r="K41" s="2001" t="s">
        <v>2272</v>
      </c>
      <c r="L41" s="2577" t="s">
        <v>2285</v>
      </c>
      <c r="M41" s="2595"/>
      <c r="N41" s="2593"/>
      <c r="O41" s="2591"/>
      <c r="P41" s="1955"/>
    </row>
    <row r="42" spans="1:16" s="1951" customFormat="1" ht="45" customHeight="1" x14ac:dyDescent="0.2">
      <c r="A42" s="2004"/>
      <c r="B42" s="2603"/>
      <c r="C42" s="2605"/>
      <c r="D42" s="2566" t="s">
        <v>2292</v>
      </c>
      <c r="E42" s="2583" t="s">
        <v>2284</v>
      </c>
      <c r="F42" s="2590" t="s">
        <v>2284</v>
      </c>
      <c r="G42" s="2590" t="s">
        <v>2284</v>
      </c>
      <c r="H42" s="2566" t="s">
        <v>2284</v>
      </c>
      <c r="I42" s="2583" t="s">
        <v>2284</v>
      </c>
      <c r="J42" s="1998" t="s">
        <v>2283</v>
      </c>
      <c r="K42" s="1997" t="s">
        <v>2272</v>
      </c>
      <c r="L42" s="2578"/>
      <c r="M42" s="2596"/>
      <c r="N42" s="2594"/>
      <c r="O42" s="2592"/>
      <c r="P42" s="1955"/>
    </row>
    <row r="43" spans="1:16" s="1951" customFormat="1" ht="45" customHeight="1" x14ac:dyDescent="0.2">
      <c r="A43" s="2004"/>
      <c r="B43" s="2603"/>
      <c r="C43" s="2606"/>
      <c r="D43" s="2567"/>
      <c r="E43" s="2583"/>
      <c r="F43" s="2590"/>
      <c r="G43" s="2590"/>
      <c r="H43" s="2567"/>
      <c r="I43" s="2583"/>
      <c r="J43" s="2003" t="s">
        <v>2282</v>
      </c>
      <c r="K43" s="2002" t="s">
        <v>2272</v>
      </c>
      <c r="L43" s="2579"/>
      <c r="M43" s="2597"/>
      <c r="N43" s="2600"/>
      <c r="O43" s="2601"/>
      <c r="P43" s="1955"/>
    </row>
    <row r="44" spans="1:16" s="1951" customFormat="1" ht="45" customHeight="1" x14ac:dyDescent="0.2">
      <c r="A44" s="2004"/>
      <c r="B44" s="2603"/>
      <c r="C44" s="2607" t="s">
        <v>2401</v>
      </c>
      <c r="D44" s="1983" t="s">
        <v>2280</v>
      </c>
      <c r="E44" s="1982" t="s">
        <v>2275</v>
      </c>
      <c r="F44" s="2000" t="s">
        <v>2288</v>
      </c>
      <c r="G44" s="2000" t="s">
        <v>2287</v>
      </c>
      <c r="H44" s="1983" t="s">
        <v>2277</v>
      </c>
      <c r="I44" s="1982" t="s">
        <v>2293</v>
      </c>
      <c r="J44" s="1999" t="s">
        <v>2286</v>
      </c>
      <c r="K44" s="2001" t="s">
        <v>2272</v>
      </c>
      <c r="L44" s="2577" t="s">
        <v>2285</v>
      </c>
      <c r="M44" s="2595"/>
      <c r="N44" s="2593"/>
      <c r="O44" s="2591"/>
      <c r="P44" s="1955"/>
    </row>
    <row r="45" spans="1:16" s="1951" customFormat="1" ht="45" customHeight="1" x14ac:dyDescent="0.2">
      <c r="A45" s="2004"/>
      <c r="B45" s="2603"/>
      <c r="C45" s="2608"/>
      <c r="D45" s="2566" t="s">
        <v>2292</v>
      </c>
      <c r="E45" s="2583" t="s">
        <v>2284</v>
      </c>
      <c r="F45" s="2590" t="s">
        <v>2284</v>
      </c>
      <c r="G45" s="2590" t="s">
        <v>2284</v>
      </c>
      <c r="H45" s="2566" t="s">
        <v>2284</v>
      </c>
      <c r="I45" s="2583" t="s">
        <v>2284</v>
      </c>
      <c r="J45" s="1998" t="s">
        <v>2283</v>
      </c>
      <c r="K45" s="1997" t="s">
        <v>2272</v>
      </c>
      <c r="L45" s="2578"/>
      <c r="M45" s="2596"/>
      <c r="N45" s="2594"/>
      <c r="O45" s="2592"/>
      <c r="P45" s="1955"/>
    </row>
    <row r="46" spans="1:16" s="1951" customFormat="1" ht="45" customHeight="1" x14ac:dyDescent="0.2">
      <c r="A46" s="2004"/>
      <c r="B46" s="2603"/>
      <c r="C46" s="2609"/>
      <c r="D46" s="2567"/>
      <c r="E46" s="2583"/>
      <c r="F46" s="2590"/>
      <c r="G46" s="2590"/>
      <c r="H46" s="2567"/>
      <c r="I46" s="2583"/>
      <c r="J46" s="2003" t="s">
        <v>2282</v>
      </c>
      <c r="K46" s="2002" t="s">
        <v>2272</v>
      </c>
      <c r="L46" s="2579"/>
      <c r="M46" s="2597"/>
      <c r="N46" s="2600"/>
      <c r="O46" s="2601"/>
      <c r="P46" s="1955"/>
    </row>
    <row r="47" spans="1:16" s="1992" customFormat="1" ht="45" customHeight="1" x14ac:dyDescent="0.2">
      <c r="A47" s="1996"/>
      <c r="B47" s="2620" t="s">
        <v>2291</v>
      </c>
      <c r="C47" s="2623" t="s">
        <v>2290</v>
      </c>
      <c r="D47" s="2625" t="s">
        <v>2289</v>
      </c>
      <c r="E47" s="1982" t="s">
        <v>2273</v>
      </c>
      <c r="F47" s="2000" t="s">
        <v>2288</v>
      </c>
      <c r="G47" s="2000" t="s">
        <v>2287</v>
      </c>
      <c r="H47" s="2632"/>
      <c r="I47" s="2632"/>
      <c r="J47" s="1999" t="s">
        <v>2286</v>
      </c>
      <c r="K47" s="2001" t="s">
        <v>2272</v>
      </c>
      <c r="L47" s="2577" t="s">
        <v>2285</v>
      </c>
      <c r="M47" s="2595"/>
      <c r="N47" s="2593"/>
      <c r="O47" s="2591"/>
      <c r="P47" s="1993"/>
    </row>
    <row r="48" spans="1:16" s="1992" customFormat="1" ht="45" customHeight="1" x14ac:dyDescent="0.2">
      <c r="A48" s="1996"/>
      <c r="B48" s="2621"/>
      <c r="C48" s="2624"/>
      <c r="D48" s="2626"/>
      <c r="E48" s="2583" t="s">
        <v>2284</v>
      </c>
      <c r="F48" s="2590" t="s">
        <v>2284</v>
      </c>
      <c r="G48" s="2590" t="s">
        <v>2284</v>
      </c>
      <c r="H48" s="2633"/>
      <c r="I48" s="2633"/>
      <c r="J48" s="1998" t="s">
        <v>2283</v>
      </c>
      <c r="K48" s="1997" t="s">
        <v>2272</v>
      </c>
      <c r="L48" s="2578"/>
      <c r="M48" s="2596"/>
      <c r="N48" s="2594"/>
      <c r="O48" s="2592"/>
      <c r="P48" s="1993"/>
    </row>
    <row r="49" spans="1:34" s="1992" customFormat="1" ht="45" customHeight="1" x14ac:dyDescent="0.2">
      <c r="A49" s="1996"/>
      <c r="B49" s="2621"/>
      <c r="C49" s="2624"/>
      <c r="D49" s="2626"/>
      <c r="E49" s="2583"/>
      <c r="F49" s="2590"/>
      <c r="G49" s="2590"/>
      <c r="H49" s="2634"/>
      <c r="I49" s="2634"/>
      <c r="J49" s="1998" t="s">
        <v>2282</v>
      </c>
      <c r="K49" s="1997" t="s">
        <v>2272</v>
      </c>
      <c r="L49" s="2579"/>
      <c r="M49" s="2596"/>
      <c r="N49" s="2594"/>
      <c r="O49" s="2592"/>
      <c r="P49" s="1993"/>
    </row>
    <row r="50" spans="1:34" s="1992" customFormat="1" ht="45" customHeight="1" x14ac:dyDescent="0.2">
      <c r="A50" s="1996"/>
      <c r="B50" s="2621"/>
      <c r="C50" s="2624" t="s">
        <v>2290</v>
      </c>
      <c r="D50" s="2626" t="s">
        <v>2289</v>
      </c>
      <c r="E50" s="1982" t="s">
        <v>2273</v>
      </c>
      <c r="F50" s="2000" t="s">
        <v>2288</v>
      </c>
      <c r="G50" s="2000" t="s">
        <v>2287</v>
      </c>
      <c r="H50" s="2636"/>
      <c r="I50" s="2636"/>
      <c r="J50" s="1999" t="s">
        <v>2286</v>
      </c>
      <c r="K50" s="1997" t="s">
        <v>2272</v>
      </c>
      <c r="L50" s="2577" t="s">
        <v>2285</v>
      </c>
      <c r="M50" s="2596"/>
      <c r="N50" s="2594"/>
      <c r="O50" s="2592"/>
      <c r="P50" s="1993"/>
    </row>
    <row r="51" spans="1:34" s="1992" customFormat="1" ht="45" customHeight="1" x14ac:dyDescent="0.2">
      <c r="A51" s="1996"/>
      <c r="B51" s="2621"/>
      <c r="C51" s="2624"/>
      <c r="D51" s="2626"/>
      <c r="E51" s="2583" t="s">
        <v>2284</v>
      </c>
      <c r="F51" s="2590" t="s">
        <v>2284</v>
      </c>
      <c r="G51" s="2590" t="s">
        <v>2284</v>
      </c>
      <c r="H51" s="2633"/>
      <c r="I51" s="2633"/>
      <c r="J51" s="1998" t="s">
        <v>2283</v>
      </c>
      <c r="K51" s="1997" t="s">
        <v>2272</v>
      </c>
      <c r="L51" s="2578"/>
      <c r="M51" s="2596"/>
      <c r="N51" s="2594"/>
      <c r="O51" s="2592"/>
      <c r="P51" s="1993"/>
    </row>
    <row r="52" spans="1:34" s="1992" customFormat="1" ht="45" customHeight="1" x14ac:dyDescent="0.2">
      <c r="A52" s="1996"/>
      <c r="B52" s="2621"/>
      <c r="C52" s="2624"/>
      <c r="D52" s="2626"/>
      <c r="E52" s="2583"/>
      <c r="F52" s="2590"/>
      <c r="G52" s="2590"/>
      <c r="H52" s="2634"/>
      <c r="I52" s="2634"/>
      <c r="J52" s="1998" t="s">
        <v>2282</v>
      </c>
      <c r="K52" s="1997" t="s">
        <v>2272</v>
      </c>
      <c r="L52" s="2643"/>
      <c r="M52" s="2596"/>
      <c r="N52" s="2594"/>
      <c r="O52" s="2592"/>
      <c r="P52" s="1993"/>
    </row>
    <row r="53" spans="1:34" s="1992" customFormat="1" ht="45" customHeight="1" x14ac:dyDescent="0.2">
      <c r="A53" s="1996"/>
      <c r="B53" s="2621"/>
      <c r="C53" s="2624" t="s">
        <v>2290</v>
      </c>
      <c r="D53" s="2626" t="s">
        <v>2289</v>
      </c>
      <c r="E53" s="1982" t="s">
        <v>2273</v>
      </c>
      <c r="F53" s="2000" t="s">
        <v>2288</v>
      </c>
      <c r="G53" s="2000" t="s">
        <v>2287</v>
      </c>
      <c r="H53" s="2636"/>
      <c r="I53" s="2636"/>
      <c r="J53" s="1999" t="s">
        <v>2286</v>
      </c>
      <c r="K53" s="1997" t="s">
        <v>2272</v>
      </c>
      <c r="L53" s="2629" t="s">
        <v>2285</v>
      </c>
      <c r="M53" s="2596"/>
      <c r="N53" s="2594"/>
      <c r="O53" s="2641"/>
      <c r="P53" s="1993"/>
    </row>
    <row r="54" spans="1:34" s="1992" customFormat="1" ht="45" customHeight="1" x14ac:dyDescent="0.2">
      <c r="A54" s="1996"/>
      <c r="B54" s="2621"/>
      <c r="C54" s="2624"/>
      <c r="D54" s="2626"/>
      <c r="E54" s="2583" t="s">
        <v>2284</v>
      </c>
      <c r="F54" s="2590" t="s">
        <v>2284</v>
      </c>
      <c r="G54" s="2590" t="s">
        <v>2284</v>
      </c>
      <c r="H54" s="2633"/>
      <c r="I54" s="2633"/>
      <c r="J54" s="1998" t="s">
        <v>2283</v>
      </c>
      <c r="K54" s="1997" t="s">
        <v>2272</v>
      </c>
      <c r="L54" s="2578"/>
      <c r="M54" s="2596"/>
      <c r="N54" s="2594"/>
      <c r="O54" s="2641"/>
      <c r="P54" s="1993"/>
    </row>
    <row r="55" spans="1:34" s="1992" customFormat="1" ht="45" customHeight="1" thickBot="1" x14ac:dyDescent="0.25">
      <c r="A55" s="1996"/>
      <c r="B55" s="2622"/>
      <c r="C55" s="2627"/>
      <c r="D55" s="2628"/>
      <c r="E55" s="2635"/>
      <c r="F55" s="2631"/>
      <c r="G55" s="2631"/>
      <c r="H55" s="2637"/>
      <c r="I55" s="2637"/>
      <c r="J55" s="1995" t="s">
        <v>2282</v>
      </c>
      <c r="K55" s="1994" t="s">
        <v>2272</v>
      </c>
      <c r="L55" s="2630"/>
      <c r="M55" s="2638"/>
      <c r="N55" s="2639"/>
      <c r="O55" s="2642"/>
      <c r="P55" s="1993"/>
    </row>
    <row r="56" spans="1:34" s="1785" customFormat="1" ht="14.25" hidden="1" x14ac:dyDescent="0.2">
      <c r="J56" s="1987"/>
      <c r="K56" s="1987"/>
      <c r="L56" s="1987"/>
    </row>
    <row r="57" spans="1:34" s="1987" customFormat="1" ht="15.95" customHeight="1" x14ac:dyDescent="0.2">
      <c r="A57" s="1991"/>
      <c r="B57" s="1990" t="s">
        <v>680</v>
      </c>
      <c r="E57" s="1990"/>
      <c r="F57" s="1990"/>
      <c r="G57" s="1990"/>
      <c r="H57" s="1990"/>
      <c r="I57" s="1990"/>
      <c r="N57" s="1990"/>
    </row>
    <row r="58" spans="1:34" s="1785" customFormat="1" ht="14.25" customHeight="1" x14ac:dyDescent="0.2">
      <c r="B58" s="1989" t="s">
        <v>2281</v>
      </c>
      <c r="D58" s="1989"/>
      <c r="E58" s="1989"/>
      <c r="F58" s="1989"/>
      <c r="G58" s="1989"/>
      <c r="H58" s="1989"/>
      <c r="I58" s="1989"/>
      <c r="J58" s="1987"/>
      <c r="K58" s="1987"/>
      <c r="L58" s="1987"/>
      <c r="M58" s="1989"/>
      <c r="N58" s="1989"/>
      <c r="P58" s="1989"/>
      <c r="R58" s="1989"/>
      <c r="T58" s="1989"/>
      <c r="V58" s="1989"/>
      <c r="X58" s="1989"/>
      <c r="Z58" s="1989"/>
      <c r="AB58" s="1989"/>
      <c r="AD58" s="1989"/>
      <c r="AF58" s="1989"/>
      <c r="AH58" s="1989"/>
    </row>
    <row r="59" spans="1:34" s="1784" customFormat="1" ht="14.25" x14ac:dyDescent="0.2">
      <c r="J59" s="1988"/>
      <c r="K59" s="1988"/>
      <c r="L59" s="1988"/>
    </row>
    <row r="60" spans="1:34" s="1949" customFormat="1" ht="20.100000000000001" hidden="1" customHeight="1" x14ac:dyDescent="0.2">
      <c r="A60" s="1953"/>
      <c r="B60" s="1953"/>
      <c r="C60" s="1974"/>
      <c r="D60" s="1976"/>
      <c r="E60" s="1976"/>
      <c r="F60" s="1976"/>
      <c r="G60" s="1976"/>
      <c r="H60" s="1976"/>
      <c r="I60" s="1976"/>
      <c r="J60" s="1987"/>
      <c r="K60" s="1987"/>
      <c r="L60" s="1987"/>
      <c r="M60" s="1986"/>
      <c r="N60" s="1986"/>
      <c r="O60" s="1974"/>
    </row>
    <row r="61" spans="1:34" s="1949" customFormat="1" ht="20.100000000000001" hidden="1" customHeight="1" x14ac:dyDescent="0.2">
      <c r="A61" s="1953"/>
      <c r="B61" s="1984" t="s">
        <v>2280</v>
      </c>
      <c r="C61" s="1985"/>
      <c r="D61" s="1984" t="s">
        <v>2279</v>
      </c>
      <c r="E61" s="1985" t="s">
        <v>2271</v>
      </c>
      <c r="F61" s="1985" t="s">
        <v>2278</v>
      </c>
      <c r="G61" s="1985" t="s">
        <v>2277</v>
      </c>
      <c r="H61" s="1984" t="s">
        <v>2276</v>
      </c>
      <c r="I61" s="1983" t="s">
        <v>2269</v>
      </c>
      <c r="J61" s="1982" t="s">
        <v>2275</v>
      </c>
      <c r="K61" s="1982" t="s">
        <v>2274</v>
      </c>
      <c r="L61" s="1982" t="s">
        <v>2273</v>
      </c>
      <c r="M61" s="1981" t="s">
        <v>2272</v>
      </c>
      <c r="N61" s="1980" t="s">
        <v>2271</v>
      </c>
      <c r="O61" s="1980" t="s">
        <v>2270</v>
      </c>
      <c r="P61" s="1980" t="s">
        <v>2269</v>
      </c>
      <c r="Q61" s="1974"/>
    </row>
    <row r="62" spans="1:34" s="1949" customFormat="1" ht="20.100000000000001" hidden="1" customHeight="1" x14ac:dyDescent="0.2">
      <c r="A62" s="1953"/>
      <c r="B62" s="1973" t="s">
        <v>2268</v>
      </c>
      <c r="C62" s="1975"/>
      <c r="D62" s="1975" t="s">
        <v>2267</v>
      </c>
      <c r="E62" s="1975" t="s">
        <v>2261</v>
      </c>
      <c r="F62" s="1975" t="s">
        <v>2261</v>
      </c>
      <c r="G62" s="1975" t="s">
        <v>2261</v>
      </c>
      <c r="H62" s="1975" t="s">
        <v>2267</v>
      </c>
      <c r="I62" s="1975" t="s">
        <v>2261</v>
      </c>
      <c r="J62" s="1975" t="s">
        <v>2267</v>
      </c>
      <c r="K62" s="1975" t="s">
        <v>2267</v>
      </c>
      <c r="L62" s="1975" t="s">
        <v>2267</v>
      </c>
      <c r="M62" s="1973" t="s">
        <v>1969</v>
      </c>
      <c r="N62" s="1975" t="s">
        <v>2264</v>
      </c>
      <c r="O62" s="1975" t="s">
        <v>2266</v>
      </c>
      <c r="P62" s="1975" t="s">
        <v>2264</v>
      </c>
      <c r="Q62" s="1974"/>
    </row>
    <row r="63" spans="1:34" s="1949" customFormat="1" ht="20.100000000000001" hidden="1" customHeight="1" x14ac:dyDescent="0.2">
      <c r="A63" s="1953"/>
      <c r="B63" s="1979" t="s">
        <v>2265</v>
      </c>
      <c r="C63" s="1975"/>
      <c r="D63" s="1977" t="s">
        <v>2263</v>
      </c>
      <c r="E63" s="1975" t="s">
        <v>2264</v>
      </c>
      <c r="F63" s="1975" t="s">
        <v>2264</v>
      </c>
      <c r="G63" s="1975" t="s">
        <v>2264</v>
      </c>
      <c r="H63" s="1977" t="s">
        <v>2263</v>
      </c>
      <c r="I63" s="1975" t="s">
        <v>2264</v>
      </c>
      <c r="J63" s="1977" t="s">
        <v>2263</v>
      </c>
      <c r="K63" s="1977" t="s">
        <v>2263</v>
      </c>
      <c r="L63" s="1977" t="s">
        <v>2263</v>
      </c>
      <c r="M63" s="1978" t="s">
        <v>1990</v>
      </c>
      <c r="N63" s="1975" t="s">
        <v>2261</v>
      </c>
      <c r="O63" s="1975" t="s">
        <v>2262</v>
      </c>
      <c r="P63" s="1975" t="s">
        <v>2261</v>
      </c>
      <c r="Q63" s="1974"/>
    </row>
    <row r="64" spans="1:34" s="1949" customFormat="1" ht="20.100000000000001" hidden="1" customHeight="1" x14ac:dyDescent="0.2">
      <c r="A64" s="1953"/>
      <c r="B64" s="1973" t="s">
        <v>2260</v>
      </c>
      <c r="C64" s="1975"/>
      <c r="D64" s="1977" t="s">
        <v>2259</v>
      </c>
      <c r="E64" s="1975" t="s">
        <v>2258</v>
      </c>
      <c r="F64" s="1975" t="s">
        <v>2258</v>
      </c>
      <c r="G64" s="1975" t="s">
        <v>2258</v>
      </c>
      <c r="H64" s="1977" t="s">
        <v>2259</v>
      </c>
      <c r="I64" s="1975" t="s">
        <v>2258</v>
      </c>
      <c r="J64" s="1977" t="s">
        <v>2259</v>
      </c>
      <c r="K64" s="1977" t="s">
        <v>2259</v>
      </c>
      <c r="L64" s="1977" t="s">
        <v>2259</v>
      </c>
      <c r="M64" s="1975" t="s">
        <v>2258</v>
      </c>
      <c r="N64" s="1975" t="s">
        <v>2258</v>
      </c>
      <c r="O64" s="1974"/>
    </row>
    <row r="65" spans="1:15" s="1949" customFormat="1" ht="20.100000000000001" hidden="1" customHeight="1" x14ac:dyDescent="0.2">
      <c r="A65" s="1953"/>
      <c r="B65" s="1973" t="s">
        <v>2257</v>
      </c>
      <c r="C65" s="1975"/>
      <c r="D65" s="1977"/>
      <c r="E65" s="1970"/>
      <c r="F65" s="1976"/>
      <c r="G65" s="1976"/>
      <c r="H65" s="1976"/>
      <c r="I65" s="1976"/>
      <c r="J65" s="1971"/>
      <c r="K65" s="1975"/>
      <c r="L65" s="1975"/>
      <c r="M65" s="1975"/>
      <c r="N65" s="1975"/>
      <c r="O65" s="1974"/>
    </row>
    <row r="66" spans="1:15" s="1949" customFormat="1" ht="20.100000000000001" customHeight="1" x14ac:dyDescent="0.2">
      <c r="A66" s="1953"/>
      <c r="B66" s="1973"/>
      <c r="C66" s="1975"/>
      <c r="D66" s="1977"/>
      <c r="E66" s="1976"/>
      <c r="F66" s="1976"/>
      <c r="G66" s="1976"/>
      <c r="H66" s="1976"/>
      <c r="I66" s="1976"/>
      <c r="J66" s="1971"/>
      <c r="K66" s="1975"/>
      <c r="L66" s="1975"/>
      <c r="M66" s="1975"/>
      <c r="N66" s="1975"/>
      <c r="O66" s="1974"/>
    </row>
    <row r="67" spans="1:15" s="1949" customFormat="1" ht="20.100000000000001" customHeight="1" x14ac:dyDescent="0.2">
      <c r="A67" s="1953"/>
      <c r="B67" s="1973"/>
      <c r="C67" s="1975"/>
      <c r="D67" s="1977"/>
      <c r="E67" s="1976"/>
      <c r="F67" s="1976"/>
      <c r="G67" s="1976"/>
      <c r="H67" s="1976"/>
      <c r="I67" s="1976"/>
      <c r="J67" s="1971"/>
      <c r="K67" s="1975"/>
      <c r="L67" s="1975"/>
      <c r="M67" s="1975"/>
      <c r="N67" s="1975"/>
      <c r="O67" s="1974"/>
    </row>
    <row r="68" spans="1:15" s="1949" customFormat="1" ht="14.25" hidden="1" x14ac:dyDescent="0.2">
      <c r="A68" s="1972"/>
      <c r="B68" s="1973"/>
      <c r="C68" s="1970"/>
      <c r="D68" s="1966"/>
      <c r="E68" s="1966"/>
      <c r="F68" s="1966"/>
      <c r="G68" s="1966"/>
      <c r="H68" s="1966"/>
      <c r="I68" s="1966"/>
      <c r="J68" s="1971"/>
      <c r="K68" s="1971"/>
      <c r="L68" s="1971"/>
      <c r="M68" s="1970"/>
      <c r="N68" s="1970"/>
      <c r="O68" s="1970"/>
    </row>
    <row r="69" spans="1:15" s="1949" customFormat="1" ht="14.25" hidden="1" x14ac:dyDescent="0.2">
      <c r="A69" s="1972"/>
      <c r="B69" s="1953"/>
      <c r="C69" s="1970"/>
      <c r="D69" s="1966"/>
      <c r="E69" s="1966"/>
      <c r="F69" s="1966"/>
      <c r="G69" s="1966"/>
      <c r="H69" s="1966"/>
      <c r="I69" s="1966"/>
      <c r="J69" s="1971"/>
      <c r="K69" s="1971"/>
      <c r="L69" s="1971"/>
      <c r="M69" s="1970"/>
      <c r="N69" s="1970"/>
      <c r="O69" s="1970"/>
    </row>
    <row r="70" spans="1:15" s="1949" customFormat="1" ht="14.25" hidden="1" x14ac:dyDescent="0.2">
      <c r="A70" s="1972"/>
      <c r="B70" s="1953"/>
      <c r="C70" s="1970"/>
      <c r="D70" s="1966"/>
      <c r="E70" s="1966"/>
      <c r="F70" s="1966"/>
      <c r="G70" s="1966"/>
      <c r="H70" s="1966"/>
      <c r="I70" s="1966"/>
      <c r="J70" s="1971"/>
      <c r="K70" s="1971"/>
      <c r="L70" s="1971"/>
      <c r="M70" s="1970"/>
      <c r="N70" s="1970"/>
      <c r="O70" s="1970"/>
    </row>
    <row r="71" spans="1:15" s="1949" customFormat="1" ht="12.75" hidden="1" x14ac:dyDescent="0.2">
      <c r="A71" s="1953"/>
      <c r="B71" s="1953"/>
      <c r="C71" s="1970"/>
      <c r="D71" s="1966"/>
      <c r="E71" s="1966"/>
      <c r="F71" s="1966"/>
      <c r="G71" s="1966"/>
      <c r="H71" s="1966"/>
      <c r="I71" s="1966"/>
      <c r="J71" s="1957"/>
      <c r="K71" s="1957"/>
      <c r="L71" s="1957"/>
      <c r="M71" s="1970"/>
      <c r="N71" s="1970"/>
      <c r="O71" s="1970"/>
    </row>
    <row r="72" spans="1:15" s="1949" customFormat="1" ht="12.75" hidden="1" x14ac:dyDescent="0.2">
      <c r="A72" s="1953"/>
      <c r="B72" s="1953"/>
      <c r="C72" s="1970"/>
      <c r="D72" s="1966"/>
      <c r="E72" s="1966"/>
      <c r="F72" s="1966"/>
      <c r="G72" s="1966"/>
      <c r="H72" s="1966"/>
      <c r="I72" s="1966"/>
      <c r="J72" s="1957"/>
      <c r="K72" s="1957"/>
      <c r="L72" s="1957"/>
      <c r="M72" s="1970"/>
      <c r="N72" s="1970"/>
      <c r="O72" s="1970"/>
    </row>
    <row r="73" spans="1:15" s="1949" customFormat="1" ht="12.75" hidden="1" x14ac:dyDescent="0.2">
      <c r="A73" s="1953"/>
      <c r="B73" s="1953"/>
      <c r="C73" s="1970"/>
      <c r="D73" s="1966"/>
      <c r="E73" s="1966"/>
      <c r="F73" s="1966"/>
      <c r="G73" s="1966"/>
      <c r="H73" s="1966"/>
      <c r="I73" s="1966"/>
      <c r="J73" s="1957"/>
      <c r="K73" s="1957"/>
      <c r="L73" s="1957"/>
      <c r="M73" s="1970"/>
      <c r="N73" s="1970"/>
      <c r="O73" s="1970"/>
    </row>
    <row r="74" spans="1:15" s="1949" customFormat="1" ht="12.75" hidden="1" x14ac:dyDescent="0.2">
      <c r="A74" s="1953"/>
      <c r="B74" s="1953"/>
      <c r="C74" s="1956"/>
      <c r="D74" s="1967"/>
      <c r="E74" s="1967"/>
      <c r="F74" s="1967"/>
      <c r="G74" s="1967"/>
      <c r="H74" s="1967"/>
      <c r="I74" s="1967"/>
      <c r="J74" s="1957"/>
      <c r="K74" s="1957"/>
      <c r="L74" s="1957"/>
      <c r="M74" s="1956"/>
      <c r="N74" s="1956"/>
      <c r="O74" s="1956"/>
    </row>
    <row r="75" spans="1:15" s="1949" customFormat="1" ht="15" hidden="1" customHeight="1" x14ac:dyDescent="0.2">
      <c r="A75" s="1953"/>
      <c r="B75" s="1953"/>
      <c r="C75" s="1970"/>
      <c r="D75" s="1968"/>
      <c r="E75" s="1968"/>
      <c r="F75" s="1968"/>
      <c r="G75" s="1968"/>
      <c r="H75" s="1968"/>
      <c r="I75" s="1968"/>
      <c r="J75" s="1957"/>
      <c r="K75" s="1957"/>
      <c r="L75" s="1957"/>
      <c r="M75" s="1970"/>
      <c r="N75" s="1970"/>
      <c r="O75" s="1970"/>
    </row>
    <row r="76" spans="1:15" s="1949" customFormat="1" ht="15" hidden="1" customHeight="1" x14ac:dyDescent="0.2">
      <c r="A76" s="1953"/>
      <c r="B76" s="1953"/>
      <c r="C76" s="1969"/>
      <c r="D76" s="1969"/>
      <c r="E76" s="1969"/>
      <c r="F76" s="1969"/>
      <c r="G76" s="1969"/>
      <c r="H76" s="1969"/>
      <c r="I76" s="1969"/>
      <c r="J76" s="1957"/>
      <c r="K76" s="1957"/>
      <c r="L76" s="1957"/>
      <c r="M76" s="1969"/>
      <c r="N76" s="1969"/>
      <c r="O76" s="1969"/>
    </row>
    <row r="77" spans="1:15" s="1949" customFormat="1" ht="15" hidden="1" customHeight="1" x14ac:dyDescent="0.2">
      <c r="A77" s="1953"/>
      <c r="B77" s="1969"/>
      <c r="C77" s="1969"/>
      <c r="D77" s="1969"/>
      <c r="E77" s="1969"/>
      <c r="F77" s="1969"/>
      <c r="G77" s="1969"/>
      <c r="H77" s="1969"/>
      <c r="I77" s="1969"/>
      <c r="J77" s="1959"/>
      <c r="K77" s="1959"/>
      <c r="L77" s="1959"/>
      <c r="M77" s="1969"/>
      <c r="N77" s="1969"/>
      <c r="O77" s="1969"/>
    </row>
    <row r="78" spans="1:15" s="1949" customFormat="1" ht="14.25" hidden="1" customHeight="1" x14ac:dyDescent="0.2">
      <c r="A78" s="1953"/>
      <c r="B78" s="1969"/>
      <c r="C78" s="1970"/>
      <c r="D78" s="1966"/>
      <c r="E78" s="1966"/>
      <c r="F78" s="1966"/>
      <c r="G78" s="1966"/>
      <c r="H78" s="1966"/>
      <c r="I78" s="1966"/>
      <c r="J78" s="1962"/>
      <c r="K78" s="1962"/>
      <c r="L78" s="1962"/>
      <c r="M78" s="1970"/>
      <c r="N78" s="1970"/>
      <c r="O78" s="1970"/>
    </row>
    <row r="79" spans="1:15" s="1949" customFormat="1" ht="14.25" hidden="1" customHeight="1" x14ac:dyDescent="0.2">
      <c r="A79" s="1953"/>
      <c r="B79" s="1953"/>
      <c r="C79" s="1970"/>
      <c r="D79" s="1966"/>
      <c r="E79" s="1966"/>
      <c r="F79" s="1966"/>
      <c r="G79" s="1966"/>
      <c r="H79" s="1966"/>
      <c r="I79" s="1966"/>
      <c r="J79" s="1969"/>
      <c r="K79" s="1969"/>
      <c r="L79" s="1969"/>
      <c r="M79" s="1970"/>
      <c r="N79" s="1970"/>
      <c r="O79" s="1970"/>
    </row>
    <row r="80" spans="1:15" s="1949" customFormat="1" ht="14.25" hidden="1" customHeight="1" x14ac:dyDescent="0.2">
      <c r="A80" s="1953"/>
      <c r="B80" s="1953"/>
      <c r="C80" s="1956"/>
      <c r="D80" s="1966"/>
      <c r="E80" s="1966"/>
      <c r="F80" s="1966"/>
      <c r="G80" s="1966"/>
      <c r="H80" s="1966"/>
      <c r="I80" s="1966"/>
      <c r="J80" s="1969"/>
      <c r="K80" s="1969"/>
      <c r="L80" s="1969"/>
      <c r="M80" s="1956"/>
      <c r="N80" s="1956"/>
      <c r="O80" s="1956"/>
    </row>
    <row r="81" spans="1:15" s="1949" customFormat="1" ht="14.25" hidden="1" customHeight="1" x14ac:dyDescent="0.2">
      <c r="A81" s="1953"/>
      <c r="B81" s="1953"/>
      <c r="C81" s="1956"/>
      <c r="D81" s="1966"/>
      <c r="E81" s="1966"/>
      <c r="F81" s="1966"/>
      <c r="G81" s="1966"/>
      <c r="H81" s="1966"/>
      <c r="I81" s="1966"/>
      <c r="J81" s="1957"/>
      <c r="K81" s="1957"/>
      <c r="L81" s="1957"/>
      <c r="M81" s="1956"/>
      <c r="N81" s="1956"/>
      <c r="O81" s="1956"/>
    </row>
    <row r="82" spans="1:15" s="1949" customFormat="1" ht="12.75" hidden="1" x14ac:dyDescent="0.2">
      <c r="A82" s="1953"/>
      <c r="B82" s="1953"/>
      <c r="C82" s="1956"/>
      <c r="D82" s="1967"/>
      <c r="E82" s="1967"/>
      <c r="F82" s="1967"/>
      <c r="G82" s="1967"/>
      <c r="H82" s="1967"/>
      <c r="I82" s="1967"/>
      <c r="J82" s="1957"/>
      <c r="K82" s="1957"/>
      <c r="L82" s="1957"/>
      <c r="M82" s="1956"/>
      <c r="N82" s="1956"/>
      <c r="O82" s="1956"/>
    </row>
    <row r="83" spans="1:15" s="1949" customFormat="1" ht="12.75" hidden="1" x14ac:dyDescent="0.2">
      <c r="A83" s="1953"/>
      <c r="B83" s="1953"/>
      <c r="C83" s="1956"/>
      <c r="D83" s="1968"/>
      <c r="E83" s="1968"/>
      <c r="F83" s="1968"/>
      <c r="G83" s="1968"/>
      <c r="H83" s="1968"/>
      <c r="I83" s="1968"/>
      <c r="J83" s="1957"/>
      <c r="K83" s="1957"/>
      <c r="L83" s="1957"/>
      <c r="M83" s="1956"/>
      <c r="N83" s="1956"/>
      <c r="O83" s="1956"/>
    </row>
    <row r="84" spans="1:15" s="1949" customFormat="1" ht="12.75" hidden="1" x14ac:dyDescent="0.2">
      <c r="A84" s="1953"/>
      <c r="B84" s="1953"/>
      <c r="C84" s="1956"/>
      <c r="D84" s="1967"/>
      <c r="E84" s="1967"/>
      <c r="F84" s="1967"/>
      <c r="G84" s="1967"/>
      <c r="H84" s="1967"/>
      <c r="I84" s="1967"/>
      <c r="J84" s="1957"/>
      <c r="K84" s="1957"/>
      <c r="L84" s="1957"/>
      <c r="M84" s="1956"/>
      <c r="N84" s="1956"/>
      <c r="O84" s="1956"/>
    </row>
    <row r="85" spans="1:15" s="1949" customFormat="1" ht="12.75" hidden="1" x14ac:dyDescent="0.2">
      <c r="A85" s="1953"/>
      <c r="B85" s="1953"/>
      <c r="C85" s="1956"/>
      <c r="D85" s="1966"/>
      <c r="E85" s="1966"/>
      <c r="F85" s="1966"/>
      <c r="G85" s="1966"/>
      <c r="H85" s="1966"/>
      <c r="I85" s="1966"/>
      <c r="J85" s="1959"/>
      <c r="K85" s="1959"/>
      <c r="L85" s="1959"/>
      <c r="M85" s="1956"/>
      <c r="N85" s="1956"/>
      <c r="O85" s="1956"/>
    </row>
    <row r="86" spans="1:15" s="1949" customFormat="1" ht="12.75" hidden="1" x14ac:dyDescent="0.2">
      <c r="A86" s="1953"/>
      <c r="B86" s="1953"/>
      <c r="C86" s="1956"/>
      <c r="D86" s="1966"/>
      <c r="E86" s="1966"/>
      <c r="F86" s="1966"/>
      <c r="G86" s="1966"/>
      <c r="H86" s="1966"/>
      <c r="I86" s="1966"/>
      <c r="J86" s="1962"/>
      <c r="K86" s="1962"/>
      <c r="L86" s="1962"/>
      <c r="M86" s="1956"/>
      <c r="N86" s="1956"/>
      <c r="O86" s="1956"/>
    </row>
    <row r="87" spans="1:15" s="1949" customFormat="1" ht="12.75" hidden="1" x14ac:dyDescent="0.2">
      <c r="A87" s="1953"/>
      <c r="B87" s="1953"/>
      <c r="C87" s="1956"/>
      <c r="D87" s="1966"/>
      <c r="E87" s="1966"/>
      <c r="F87" s="1966"/>
      <c r="G87" s="1966"/>
      <c r="H87" s="1966"/>
      <c r="I87" s="1966"/>
      <c r="J87" s="1959"/>
      <c r="K87" s="1959"/>
      <c r="L87" s="1959"/>
      <c r="M87" s="1956"/>
      <c r="N87" s="1956"/>
      <c r="O87" s="1956"/>
    </row>
    <row r="88" spans="1:15" s="1949" customFormat="1" ht="12.75" hidden="1" x14ac:dyDescent="0.2">
      <c r="A88" s="1953"/>
      <c r="B88" s="1953"/>
      <c r="C88" s="1956"/>
      <c r="D88" s="1966"/>
      <c r="E88" s="1966"/>
      <c r="F88" s="1966"/>
      <c r="G88" s="1966"/>
      <c r="H88" s="1966"/>
      <c r="I88" s="1966"/>
      <c r="J88" s="1957"/>
      <c r="K88" s="1957"/>
      <c r="L88" s="1957"/>
      <c r="M88" s="1956"/>
      <c r="N88" s="1956"/>
      <c r="O88" s="1956"/>
    </row>
    <row r="89" spans="1:15" s="1949" customFormat="1" ht="12.75" hidden="1" x14ac:dyDescent="0.2">
      <c r="A89" s="1953"/>
      <c r="B89" s="1953"/>
      <c r="C89" s="1956"/>
      <c r="D89" s="1966"/>
      <c r="E89" s="1966"/>
      <c r="F89" s="1966"/>
      <c r="G89" s="1966"/>
      <c r="H89" s="1966"/>
      <c r="I89" s="1966"/>
      <c r="J89" s="1957"/>
      <c r="K89" s="1957"/>
      <c r="L89" s="1957"/>
      <c r="M89" s="1956"/>
      <c r="N89" s="1956"/>
      <c r="O89" s="1956"/>
    </row>
    <row r="90" spans="1:15" s="1949" customFormat="1" ht="12.75" hidden="1" x14ac:dyDescent="0.2">
      <c r="A90" s="1953"/>
      <c r="B90" s="1953"/>
      <c r="D90" s="1964"/>
      <c r="E90" s="1964"/>
      <c r="F90" s="1964"/>
      <c r="G90" s="1964"/>
      <c r="H90" s="1964"/>
      <c r="I90" s="1964"/>
      <c r="J90" s="1957"/>
      <c r="K90" s="1957"/>
      <c r="L90" s="1957"/>
      <c r="M90" s="1956"/>
      <c r="N90" s="1956"/>
    </row>
    <row r="91" spans="1:15" s="1949" customFormat="1" ht="12.75" hidden="1" x14ac:dyDescent="0.2">
      <c r="A91" s="1953"/>
      <c r="B91" s="1953"/>
      <c r="D91" s="1965"/>
      <c r="E91" s="1965"/>
      <c r="F91" s="1965"/>
      <c r="G91" s="1965"/>
      <c r="H91" s="1965"/>
      <c r="I91" s="1965"/>
      <c r="J91" s="1957"/>
      <c r="K91" s="1957"/>
      <c r="L91" s="1957"/>
      <c r="M91" s="1956"/>
      <c r="N91" s="1956"/>
    </row>
    <row r="92" spans="1:15" s="1949" customFormat="1" ht="12.75" hidden="1" x14ac:dyDescent="0.2">
      <c r="A92" s="1953"/>
      <c r="B92" s="1953"/>
      <c r="D92" s="1964"/>
      <c r="E92" s="1964"/>
      <c r="F92" s="1964"/>
      <c r="G92" s="1964"/>
      <c r="H92" s="1964"/>
      <c r="I92" s="1964"/>
      <c r="J92" s="1957"/>
      <c r="K92" s="1957"/>
      <c r="L92" s="1957"/>
      <c r="M92" s="1956"/>
      <c r="N92" s="1956"/>
    </row>
    <row r="93" spans="1:15" s="1949" customFormat="1" ht="12.75" hidden="1" x14ac:dyDescent="0.2">
      <c r="A93" s="1953"/>
      <c r="B93" s="1953"/>
      <c r="D93" s="1961"/>
      <c r="E93" s="1961"/>
      <c r="F93" s="1961"/>
      <c r="G93" s="1961"/>
      <c r="H93" s="1961"/>
      <c r="I93" s="1961"/>
      <c r="J93" s="1960"/>
      <c r="K93" s="1959"/>
      <c r="L93" s="1959"/>
      <c r="M93" s="1956"/>
      <c r="N93" s="1956"/>
    </row>
    <row r="94" spans="1:15" s="1949" customFormat="1" ht="12.75" hidden="1" x14ac:dyDescent="0.2">
      <c r="A94" s="1953"/>
      <c r="B94" s="1953"/>
      <c r="D94" s="1961"/>
      <c r="E94" s="1961"/>
      <c r="F94" s="1961"/>
      <c r="G94" s="1961"/>
      <c r="H94" s="1961"/>
      <c r="I94" s="1961"/>
      <c r="J94" s="1963"/>
      <c r="K94" s="1962"/>
      <c r="L94" s="1962"/>
      <c r="M94" s="1956"/>
      <c r="N94" s="1956"/>
    </row>
    <row r="95" spans="1:15" s="1949" customFormat="1" ht="12.75" hidden="1" x14ac:dyDescent="0.2">
      <c r="A95" s="1953"/>
      <c r="B95" s="1953"/>
      <c r="D95" s="1961"/>
      <c r="E95" s="1961"/>
      <c r="F95" s="1961"/>
      <c r="G95" s="1961"/>
      <c r="H95" s="1961"/>
      <c r="I95" s="1961"/>
      <c r="J95" s="1960"/>
      <c r="K95" s="1959"/>
      <c r="L95" s="1959"/>
      <c r="M95" s="1956"/>
      <c r="N95" s="1956"/>
    </row>
    <row r="96" spans="1:15" s="1949" customFormat="1" ht="12.75" hidden="1" x14ac:dyDescent="0.2">
      <c r="A96" s="1953"/>
      <c r="B96" s="1953"/>
      <c r="D96" s="1955"/>
      <c r="E96" s="1955"/>
      <c r="F96" s="1955"/>
      <c r="G96" s="1955"/>
      <c r="H96" s="1955"/>
      <c r="I96" s="1955"/>
      <c r="J96" s="1958"/>
      <c r="K96" s="1957"/>
      <c r="L96" s="1957"/>
      <c r="M96" s="1956"/>
      <c r="N96" s="1956"/>
    </row>
    <row r="97" spans="1:14" s="1949" customFormat="1" ht="12.75" hidden="1" x14ac:dyDescent="0.2">
      <c r="A97" s="1953"/>
      <c r="B97" s="1953"/>
      <c r="D97" s="1955"/>
      <c r="E97" s="1955"/>
      <c r="F97" s="1955"/>
      <c r="G97" s="1955"/>
      <c r="H97" s="1955"/>
      <c r="I97" s="1955"/>
      <c r="J97" s="1958"/>
      <c r="K97" s="1957"/>
      <c r="L97" s="1957"/>
      <c r="M97" s="1956"/>
      <c r="N97" s="1956"/>
    </row>
    <row r="98" spans="1:14" s="1949" customFormat="1" ht="12.75" hidden="1" x14ac:dyDescent="0.2">
      <c r="A98" s="1953"/>
      <c r="B98" s="1953"/>
      <c r="D98" s="1955"/>
      <c r="E98" s="1955"/>
      <c r="F98" s="1955"/>
      <c r="G98" s="1955"/>
      <c r="H98" s="1955"/>
      <c r="I98" s="1955"/>
      <c r="J98" s="1958"/>
      <c r="K98" s="1957"/>
      <c r="L98" s="1957"/>
      <c r="M98" s="1956"/>
      <c r="N98" s="1956"/>
    </row>
    <row r="99" spans="1:14" s="1949" customFormat="1" ht="12.75" hidden="1" x14ac:dyDescent="0.2">
      <c r="A99" s="1953"/>
      <c r="B99" s="1953"/>
      <c r="D99" s="1955"/>
      <c r="E99" s="1955"/>
      <c r="F99" s="1955"/>
      <c r="G99" s="1955"/>
      <c r="H99" s="1955"/>
      <c r="I99" s="1955"/>
      <c r="J99" s="1954"/>
      <c r="K99" s="1953"/>
      <c r="L99" s="1953"/>
      <c r="M99" s="1956"/>
      <c r="N99" s="1956"/>
    </row>
    <row r="100" spans="1:14" s="1949" customFormat="1" ht="12.75" hidden="1" x14ac:dyDescent="0.2">
      <c r="A100" s="1953"/>
      <c r="B100" s="1953"/>
      <c r="D100" s="1955"/>
      <c r="E100" s="1955"/>
      <c r="F100" s="1955"/>
      <c r="G100" s="1955"/>
      <c r="H100" s="1955"/>
      <c r="I100" s="1955"/>
      <c r="J100" s="1954"/>
      <c r="K100" s="1953"/>
      <c r="L100" s="1953"/>
      <c r="M100" s="1956"/>
      <c r="N100" s="1956"/>
    </row>
    <row r="101" spans="1:14" s="1949" customFormat="1" ht="12.75" hidden="1" x14ac:dyDescent="0.2">
      <c r="A101" s="1953"/>
      <c r="B101" s="1953"/>
      <c r="D101" s="1955"/>
      <c r="E101" s="1955"/>
      <c r="F101" s="1955"/>
      <c r="G101" s="1955"/>
      <c r="H101" s="1955"/>
      <c r="I101" s="1955"/>
      <c r="J101" s="1954"/>
      <c r="K101" s="1953"/>
      <c r="L101" s="1953"/>
      <c r="M101" s="1956"/>
      <c r="N101" s="1956"/>
    </row>
    <row r="102" spans="1:14" s="1949" customFormat="1" ht="12.75" hidden="1" x14ac:dyDescent="0.2">
      <c r="A102" s="1953"/>
      <c r="B102" s="1953"/>
      <c r="D102" s="1955"/>
      <c r="E102" s="1955"/>
      <c r="F102" s="1955"/>
      <c r="G102" s="1955"/>
      <c r="H102" s="1955"/>
      <c r="I102" s="1955"/>
      <c r="J102" s="1954"/>
      <c r="K102" s="1953"/>
      <c r="L102" s="1953"/>
      <c r="M102" s="1956"/>
      <c r="N102" s="1956"/>
    </row>
    <row r="103" spans="1:14" s="1949" customFormat="1" ht="12.75" hidden="1" x14ac:dyDescent="0.2">
      <c r="A103" s="1953"/>
      <c r="B103" s="1953"/>
      <c r="D103" s="1955"/>
      <c r="E103" s="1955"/>
      <c r="F103" s="1955"/>
      <c r="G103" s="1955"/>
      <c r="H103" s="1955"/>
      <c r="I103" s="1955"/>
      <c r="J103" s="1954"/>
      <c r="K103" s="1953"/>
      <c r="L103" s="1953"/>
      <c r="M103" s="1956"/>
      <c r="N103" s="1956"/>
    </row>
    <row r="104" spans="1:14" s="1949" customFormat="1" ht="12.75" hidden="1" x14ac:dyDescent="0.2">
      <c r="A104" s="1953"/>
      <c r="B104" s="1953"/>
      <c r="D104" s="1955"/>
      <c r="E104" s="1955"/>
      <c r="F104" s="1955"/>
      <c r="G104" s="1955"/>
      <c r="H104" s="1955"/>
      <c r="I104" s="1955"/>
      <c r="J104" s="1954"/>
      <c r="K104" s="1953"/>
      <c r="L104" s="1953"/>
      <c r="M104" s="1956"/>
      <c r="N104" s="1956"/>
    </row>
    <row r="105" spans="1:14" s="1949" customFormat="1" ht="12.75" hidden="1" x14ac:dyDescent="0.2">
      <c r="A105" s="1953"/>
      <c r="B105" s="1953"/>
      <c r="D105" s="1955"/>
      <c r="E105" s="1955"/>
      <c r="F105" s="1955"/>
      <c r="G105" s="1955"/>
      <c r="H105" s="1955"/>
      <c r="I105" s="1955"/>
      <c r="J105" s="1954"/>
      <c r="K105" s="1953"/>
      <c r="L105" s="1953"/>
      <c r="M105" s="1956"/>
      <c r="N105" s="1956"/>
    </row>
    <row r="106" spans="1:14" s="1949" customFormat="1" ht="12.75" hidden="1" x14ac:dyDescent="0.2">
      <c r="A106" s="1953"/>
      <c r="B106" s="1953"/>
      <c r="D106" s="1955"/>
      <c r="E106" s="1955"/>
      <c r="F106" s="1955"/>
      <c r="G106" s="1955"/>
      <c r="H106" s="1955"/>
      <c r="I106" s="1955"/>
      <c r="J106" s="1954"/>
      <c r="K106" s="1953"/>
      <c r="L106" s="1953"/>
      <c r="M106" s="1956"/>
      <c r="N106" s="1956"/>
    </row>
    <row r="107" spans="1:14" s="1949" customFormat="1" ht="12.75" hidden="1" x14ac:dyDescent="0.2">
      <c r="A107" s="1953"/>
      <c r="B107" s="1953"/>
      <c r="D107" s="1955"/>
      <c r="E107" s="1955"/>
      <c r="F107" s="1955"/>
      <c r="G107" s="1955"/>
      <c r="H107" s="1955"/>
      <c r="I107" s="1955"/>
      <c r="J107" s="1954"/>
      <c r="K107" s="1953"/>
      <c r="L107" s="1953"/>
      <c r="M107" s="1956"/>
      <c r="N107" s="1956"/>
    </row>
    <row r="108" spans="1:14" s="1949" customFormat="1" ht="12.75" hidden="1" customHeight="1" x14ac:dyDescent="0.2">
      <c r="A108" s="1953"/>
      <c r="B108" s="1953"/>
      <c r="D108" s="1955"/>
      <c r="E108" s="1955"/>
      <c r="F108" s="1955"/>
      <c r="G108" s="1955"/>
      <c r="H108" s="1955"/>
      <c r="I108" s="1955"/>
      <c r="J108" s="1954"/>
      <c r="K108" s="1953"/>
      <c r="L108" s="1953"/>
      <c r="M108" s="1956"/>
      <c r="N108" s="1956"/>
    </row>
    <row r="109" spans="1:14" s="1949" customFormat="1" ht="12.75" hidden="1" x14ac:dyDescent="0.2">
      <c r="A109" s="1953"/>
      <c r="B109" s="1953"/>
      <c r="D109" s="1955"/>
      <c r="E109" s="1955"/>
      <c r="F109" s="1955"/>
      <c r="G109" s="1955"/>
      <c r="H109" s="1955"/>
      <c r="I109" s="1955"/>
      <c r="J109" s="1954"/>
      <c r="K109" s="1954"/>
      <c r="L109" s="1954"/>
    </row>
    <row r="110" spans="1:14" s="1949" customFormat="1" ht="12.75" hidden="1" x14ac:dyDescent="0.2">
      <c r="A110" s="1953"/>
      <c r="B110" s="1953"/>
      <c r="D110" s="1955"/>
      <c r="E110" s="1955"/>
      <c r="F110" s="1955"/>
      <c r="G110" s="1955"/>
      <c r="H110" s="1955"/>
      <c r="I110" s="1955"/>
      <c r="J110" s="1954"/>
      <c r="K110" s="1954"/>
      <c r="L110" s="1954"/>
    </row>
    <row r="111" spans="1:14" s="1949" customFormat="1" ht="12.75" hidden="1" x14ac:dyDescent="0.2">
      <c r="A111" s="1953"/>
      <c r="B111" s="1953"/>
      <c r="D111" s="1955"/>
      <c r="E111" s="1955"/>
      <c r="F111" s="1955"/>
      <c r="G111" s="1955"/>
      <c r="H111" s="1955"/>
      <c r="I111" s="1955"/>
      <c r="J111" s="1954"/>
      <c r="K111" s="1954"/>
      <c r="L111" s="1954"/>
    </row>
    <row r="112" spans="1:14" s="1949" customFormat="1" ht="12.75" hidden="1" x14ac:dyDescent="0.2">
      <c r="A112" s="1953"/>
      <c r="B112" s="1953"/>
      <c r="D112" s="1955"/>
      <c r="E112" s="1955"/>
      <c r="F112" s="1955"/>
      <c r="G112" s="1955"/>
      <c r="H112" s="1955"/>
      <c r="I112" s="1955"/>
      <c r="J112" s="1954"/>
      <c r="K112" s="1954"/>
      <c r="L112" s="1954"/>
    </row>
    <row r="113" spans="1:12" s="1949" customFormat="1" ht="12.75" hidden="1" x14ac:dyDescent="0.2">
      <c r="A113" s="1953"/>
      <c r="B113" s="1953"/>
      <c r="D113" s="1955"/>
      <c r="E113" s="1955"/>
      <c r="F113" s="1955"/>
      <c r="G113" s="1955"/>
      <c r="H113" s="1955"/>
      <c r="I113" s="1955"/>
      <c r="J113" s="1954"/>
      <c r="K113" s="1954"/>
      <c r="L113" s="1954"/>
    </row>
    <row r="114" spans="1:12" s="1949" customFormat="1" ht="12.75" hidden="1" x14ac:dyDescent="0.2">
      <c r="A114" s="1953"/>
      <c r="B114" s="1953"/>
      <c r="D114" s="1955"/>
      <c r="E114" s="1955"/>
      <c r="F114" s="1955"/>
      <c r="G114" s="1955"/>
      <c r="H114" s="1955"/>
      <c r="I114" s="1955"/>
      <c r="J114" s="1954"/>
      <c r="K114" s="1954"/>
      <c r="L114" s="1954"/>
    </row>
    <row r="115" spans="1:12" ht="12.75" hidden="1" x14ac:dyDescent="0.2">
      <c r="B115" s="1953"/>
      <c r="J115" s="1954"/>
      <c r="K115" s="1954"/>
      <c r="L115" s="1954"/>
    </row>
    <row r="116" spans="1:12" ht="12.75" hidden="1" x14ac:dyDescent="0.2">
      <c r="J116" s="1954"/>
      <c r="K116" s="1954"/>
      <c r="L116" s="1954"/>
    </row>
    <row r="117" spans="1:12" ht="12.75" hidden="1" x14ac:dyDescent="0.2">
      <c r="J117" s="1954"/>
      <c r="K117" s="1954"/>
      <c r="L117" s="1954"/>
    </row>
    <row r="118" spans="1:12" ht="12.75" hidden="1" x14ac:dyDescent="0.2"/>
    <row r="119" spans="1:12" ht="12.75" hidden="1" x14ac:dyDescent="0.2"/>
    <row r="120" spans="1:12" ht="12.75" hidden="1" x14ac:dyDescent="0.2"/>
    <row r="121" spans="1:12" ht="12.75" hidden="1" x14ac:dyDescent="0.2"/>
  </sheetData>
  <sheetProtection formatCells="0" formatColumns="0" formatRows="0" insertRows="0" insertHyperlinks="0" deleteRows="0"/>
  <mergeCells count="173">
    <mergeCell ref="C23:C25"/>
    <mergeCell ref="C29:C31"/>
    <mergeCell ref="C32:C34"/>
    <mergeCell ref="C38:C40"/>
    <mergeCell ref="I39:I40"/>
    <mergeCell ref="M41:M43"/>
    <mergeCell ref="N41:N43"/>
    <mergeCell ref="D36:D37"/>
    <mergeCell ref="E36:E37"/>
    <mergeCell ref="F36:F37"/>
    <mergeCell ref="G36:G37"/>
    <mergeCell ref="H36:H37"/>
    <mergeCell ref="I36:I37"/>
    <mergeCell ref="M38:M40"/>
    <mergeCell ref="L38:L40"/>
    <mergeCell ref="E39:E40"/>
    <mergeCell ref="D39:D40"/>
    <mergeCell ref="D42:D43"/>
    <mergeCell ref="E42:E43"/>
    <mergeCell ref="F42:F43"/>
    <mergeCell ref="G42:G43"/>
    <mergeCell ref="H42:H43"/>
    <mergeCell ref="I42:I43"/>
    <mergeCell ref="M53:M55"/>
    <mergeCell ref="N53:N55"/>
    <mergeCell ref="N20:N22"/>
    <mergeCell ref="O20:O22"/>
    <mergeCell ref="D21:D22"/>
    <mergeCell ref="E21:E22"/>
    <mergeCell ref="F21:F22"/>
    <mergeCell ref="G21:G22"/>
    <mergeCell ref="H21:H22"/>
    <mergeCell ref="I21:I22"/>
    <mergeCell ref="O29:O31"/>
    <mergeCell ref="D30:D31"/>
    <mergeCell ref="O53:O55"/>
    <mergeCell ref="N47:N49"/>
    <mergeCell ref="O47:O49"/>
    <mergeCell ref="N50:N52"/>
    <mergeCell ref="O50:O52"/>
    <mergeCell ref="M47:M49"/>
    <mergeCell ref="L50:L52"/>
    <mergeCell ref="L29:L31"/>
    <mergeCell ref="L32:L34"/>
    <mergeCell ref="E45:E46"/>
    <mergeCell ref="F39:F40"/>
    <mergeCell ref="G39:G40"/>
    <mergeCell ref="B47:B55"/>
    <mergeCell ref="C47:C49"/>
    <mergeCell ref="D47:D49"/>
    <mergeCell ref="L47:L49"/>
    <mergeCell ref="C53:C55"/>
    <mergeCell ref="D53:D55"/>
    <mergeCell ref="L53:L55"/>
    <mergeCell ref="G48:G49"/>
    <mergeCell ref="F51:F52"/>
    <mergeCell ref="G51:G52"/>
    <mergeCell ref="F54:F55"/>
    <mergeCell ref="G54:G55"/>
    <mergeCell ref="I47:I49"/>
    <mergeCell ref="C50:C52"/>
    <mergeCell ref="E48:E49"/>
    <mergeCell ref="E51:E52"/>
    <mergeCell ref="E54:E55"/>
    <mergeCell ref="H47:H49"/>
    <mergeCell ref="I50:I52"/>
    <mergeCell ref="I53:I55"/>
    <mergeCell ref="H53:H55"/>
    <mergeCell ref="H50:H52"/>
    <mergeCell ref="F48:F49"/>
    <mergeCell ref="D50:D52"/>
    <mergeCell ref="M50:M52"/>
    <mergeCell ref="I30:I31"/>
    <mergeCell ref="G45:G46"/>
    <mergeCell ref="L41:L43"/>
    <mergeCell ref="M29:M31"/>
    <mergeCell ref="N29:N31"/>
    <mergeCell ref="I33:I34"/>
    <mergeCell ref="H33:H34"/>
    <mergeCell ref="H39:H40"/>
    <mergeCell ref="H45:H46"/>
    <mergeCell ref="M44:M46"/>
    <mergeCell ref="N38:N40"/>
    <mergeCell ref="L35:L37"/>
    <mergeCell ref="M35:M37"/>
    <mergeCell ref="H30:H31"/>
    <mergeCell ref="G30:G31"/>
    <mergeCell ref="B41:B46"/>
    <mergeCell ref="C41:C43"/>
    <mergeCell ref="C44:C46"/>
    <mergeCell ref="M32:M34"/>
    <mergeCell ref="N32:N34"/>
    <mergeCell ref="O32:O34"/>
    <mergeCell ref="D33:D34"/>
    <mergeCell ref="E33:E34"/>
    <mergeCell ref="F33:F34"/>
    <mergeCell ref="G33:G34"/>
    <mergeCell ref="F45:F46"/>
    <mergeCell ref="D45:D46"/>
    <mergeCell ref="N44:N46"/>
    <mergeCell ref="I45:I46"/>
    <mergeCell ref="L44:L46"/>
    <mergeCell ref="O38:O40"/>
    <mergeCell ref="C35:C37"/>
    <mergeCell ref="B29:B40"/>
    <mergeCell ref="E30:E31"/>
    <mergeCell ref="F30:F31"/>
    <mergeCell ref="O44:O46"/>
    <mergeCell ref="N35:N37"/>
    <mergeCell ref="O35:O37"/>
    <mergeCell ref="O41:O43"/>
    <mergeCell ref="D18:D19"/>
    <mergeCell ref="E18:E19"/>
    <mergeCell ref="N17:N19"/>
    <mergeCell ref="N23:N25"/>
    <mergeCell ref="O23:O25"/>
    <mergeCell ref="D24:D25"/>
    <mergeCell ref="E24:E25"/>
    <mergeCell ref="D27:D28"/>
    <mergeCell ref="I18:I19"/>
    <mergeCell ref="F24:F25"/>
    <mergeCell ref="G24:G25"/>
    <mergeCell ref="E27:E28"/>
    <mergeCell ref="M17:M19"/>
    <mergeCell ref="M20:M22"/>
    <mergeCell ref="O11:O13"/>
    <mergeCell ref="D12:D13"/>
    <mergeCell ref="E12:E13"/>
    <mergeCell ref="N11:N13"/>
    <mergeCell ref="M11:M13"/>
    <mergeCell ref="H24:H25"/>
    <mergeCell ref="H27:H28"/>
    <mergeCell ref="L23:L25"/>
    <mergeCell ref="M23:M25"/>
    <mergeCell ref="F12:F13"/>
    <mergeCell ref="G12:G13"/>
    <mergeCell ref="I12:I13"/>
    <mergeCell ref="F15:F16"/>
    <mergeCell ref="F18:F19"/>
    <mergeCell ref="G18:G19"/>
    <mergeCell ref="L26:L28"/>
    <mergeCell ref="F27:F28"/>
    <mergeCell ref="G27:G28"/>
    <mergeCell ref="I27:I28"/>
    <mergeCell ref="M14:M16"/>
    <mergeCell ref="N14:N16"/>
    <mergeCell ref="O14:O16"/>
    <mergeCell ref="D15:D16"/>
    <mergeCell ref="O17:O19"/>
    <mergeCell ref="B7:C7"/>
    <mergeCell ref="D7:E7"/>
    <mergeCell ref="B8:C8"/>
    <mergeCell ref="D8:E8"/>
    <mergeCell ref="H12:H13"/>
    <mergeCell ref="H15:H16"/>
    <mergeCell ref="H18:H19"/>
    <mergeCell ref="J10:L10"/>
    <mergeCell ref="B10:C10"/>
    <mergeCell ref="C11:C13"/>
    <mergeCell ref="L11:L13"/>
    <mergeCell ref="C14:C16"/>
    <mergeCell ref="L14:L16"/>
    <mergeCell ref="B17:B28"/>
    <mergeCell ref="I24:I25"/>
    <mergeCell ref="C17:C19"/>
    <mergeCell ref="L17:L19"/>
    <mergeCell ref="C26:C28"/>
    <mergeCell ref="B11:B16"/>
    <mergeCell ref="C20:C22"/>
    <mergeCell ref="L20:L22"/>
    <mergeCell ref="E15:E16"/>
    <mergeCell ref="G15:G16"/>
    <mergeCell ref="I15:I16"/>
  </mergeCells>
  <dataValidations count="11">
    <dataValidation type="list" allowBlank="1" showErrorMessage="1" sqref="K11:K55" xr:uid="{00000000-0002-0000-1100-000005000000}">
      <formula1>$M$61:$M$63</formula1>
    </dataValidation>
    <dataValidation type="list" allowBlank="1" showErrorMessage="1" sqref="D41 D35 D20 D14 D44 D11 D32 D26 D29 D38 D17 D23" xr:uid="{00000000-0002-0000-1100-000004000000}">
      <formula1>$B$61:$B$65</formula1>
    </dataValidation>
    <dataValidation type="list" allowBlank="1" showInputMessage="1" showErrorMessage="1" sqref="E11 E14 E17 E23 E26 E20" xr:uid="{C878E80C-B844-4488-B7A8-C433BF7ACEEF}">
      <formula1>$H$61:$H$64</formula1>
    </dataValidation>
    <dataValidation type="list" allowBlank="1" showInputMessage="1" showErrorMessage="1" sqref="E32" xr:uid="{BCB4F305-A772-4438-9A8C-7316BD03D584}">
      <formula1>$K$61:$K$64</formula1>
    </dataValidation>
    <dataValidation type="list" allowBlank="1" showInputMessage="1" showErrorMessage="1" sqref="E29 E41 E38 E44 E35" xr:uid="{381DF0BF-4A5F-448F-952F-7601440C19B2}">
      <formula1>$J$61:$J$64</formula1>
    </dataValidation>
    <dataValidation type="list" allowBlank="1" showErrorMessage="1" sqref="H38 H35" xr:uid="{605E6569-1104-4E50-BBA4-2A601B9FCFFC}">
      <formula1>$F$61:$F$63</formula1>
    </dataValidation>
    <dataValidation type="list" allowBlank="1" showErrorMessage="1" sqref="H44 H41" xr:uid="{97E786F3-C86E-4A71-98AC-F26A805F39DC}">
      <formula1>$G$61:$G$63</formula1>
    </dataValidation>
    <dataValidation type="list" allowBlank="1" showErrorMessage="1" sqref="H29 H32" xr:uid="{309D865B-FF8D-41EE-9EE5-944459D7FCA2}">
      <formula1>$E$61:$E$63</formula1>
    </dataValidation>
    <dataValidation type="list" allowBlank="1" showInputMessage="1" showErrorMessage="1" sqref="I61" xr:uid="{A88ABFE5-102B-4ABE-8B88-DA66E97D95DE}">
      <formula1>#REF!</formula1>
    </dataValidation>
    <dataValidation type="list" allowBlank="1" showInputMessage="1" showErrorMessage="1" sqref="E53 E47 E50" xr:uid="{2B937AA5-AB39-4929-8147-2DB6FC4E0C56}">
      <formula1>$L$61:$L$64</formula1>
    </dataValidation>
    <dataValidation type="list" allowBlank="1" showErrorMessage="1" sqref="H11 H17 H23 H26 H14 H20" xr:uid="{2D685A23-C4EC-4130-870E-A4196BAE9E6E}">
      <formula1>$D$61:$D$64</formula1>
    </dataValidation>
  </dataValidations>
  <pageMargins left="0.70866141732283472" right="0.70866141732283472" top="0.74803149606299213" bottom="0.74803149606299213" header="0.31496062992125984" footer="0.31496062992125984"/>
  <pageSetup paperSize="8" scale="28" orientation="landscape" cellComments="asDisplayed" r:id="rId1"/>
  <headerFooter>
    <oddHeader>&amp;LFSB NBFI montoring exercise&amp;R&amp;"Calibri"&amp;9&amp;K000000Confidential&amp;1#_x000D_&amp;"Segoe UI"&amp;11&amp;K000000Confidential when completed</oddHeader>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6BD1-4BAA-4904-BE08-87F55C34D027}">
  <sheetPr>
    <tabColor theme="3" tint="0.59999389629810485"/>
    <pageSetUpPr fitToPage="1"/>
  </sheetPr>
  <dimension ref="A1:BQ121"/>
  <sheetViews>
    <sheetView zoomScale="25" zoomScaleNormal="25" workbookViewId="0">
      <selection activeCell="D36" sqref="D36:D37"/>
    </sheetView>
  </sheetViews>
  <sheetFormatPr defaultColWidth="0" defaultRowHeight="0" customHeight="1" zeroHeight="1" x14ac:dyDescent="0.2"/>
  <cols>
    <col min="1" max="1" width="3.625" style="1953" customWidth="1"/>
    <col min="2" max="2" width="7.875" style="1952" customWidth="1"/>
    <col min="3" max="3" width="34.25" style="1948" customWidth="1"/>
    <col min="4" max="9" width="45.625" style="1951" customWidth="1"/>
    <col min="10" max="10" width="17.25" style="1950" customWidth="1"/>
    <col min="11" max="11" width="10.125" style="1950" customWidth="1"/>
    <col min="12" max="12" width="35.625" style="1950" customWidth="1"/>
    <col min="13" max="15" width="45.625" style="1948" customWidth="1"/>
    <col min="16" max="16" width="3.625" style="1949" customWidth="1"/>
    <col min="17" max="69" width="0" style="1948" hidden="1" customWidth="1"/>
    <col min="70" max="16384" width="10" style="1948" hidden="1"/>
  </cols>
  <sheetData>
    <row r="1" spans="1:16" s="1784" customFormat="1" ht="14.25" customHeight="1" x14ac:dyDescent="0.2">
      <c r="A1" s="1783"/>
    </row>
    <row r="2" spans="1:16" customFormat="1" ht="19.5" customHeight="1" x14ac:dyDescent="0.2">
      <c r="A2" s="1785"/>
      <c r="B2" s="1786" t="s">
        <v>2321</v>
      </c>
      <c r="C2" s="1786"/>
      <c r="D2" s="1786"/>
      <c r="E2" s="1786"/>
      <c r="F2" s="1786"/>
      <c r="G2" s="1786"/>
      <c r="H2" s="1786"/>
      <c r="I2" s="1786"/>
      <c r="J2" s="2031"/>
      <c r="K2" s="2031"/>
      <c r="L2" s="2031"/>
      <c r="M2" s="1786"/>
      <c r="N2" s="1786"/>
      <c r="O2" s="1786"/>
      <c r="P2" s="1785"/>
    </row>
    <row r="3" spans="1:16" s="1785" customFormat="1" ht="16.5" hidden="1" x14ac:dyDescent="0.2">
      <c r="B3" s="2030" t="b">
        <v>1</v>
      </c>
      <c r="C3" s="2026"/>
      <c r="D3" s="2026"/>
      <c r="E3" s="2026"/>
      <c r="F3" s="2026"/>
      <c r="G3" s="2026"/>
      <c r="H3" s="2026"/>
      <c r="I3" s="2026"/>
      <c r="J3" s="2027"/>
      <c r="K3" s="2027"/>
      <c r="L3" s="2027"/>
      <c r="M3" s="2026"/>
      <c r="N3" s="2026"/>
      <c r="O3" s="2026"/>
    </row>
    <row r="4" spans="1:16" s="1785" customFormat="1" ht="15" customHeight="1" x14ac:dyDescent="0.2">
      <c r="B4" s="2029"/>
      <c r="C4" s="2028"/>
      <c r="D4" s="2026"/>
      <c r="E4" s="2026"/>
      <c r="F4" s="2026"/>
      <c r="G4" s="2026"/>
      <c r="H4" s="2026"/>
      <c r="I4" s="2026"/>
      <c r="J4" s="2027"/>
      <c r="K4" s="2027"/>
      <c r="L4" s="2027"/>
      <c r="M4" s="2026"/>
      <c r="N4" s="2026"/>
      <c r="O4" s="2026"/>
    </row>
    <row r="5" spans="1:16" s="1784" customFormat="1" ht="12" customHeight="1" x14ac:dyDescent="0.2">
      <c r="B5" s="2023" t="s">
        <v>2378</v>
      </c>
      <c r="C5" s="2025"/>
      <c r="M5" s="2024"/>
    </row>
    <row r="6" spans="1:16" s="1949" customFormat="1" ht="12" customHeight="1" x14ac:dyDescent="0.25">
      <c r="A6" s="1953"/>
      <c r="B6" s="2023"/>
      <c r="C6" s="2021"/>
      <c r="D6" s="2021"/>
      <c r="E6" s="2021"/>
      <c r="F6" s="2021"/>
      <c r="G6" s="2021"/>
      <c r="H6" s="2021"/>
      <c r="I6" s="2021"/>
      <c r="J6" s="2022"/>
      <c r="K6" s="2022"/>
      <c r="L6" s="2022"/>
      <c r="M6" s="2021"/>
      <c r="N6" s="2021"/>
      <c r="O6" s="2021"/>
    </row>
    <row r="7" spans="1:16" s="1949" customFormat="1" ht="45" customHeight="1" x14ac:dyDescent="0.2">
      <c r="A7" s="1953"/>
      <c r="B7" s="2561" t="s">
        <v>2319</v>
      </c>
      <c r="C7" s="2561"/>
      <c r="D7" s="2562" t="s">
        <v>2404</v>
      </c>
      <c r="E7" s="2562"/>
      <c r="F7" s="2019"/>
      <c r="G7" s="2019"/>
      <c r="H7" s="2019"/>
      <c r="I7" s="2019"/>
      <c r="J7" s="2020"/>
      <c r="K7" s="2018"/>
      <c r="L7" s="2018"/>
      <c r="M7" s="2017"/>
      <c r="N7" s="2017"/>
      <c r="O7" s="2016"/>
    </row>
    <row r="8" spans="1:16" s="1949" customFormat="1" ht="45" customHeight="1" x14ac:dyDescent="0.2">
      <c r="A8" s="2014"/>
      <c r="B8" s="2563" t="s">
        <v>2317</v>
      </c>
      <c r="C8" s="2563"/>
      <c r="D8" s="2564" t="s">
        <v>2316</v>
      </c>
      <c r="E8" s="2565"/>
      <c r="F8" s="2019"/>
      <c r="G8" s="2019"/>
      <c r="H8" s="2019"/>
      <c r="I8" s="2019"/>
      <c r="J8" s="2018"/>
      <c r="K8" s="2018"/>
      <c r="L8" s="2018"/>
      <c r="M8" s="2017"/>
      <c r="N8" s="2017"/>
      <c r="O8" s="2016"/>
    </row>
    <row r="9" spans="1:16" s="1949" customFormat="1" ht="20.100000000000001" customHeight="1" x14ac:dyDescent="0.2">
      <c r="A9" s="2014"/>
      <c r="B9" s="2014"/>
      <c r="C9" s="1970"/>
      <c r="D9" s="1970"/>
      <c r="E9" s="1970"/>
      <c r="F9" s="1970"/>
      <c r="G9" s="1970"/>
      <c r="H9" s="1970"/>
      <c r="I9" s="1970"/>
      <c r="J9" s="2015"/>
      <c r="K9" s="2015"/>
      <c r="L9" s="2015"/>
      <c r="M9" s="1970"/>
      <c r="N9" s="1970"/>
      <c r="O9" s="1970"/>
    </row>
    <row r="10" spans="1:16" ht="45" customHeight="1" x14ac:dyDescent="0.2">
      <c r="A10" s="2014"/>
      <c r="B10" s="2571" t="s">
        <v>2315</v>
      </c>
      <c r="C10" s="2571"/>
      <c r="D10" s="2066" t="s">
        <v>2314</v>
      </c>
      <c r="E10" s="2064" t="s">
        <v>2313</v>
      </c>
      <c r="F10" s="2065" t="s">
        <v>2312</v>
      </c>
      <c r="G10" s="2065" t="s">
        <v>2311</v>
      </c>
      <c r="H10" s="2064" t="s">
        <v>2310</v>
      </c>
      <c r="I10" s="2065" t="s">
        <v>2309</v>
      </c>
      <c r="J10" s="2568" t="s">
        <v>2308</v>
      </c>
      <c r="K10" s="2569"/>
      <c r="L10" s="2570"/>
      <c r="M10" s="2012" t="s">
        <v>2307</v>
      </c>
      <c r="N10" s="2011" t="s">
        <v>2306</v>
      </c>
      <c r="O10" s="2010" t="s">
        <v>2305</v>
      </c>
    </row>
    <row r="11" spans="1:16" s="1951" customFormat="1" ht="45" customHeight="1" x14ac:dyDescent="0.2">
      <c r="A11" s="2008"/>
      <c r="B11" s="2587" t="s">
        <v>2304</v>
      </c>
      <c r="C11" s="2572" t="s">
        <v>2400</v>
      </c>
      <c r="D11" s="1983" t="s">
        <v>2280</v>
      </c>
      <c r="E11" s="1982" t="s">
        <v>2276</v>
      </c>
      <c r="F11" s="2000" t="s">
        <v>2288</v>
      </c>
      <c r="G11" s="2000" t="s">
        <v>2287</v>
      </c>
      <c r="H11" s="1983" t="s">
        <v>2279</v>
      </c>
      <c r="I11" s="1982" t="s">
        <v>2293</v>
      </c>
      <c r="J11" s="1999" t="s">
        <v>2286</v>
      </c>
      <c r="K11" s="2001" t="s">
        <v>2272</v>
      </c>
      <c r="L11" s="2574" t="s">
        <v>2285</v>
      </c>
      <c r="M11" s="2595"/>
      <c r="N11" s="2593"/>
      <c r="O11" s="2591"/>
      <c r="P11" s="1955"/>
    </row>
    <row r="12" spans="1:16" s="1951" customFormat="1" ht="45" customHeight="1" x14ac:dyDescent="0.2">
      <c r="A12" s="2008"/>
      <c r="B12" s="2581"/>
      <c r="C12" s="2573"/>
      <c r="D12" s="2583" t="s">
        <v>2292</v>
      </c>
      <c r="E12" s="2583" t="s">
        <v>2284</v>
      </c>
      <c r="F12" s="2590" t="s">
        <v>2284</v>
      </c>
      <c r="G12" s="2590" t="s">
        <v>2284</v>
      </c>
      <c r="H12" s="2566" t="s">
        <v>2284</v>
      </c>
      <c r="I12" s="2583" t="s">
        <v>2284</v>
      </c>
      <c r="J12" s="1998" t="s">
        <v>2283</v>
      </c>
      <c r="K12" s="1997" t="s">
        <v>2272</v>
      </c>
      <c r="L12" s="2575"/>
      <c r="M12" s="2596"/>
      <c r="N12" s="2594"/>
      <c r="O12" s="2592"/>
      <c r="P12" s="1955"/>
    </row>
    <row r="13" spans="1:16" s="1951" customFormat="1" ht="45" customHeight="1" x14ac:dyDescent="0.2">
      <c r="A13" s="2008"/>
      <c r="B13" s="2581"/>
      <c r="C13" s="2573"/>
      <c r="D13" s="2583"/>
      <c r="E13" s="2583"/>
      <c r="F13" s="2590"/>
      <c r="G13" s="2590"/>
      <c r="H13" s="2567"/>
      <c r="I13" s="2583"/>
      <c r="J13" s="1998" t="s">
        <v>2282</v>
      </c>
      <c r="K13" s="1997" t="s">
        <v>2272</v>
      </c>
      <c r="L13" s="2575"/>
      <c r="M13" s="2596"/>
      <c r="N13" s="2594"/>
      <c r="O13" s="2592"/>
      <c r="P13" s="1955"/>
    </row>
    <row r="14" spans="1:16" s="1951" customFormat="1" ht="45" customHeight="1" x14ac:dyDescent="0.2">
      <c r="A14" s="2008"/>
      <c r="B14" s="2581"/>
      <c r="C14" s="2576" t="s">
        <v>2303</v>
      </c>
      <c r="D14" s="2009" t="s">
        <v>2280</v>
      </c>
      <c r="E14" s="1982" t="s">
        <v>2276</v>
      </c>
      <c r="F14" s="2000" t="s">
        <v>2288</v>
      </c>
      <c r="G14" s="2000" t="s">
        <v>2287</v>
      </c>
      <c r="H14" s="1983" t="s">
        <v>2279</v>
      </c>
      <c r="I14" s="1982" t="s">
        <v>2293</v>
      </c>
      <c r="J14" s="1999" t="s">
        <v>2286</v>
      </c>
      <c r="K14" s="1997" t="s">
        <v>2272</v>
      </c>
      <c r="L14" s="2577" t="s">
        <v>2285</v>
      </c>
      <c r="M14" s="2596"/>
      <c r="N14" s="2594"/>
      <c r="O14" s="2592"/>
      <c r="P14" s="1955"/>
    </row>
    <row r="15" spans="1:16" s="1951" customFormat="1" ht="45" customHeight="1" x14ac:dyDescent="0.2">
      <c r="A15" s="2008"/>
      <c r="B15" s="2581"/>
      <c r="C15" s="2576"/>
      <c r="D15" s="2566" t="s">
        <v>2292</v>
      </c>
      <c r="E15" s="2566" t="s">
        <v>2284</v>
      </c>
      <c r="F15" s="2590" t="s">
        <v>2284</v>
      </c>
      <c r="G15" s="2590" t="s">
        <v>2284</v>
      </c>
      <c r="H15" s="2566" t="s">
        <v>2284</v>
      </c>
      <c r="I15" s="2583" t="s">
        <v>2284</v>
      </c>
      <c r="J15" s="1998" t="s">
        <v>2283</v>
      </c>
      <c r="K15" s="1997" t="s">
        <v>2272</v>
      </c>
      <c r="L15" s="2578"/>
      <c r="M15" s="2596"/>
      <c r="N15" s="2594"/>
      <c r="O15" s="2592"/>
      <c r="P15" s="1955"/>
    </row>
    <row r="16" spans="1:16" s="1951" customFormat="1" ht="45" customHeight="1" x14ac:dyDescent="0.2">
      <c r="A16" s="2004"/>
      <c r="B16" s="2588"/>
      <c r="C16" s="2576"/>
      <c r="D16" s="2589"/>
      <c r="E16" s="2589"/>
      <c r="F16" s="2590"/>
      <c r="G16" s="2590"/>
      <c r="H16" s="2567"/>
      <c r="I16" s="2583"/>
      <c r="J16" s="1998" t="s">
        <v>2282</v>
      </c>
      <c r="K16" s="1997" t="s">
        <v>2272</v>
      </c>
      <c r="L16" s="2579"/>
      <c r="M16" s="2596"/>
      <c r="N16" s="2594"/>
      <c r="O16" s="2592"/>
      <c r="P16" s="1955"/>
    </row>
    <row r="17" spans="1:16" s="1951" customFormat="1" ht="45" customHeight="1" x14ac:dyDescent="0.2">
      <c r="A17" s="2004"/>
      <c r="B17" s="2580" t="s">
        <v>2302</v>
      </c>
      <c r="C17" s="2576" t="s">
        <v>2301</v>
      </c>
      <c r="D17" s="1983" t="s">
        <v>2280</v>
      </c>
      <c r="E17" s="1982" t="s">
        <v>2276</v>
      </c>
      <c r="F17" s="2000" t="s">
        <v>2288</v>
      </c>
      <c r="G17" s="2000" t="s">
        <v>2287</v>
      </c>
      <c r="H17" s="1983" t="s">
        <v>2279</v>
      </c>
      <c r="I17" s="1982" t="s">
        <v>2293</v>
      </c>
      <c r="J17" s="1999" t="s">
        <v>2286</v>
      </c>
      <c r="K17" s="1997" t="s">
        <v>2272</v>
      </c>
      <c r="L17" s="2577" t="s">
        <v>2285</v>
      </c>
      <c r="M17" s="2596"/>
      <c r="N17" s="2594"/>
      <c r="O17" s="2592"/>
      <c r="P17" s="1955"/>
    </row>
    <row r="18" spans="1:16" s="1951" customFormat="1" ht="45" customHeight="1" x14ac:dyDescent="0.2">
      <c r="A18" s="2004"/>
      <c r="B18" s="2581"/>
      <c r="C18" s="2576"/>
      <c r="D18" s="2583" t="s">
        <v>2292</v>
      </c>
      <c r="E18" s="2583" t="s">
        <v>2284</v>
      </c>
      <c r="F18" s="2590" t="s">
        <v>2284</v>
      </c>
      <c r="G18" s="2590" t="s">
        <v>2284</v>
      </c>
      <c r="H18" s="2566" t="s">
        <v>2284</v>
      </c>
      <c r="I18" s="2583" t="s">
        <v>2284</v>
      </c>
      <c r="J18" s="1998" t="s">
        <v>2283</v>
      </c>
      <c r="K18" s="1997" t="s">
        <v>2272</v>
      </c>
      <c r="L18" s="2578"/>
      <c r="M18" s="2596"/>
      <c r="N18" s="2594"/>
      <c r="O18" s="2592"/>
      <c r="P18" s="1955"/>
    </row>
    <row r="19" spans="1:16" s="1951" customFormat="1" ht="45" customHeight="1" x14ac:dyDescent="0.2">
      <c r="A19" s="2004"/>
      <c r="B19" s="2581"/>
      <c r="C19" s="2576"/>
      <c r="D19" s="2583"/>
      <c r="E19" s="2583"/>
      <c r="F19" s="2590"/>
      <c r="G19" s="2590"/>
      <c r="H19" s="2567"/>
      <c r="I19" s="2583"/>
      <c r="J19" s="1998" t="s">
        <v>2282</v>
      </c>
      <c r="K19" s="1997" t="s">
        <v>2272</v>
      </c>
      <c r="L19" s="2579"/>
      <c r="M19" s="2596"/>
      <c r="N19" s="2594"/>
      <c r="O19" s="2592"/>
      <c r="P19" s="1955"/>
    </row>
    <row r="20" spans="1:16" s="1951" customFormat="1" ht="45" customHeight="1" x14ac:dyDescent="0.2">
      <c r="A20" s="2004"/>
      <c r="B20" s="2581"/>
      <c r="C20" s="2576" t="s">
        <v>2300</v>
      </c>
      <c r="D20" s="1983" t="s">
        <v>2280</v>
      </c>
      <c r="E20" s="1982" t="s">
        <v>2276</v>
      </c>
      <c r="F20" s="2000" t="s">
        <v>2288</v>
      </c>
      <c r="G20" s="2000" t="s">
        <v>2287</v>
      </c>
      <c r="H20" s="1983" t="s">
        <v>2279</v>
      </c>
      <c r="I20" s="1982" t="s">
        <v>2293</v>
      </c>
      <c r="J20" s="1999" t="s">
        <v>2286</v>
      </c>
      <c r="K20" s="1997" t="s">
        <v>2272</v>
      </c>
      <c r="L20" s="2577" t="s">
        <v>2285</v>
      </c>
      <c r="M20" s="2596"/>
      <c r="N20" s="2594"/>
      <c r="O20" s="2592"/>
      <c r="P20" s="1955"/>
    </row>
    <row r="21" spans="1:16" s="1951" customFormat="1" ht="45" customHeight="1" x14ac:dyDescent="0.2">
      <c r="A21" s="2004"/>
      <c r="B21" s="2581"/>
      <c r="C21" s="2576"/>
      <c r="D21" s="2583" t="s">
        <v>2292</v>
      </c>
      <c r="E21" s="2583" t="s">
        <v>2284</v>
      </c>
      <c r="F21" s="2590" t="s">
        <v>2284</v>
      </c>
      <c r="G21" s="2590" t="s">
        <v>2284</v>
      </c>
      <c r="H21" s="2566" t="s">
        <v>2284</v>
      </c>
      <c r="I21" s="2583" t="s">
        <v>2284</v>
      </c>
      <c r="J21" s="1998" t="s">
        <v>2283</v>
      </c>
      <c r="K21" s="1997" t="s">
        <v>2272</v>
      </c>
      <c r="L21" s="2578"/>
      <c r="M21" s="2596"/>
      <c r="N21" s="2594"/>
      <c r="O21" s="2592"/>
      <c r="P21" s="1955"/>
    </row>
    <row r="22" spans="1:16" s="1951" customFormat="1" ht="45" customHeight="1" x14ac:dyDescent="0.2">
      <c r="A22" s="2004"/>
      <c r="B22" s="2581"/>
      <c r="C22" s="2584"/>
      <c r="D22" s="2583"/>
      <c r="E22" s="2583"/>
      <c r="F22" s="2590"/>
      <c r="G22" s="2590"/>
      <c r="H22" s="2567"/>
      <c r="I22" s="2583"/>
      <c r="J22" s="2003" t="s">
        <v>2282</v>
      </c>
      <c r="K22" s="2002" t="s">
        <v>2272</v>
      </c>
      <c r="L22" s="2579"/>
      <c r="M22" s="2597"/>
      <c r="N22" s="2600"/>
      <c r="O22" s="2601"/>
      <c r="P22" s="1955"/>
    </row>
    <row r="23" spans="1:16" s="1951" customFormat="1" ht="45" customHeight="1" x14ac:dyDescent="0.2">
      <c r="A23" s="2004"/>
      <c r="B23" s="2581"/>
      <c r="C23" s="2573" t="s">
        <v>2399</v>
      </c>
      <c r="D23" s="1983" t="s">
        <v>2280</v>
      </c>
      <c r="E23" s="1982" t="s">
        <v>2276</v>
      </c>
      <c r="F23" s="2000" t="s">
        <v>2288</v>
      </c>
      <c r="G23" s="2000" t="s">
        <v>2287</v>
      </c>
      <c r="H23" s="1983" t="s">
        <v>2279</v>
      </c>
      <c r="I23" s="1982" t="s">
        <v>2293</v>
      </c>
      <c r="J23" s="1999" t="s">
        <v>2286</v>
      </c>
      <c r="K23" s="1997" t="s">
        <v>2272</v>
      </c>
      <c r="L23" s="2577" t="s">
        <v>2285</v>
      </c>
      <c r="M23" s="2596"/>
      <c r="N23" s="2594"/>
      <c r="O23" s="2592"/>
      <c r="P23" s="1955"/>
    </row>
    <row r="24" spans="1:16" s="1951" customFormat="1" ht="45" customHeight="1" x14ac:dyDescent="0.2">
      <c r="A24" s="2004"/>
      <c r="B24" s="2581"/>
      <c r="C24" s="2573"/>
      <c r="D24" s="2583" t="s">
        <v>2292</v>
      </c>
      <c r="E24" s="2583" t="s">
        <v>2284</v>
      </c>
      <c r="F24" s="2590" t="s">
        <v>2284</v>
      </c>
      <c r="G24" s="2590" t="s">
        <v>2284</v>
      </c>
      <c r="H24" s="2566" t="s">
        <v>2284</v>
      </c>
      <c r="I24" s="2583" t="s">
        <v>2284</v>
      </c>
      <c r="J24" s="1998" t="s">
        <v>2283</v>
      </c>
      <c r="K24" s="1997" t="s">
        <v>2272</v>
      </c>
      <c r="L24" s="2578"/>
      <c r="M24" s="2596"/>
      <c r="N24" s="2594"/>
      <c r="O24" s="2592"/>
      <c r="P24" s="1955"/>
    </row>
    <row r="25" spans="1:16" s="1951" customFormat="1" ht="45" customHeight="1" x14ac:dyDescent="0.2">
      <c r="A25" s="2004"/>
      <c r="B25" s="2581"/>
      <c r="C25" s="2644"/>
      <c r="D25" s="2583"/>
      <c r="E25" s="2583"/>
      <c r="F25" s="2590"/>
      <c r="G25" s="2590"/>
      <c r="H25" s="2567"/>
      <c r="I25" s="2583"/>
      <c r="J25" s="2003" t="s">
        <v>2282</v>
      </c>
      <c r="K25" s="2002" t="s">
        <v>2272</v>
      </c>
      <c r="L25" s="2579"/>
      <c r="M25" s="2597"/>
      <c r="N25" s="2600"/>
      <c r="O25" s="2601"/>
      <c r="P25" s="1955"/>
    </row>
    <row r="26" spans="1:16" s="1951" customFormat="1" ht="45" customHeight="1" x14ac:dyDescent="0.2">
      <c r="A26" s="2004"/>
      <c r="B26" s="2581"/>
      <c r="C26" s="2584" t="s">
        <v>2398</v>
      </c>
      <c r="D26" s="1983" t="s">
        <v>2280</v>
      </c>
      <c r="E26" s="1982" t="s">
        <v>2276</v>
      </c>
      <c r="F26" s="2000" t="s">
        <v>2288</v>
      </c>
      <c r="G26" s="2000" t="s">
        <v>2287</v>
      </c>
      <c r="H26" s="1983" t="s">
        <v>2279</v>
      </c>
      <c r="I26" s="1982" t="s">
        <v>2293</v>
      </c>
      <c r="J26" s="1999" t="s">
        <v>2286</v>
      </c>
      <c r="K26" s="1997" t="s">
        <v>2272</v>
      </c>
      <c r="L26" s="2577" t="s">
        <v>2285</v>
      </c>
      <c r="M26" s="2007"/>
      <c r="N26" s="2052"/>
      <c r="O26" s="2005"/>
      <c r="P26" s="1955"/>
    </row>
    <row r="27" spans="1:16" s="1951" customFormat="1" ht="45" customHeight="1" x14ac:dyDescent="0.2">
      <c r="A27" s="2004"/>
      <c r="B27" s="2581"/>
      <c r="C27" s="2585"/>
      <c r="D27" s="2566" t="s">
        <v>2292</v>
      </c>
      <c r="E27" s="2566" t="s">
        <v>2284</v>
      </c>
      <c r="F27" s="2598" t="s">
        <v>2284</v>
      </c>
      <c r="G27" s="2598" t="s">
        <v>2284</v>
      </c>
      <c r="H27" s="2566" t="s">
        <v>2284</v>
      </c>
      <c r="I27" s="2566" t="s">
        <v>2284</v>
      </c>
      <c r="J27" s="1998" t="s">
        <v>2283</v>
      </c>
      <c r="K27" s="1997" t="s">
        <v>2272</v>
      </c>
      <c r="L27" s="2578"/>
      <c r="M27" s="2007"/>
      <c r="N27" s="2052"/>
      <c r="O27" s="2005"/>
      <c r="P27" s="1955"/>
    </row>
    <row r="28" spans="1:16" s="1951" customFormat="1" ht="45" customHeight="1" x14ac:dyDescent="0.2">
      <c r="A28" s="2004"/>
      <c r="B28" s="2582"/>
      <c r="C28" s="2586"/>
      <c r="D28" s="2567"/>
      <c r="E28" s="2567"/>
      <c r="F28" s="2599"/>
      <c r="G28" s="2599"/>
      <c r="H28" s="2567"/>
      <c r="I28" s="2567"/>
      <c r="J28" s="2003" t="s">
        <v>2282</v>
      </c>
      <c r="K28" s="2002" t="s">
        <v>2272</v>
      </c>
      <c r="L28" s="2579"/>
      <c r="M28" s="2007"/>
      <c r="N28" s="2052"/>
      <c r="O28" s="2005"/>
      <c r="P28" s="1955"/>
    </row>
    <row r="29" spans="1:16" s="1951" customFormat="1" ht="45" customHeight="1" x14ac:dyDescent="0.2">
      <c r="A29" s="2004"/>
      <c r="B29" s="2602" t="s">
        <v>2299</v>
      </c>
      <c r="C29" s="2645" t="s">
        <v>2298</v>
      </c>
      <c r="D29" s="1983" t="s">
        <v>2280</v>
      </c>
      <c r="E29" s="1982" t="s">
        <v>2275</v>
      </c>
      <c r="F29" s="2000" t="s">
        <v>2288</v>
      </c>
      <c r="G29" s="2000" t="s">
        <v>2287</v>
      </c>
      <c r="H29" s="1983" t="s">
        <v>2271</v>
      </c>
      <c r="I29" s="1982" t="s">
        <v>2293</v>
      </c>
      <c r="J29" s="1999" t="s">
        <v>2286</v>
      </c>
      <c r="K29" s="2001" t="s">
        <v>2272</v>
      </c>
      <c r="L29" s="2577" t="s">
        <v>2285</v>
      </c>
      <c r="M29" s="2619"/>
      <c r="N29" s="2619"/>
      <c r="O29" s="2640"/>
      <c r="P29" s="1955"/>
    </row>
    <row r="30" spans="1:16" s="1951" customFormat="1" ht="45" customHeight="1" x14ac:dyDescent="0.2">
      <c r="A30" s="2004"/>
      <c r="B30" s="2603"/>
      <c r="C30" s="2585"/>
      <c r="D30" s="2566" t="s">
        <v>2292</v>
      </c>
      <c r="E30" s="2566" t="s">
        <v>2284</v>
      </c>
      <c r="F30" s="2598" t="s">
        <v>2284</v>
      </c>
      <c r="G30" s="2598" t="s">
        <v>2284</v>
      </c>
      <c r="H30" s="2566" t="s">
        <v>2284</v>
      </c>
      <c r="I30" s="2566" t="s">
        <v>2284</v>
      </c>
      <c r="J30" s="1998" t="s">
        <v>2283</v>
      </c>
      <c r="K30" s="1997" t="s">
        <v>2272</v>
      </c>
      <c r="L30" s="2578"/>
      <c r="M30" s="2610"/>
      <c r="N30" s="2610"/>
      <c r="O30" s="2613"/>
      <c r="P30" s="1955"/>
    </row>
    <row r="31" spans="1:16" s="1951" customFormat="1" ht="45" customHeight="1" x14ac:dyDescent="0.2">
      <c r="A31" s="2004"/>
      <c r="B31" s="2603"/>
      <c r="C31" s="2646"/>
      <c r="D31" s="2567"/>
      <c r="E31" s="2567"/>
      <c r="F31" s="2599"/>
      <c r="G31" s="2599"/>
      <c r="H31" s="2567"/>
      <c r="I31" s="2567"/>
      <c r="J31" s="1998" t="s">
        <v>2282</v>
      </c>
      <c r="K31" s="1997" t="s">
        <v>2272</v>
      </c>
      <c r="L31" s="2579"/>
      <c r="M31" s="2611"/>
      <c r="N31" s="2611"/>
      <c r="O31" s="2614"/>
      <c r="P31" s="1955"/>
    </row>
    <row r="32" spans="1:16" s="1951" customFormat="1" ht="45" customHeight="1" x14ac:dyDescent="0.2">
      <c r="A32" s="2004"/>
      <c r="B32" s="2603"/>
      <c r="C32" s="2584" t="s">
        <v>2297</v>
      </c>
      <c r="D32" s="1983" t="s">
        <v>2280</v>
      </c>
      <c r="E32" s="1982" t="s">
        <v>2274</v>
      </c>
      <c r="F32" s="2000" t="s">
        <v>2288</v>
      </c>
      <c r="G32" s="2000" t="s">
        <v>2287</v>
      </c>
      <c r="H32" s="1983" t="s">
        <v>2271</v>
      </c>
      <c r="I32" s="1982" t="s">
        <v>2293</v>
      </c>
      <c r="J32" s="1999" t="s">
        <v>2286</v>
      </c>
      <c r="K32" s="1997" t="s">
        <v>2272</v>
      </c>
      <c r="L32" s="2577" t="s">
        <v>2285</v>
      </c>
      <c r="M32" s="2600"/>
      <c r="N32" s="2600"/>
      <c r="O32" s="2612"/>
      <c r="P32" s="1955"/>
    </row>
    <row r="33" spans="1:16" s="1951" customFormat="1" ht="45" customHeight="1" x14ac:dyDescent="0.2">
      <c r="A33" s="2004"/>
      <c r="B33" s="2603"/>
      <c r="C33" s="2585"/>
      <c r="D33" s="2566" t="s">
        <v>2292</v>
      </c>
      <c r="E33" s="2566" t="s">
        <v>2284</v>
      </c>
      <c r="F33" s="2598" t="s">
        <v>2284</v>
      </c>
      <c r="G33" s="2598" t="s">
        <v>2284</v>
      </c>
      <c r="H33" s="2566" t="s">
        <v>2284</v>
      </c>
      <c r="I33" s="2566" t="s">
        <v>2284</v>
      </c>
      <c r="J33" s="1998" t="s">
        <v>2283</v>
      </c>
      <c r="K33" s="1997" t="s">
        <v>2272</v>
      </c>
      <c r="L33" s="2578"/>
      <c r="M33" s="2610"/>
      <c r="N33" s="2610"/>
      <c r="O33" s="2613"/>
      <c r="P33" s="1955"/>
    </row>
    <row r="34" spans="1:16" s="1951" customFormat="1" ht="45" customHeight="1" x14ac:dyDescent="0.2">
      <c r="A34" s="2004"/>
      <c r="B34" s="2603"/>
      <c r="C34" s="2646"/>
      <c r="D34" s="2589"/>
      <c r="E34" s="2589"/>
      <c r="F34" s="2615"/>
      <c r="G34" s="2615"/>
      <c r="H34" s="2567"/>
      <c r="I34" s="2589"/>
      <c r="J34" s="1998" t="s">
        <v>2282</v>
      </c>
      <c r="K34" s="1997" t="s">
        <v>2272</v>
      </c>
      <c r="L34" s="2579"/>
      <c r="M34" s="2611"/>
      <c r="N34" s="2611"/>
      <c r="O34" s="2614"/>
      <c r="P34" s="1955"/>
    </row>
    <row r="35" spans="1:16" s="1951" customFormat="1" ht="45" customHeight="1" x14ac:dyDescent="0.2">
      <c r="A35" s="2004"/>
      <c r="B35" s="2603"/>
      <c r="C35" s="2584" t="s">
        <v>2296</v>
      </c>
      <c r="D35" s="1983" t="s">
        <v>2280</v>
      </c>
      <c r="E35" s="1982" t="s">
        <v>2275</v>
      </c>
      <c r="F35" s="2000" t="s">
        <v>2288</v>
      </c>
      <c r="G35" s="2000" t="s">
        <v>2287</v>
      </c>
      <c r="H35" s="1983" t="s">
        <v>2278</v>
      </c>
      <c r="I35" s="1982" t="s">
        <v>2293</v>
      </c>
      <c r="J35" s="1999" t="s">
        <v>2286</v>
      </c>
      <c r="K35" s="1997" t="s">
        <v>2272</v>
      </c>
      <c r="L35" s="2577" t="s">
        <v>2285</v>
      </c>
      <c r="M35" s="2600"/>
      <c r="N35" s="2600"/>
      <c r="O35" s="2612"/>
      <c r="P35" s="1955"/>
    </row>
    <row r="36" spans="1:16" s="1951" customFormat="1" ht="45" customHeight="1" x14ac:dyDescent="0.2">
      <c r="A36" s="2004"/>
      <c r="B36" s="2603"/>
      <c r="C36" s="2585"/>
      <c r="D36" s="2566" t="s">
        <v>2292</v>
      </c>
      <c r="E36" s="2566" t="s">
        <v>2284</v>
      </c>
      <c r="F36" s="2598" t="s">
        <v>2284</v>
      </c>
      <c r="G36" s="2598" t="s">
        <v>2284</v>
      </c>
      <c r="H36" s="2566" t="s">
        <v>2284</v>
      </c>
      <c r="I36" s="2566" t="s">
        <v>2284</v>
      </c>
      <c r="J36" s="1998" t="s">
        <v>2283</v>
      </c>
      <c r="K36" s="1997" t="s">
        <v>2272</v>
      </c>
      <c r="L36" s="2578"/>
      <c r="M36" s="2610"/>
      <c r="N36" s="2610"/>
      <c r="O36" s="2613"/>
      <c r="P36" s="1955"/>
    </row>
    <row r="37" spans="1:16" s="1951" customFormat="1" ht="45" customHeight="1" x14ac:dyDescent="0.2">
      <c r="A37" s="2004"/>
      <c r="B37" s="2603"/>
      <c r="C37" s="2586"/>
      <c r="D37" s="2567"/>
      <c r="E37" s="2567"/>
      <c r="F37" s="2599"/>
      <c r="G37" s="2599"/>
      <c r="H37" s="2567"/>
      <c r="I37" s="2567"/>
      <c r="J37" s="2003" t="s">
        <v>2282</v>
      </c>
      <c r="K37" s="2002" t="s">
        <v>2272</v>
      </c>
      <c r="L37" s="2579"/>
      <c r="M37" s="2618"/>
      <c r="N37" s="2618"/>
      <c r="O37" s="2616"/>
      <c r="P37" s="1955"/>
    </row>
    <row r="38" spans="1:16" s="1951" customFormat="1" ht="45" customHeight="1" x14ac:dyDescent="0.2">
      <c r="A38" s="2004"/>
      <c r="B38" s="2603"/>
      <c r="C38" s="2584" t="s">
        <v>2295</v>
      </c>
      <c r="D38" s="1983" t="s">
        <v>2280</v>
      </c>
      <c r="E38" s="1982" t="s">
        <v>2275</v>
      </c>
      <c r="F38" s="2000" t="s">
        <v>2288</v>
      </c>
      <c r="G38" s="2000" t="s">
        <v>2287</v>
      </c>
      <c r="H38" s="1983" t="s">
        <v>2278</v>
      </c>
      <c r="I38" s="1982" t="s">
        <v>2293</v>
      </c>
      <c r="J38" s="1999" t="s">
        <v>2286</v>
      </c>
      <c r="K38" s="1997" t="s">
        <v>2272</v>
      </c>
      <c r="L38" s="2577" t="s">
        <v>2285</v>
      </c>
      <c r="M38" s="2600"/>
      <c r="N38" s="2600"/>
      <c r="O38" s="2612"/>
      <c r="P38" s="1955"/>
    </row>
    <row r="39" spans="1:16" s="1951" customFormat="1" ht="45" customHeight="1" x14ac:dyDescent="0.2">
      <c r="A39" s="2004"/>
      <c r="B39" s="2603"/>
      <c r="C39" s="2585"/>
      <c r="D39" s="2566" t="s">
        <v>2292</v>
      </c>
      <c r="E39" s="2566" t="s">
        <v>2284</v>
      </c>
      <c r="F39" s="2598" t="s">
        <v>2284</v>
      </c>
      <c r="G39" s="2598" t="s">
        <v>2284</v>
      </c>
      <c r="H39" s="2566" t="s">
        <v>2284</v>
      </c>
      <c r="I39" s="2566" t="s">
        <v>2284</v>
      </c>
      <c r="J39" s="1998" t="s">
        <v>2283</v>
      </c>
      <c r="K39" s="1997" t="s">
        <v>2272</v>
      </c>
      <c r="L39" s="2578"/>
      <c r="M39" s="2610"/>
      <c r="N39" s="2610"/>
      <c r="O39" s="2613"/>
      <c r="P39" s="1955"/>
    </row>
    <row r="40" spans="1:16" s="1951" customFormat="1" ht="45" customHeight="1" x14ac:dyDescent="0.2">
      <c r="A40" s="2004"/>
      <c r="B40" s="2617"/>
      <c r="C40" s="2586"/>
      <c r="D40" s="2567"/>
      <c r="E40" s="2567"/>
      <c r="F40" s="2599"/>
      <c r="G40" s="2599"/>
      <c r="H40" s="2567"/>
      <c r="I40" s="2567"/>
      <c r="J40" s="2003" t="s">
        <v>2282</v>
      </c>
      <c r="K40" s="2002" t="s">
        <v>2272</v>
      </c>
      <c r="L40" s="2579"/>
      <c r="M40" s="2618"/>
      <c r="N40" s="2618"/>
      <c r="O40" s="2616"/>
      <c r="P40" s="1955"/>
    </row>
    <row r="41" spans="1:16" s="1951" customFormat="1" ht="45" customHeight="1" x14ac:dyDescent="0.2">
      <c r="A41" s="2004"/>
      <c r="B41" s="2602" t="s">
        <v>2385</v>
      </c>
      <c r="C41" s="2604" t="s">
        <v>2294</v>
      </c>
      <c r="D41" s="1983" t="s">
        <v>2280</v>
      </c>
      <c r="E41" s="1982" t="s">
        <v>2275</v>
      </c>
      <c r="F41" s="2000" t="s">
        <v>2288</v>
      </c>
      <c r="G41" s="2000" t="s">
        <v>2287</v>
      </c>
      <c r="H41" s="1983" t="s">
        <v>2277</v>
      </c>
      <c r="I41" s="1982" t="s">
        <v>2293</v>
      </c>
      <c r="J41" s="1999" t="s">
        <v>2286</v>
      </c>
      <c r="K41" s="2001" t="s">
        <v>2272</v>
      </c>
      <c r="L41" s="2577" t="s">
        <v>2285</v>
      </c>
      <c r="M41" s="2595"/>
      <c r="N41" s="2593"/>
      <c r="O41" s="2591"/>
      <c r="P41" s="1955"/>
    </row>
    <row r="42" spans="1:16" s="1951" customFormat="1" ht="45" customHeight="1" x14ac:dyDescent="0.2">
      <c r="A42" s="2004"/>
      <c r="B42" s="2603"/>
      <c r="C42" s="2605"/>
      <c r="D42" s="2566" t="s">
        <v>2292</v>
      </c>
      <c r="E42" s="2583" t="s">
        <v>2284</v>
      </c>
      <c r="F42" s="2590" t="s">
        <v>2284</v>
      </c>
      <c r="G42" s="2590" t="s">
        <v>2284</v>
      </c>
      <c r="H42" s="2566" t="s">
        <v>2284</v>
      </c>
      <c r="I42" s="2583" t="s">
        <v>2284</v>
      </c>
      <c r="J42" s="1998" t="s">
        <v>2283</v>
      </c>
      <c r="K42" s="1997" t="s">
        <v>2272</v>
      </c>
      <c r="L42" s="2578"/>
      <c r="M42" s="2596"/>
      <c r="N42" s="2594"/>
      <c r="O42" s="2592"/>
      <c r="P42" s="1955"/>
    </row>
    <row r="43" spans="1:16" s="1951" customFormat="1" ht="45" customHeight="1" x14ac:dyDescent="0.2">
      <c r="A43" s="2004"/>
      <c r="B43" s="2603"/>
      <c r="C43" s="2606"/>
      <c r="D43" s="2567"/>
      <c r="E43" s="2583"/>
      <c r="F43" s="2590"/>
      <c r="G43" s="2590"/>
      <c r="H43" s="2567"/>
      <c r="I43" s="2583"/>
      <c r="J43" s="2003" t="s">
        <v>2282</v>
      </c>
      <c r="K43" s="2002" t="s">
        <v>2272</v>
      </c>
      <c r="L43" s="2579"/>
      <c r="M43" s="2597"/>
      <c r="N43" s="2600"/>
      <c r="O43" s="2601"/>
      <c r="P43" s="1955"/>
    </row>
    <row r="44" spans="1:16" s="1951" customFormat="1" ht="45" customHeight="1" x14ac:dyDescent="0.2">
      <c r="A44" s="2004"/>
      <c r="B44" s="2603"/>
      <c r="C44" s="2607" t="s">
        <v>2401</v>
      </c>
      <c r="D44" s="1983" t="s">
        <v>2280</v>
      </c>
      <c r="E44" s="1982" t="s">
        <v>2275</v>
      </c>
      <c r="F44" s="2000" t="s">
        <v>2288</v>
      </c>
      <c r="G44" s="2000" t="s">
        <v>2287</v>
      </c>
      <c r="H44" s="1983" t="s">
        <v>2277</v>
      </c>
      <c r="I44" s="1982" t="s">
        <v>2293</v>
      </c>
      <c r="J44" s="1999" t="s">
        <v>2286</v>
      </c>
      <c r="K44" s="2001" t="s">
        <v>2272</v>
      </c>
      <c r="L44" s="2577" t="s">
        <v>2285</v>
      </c>
      <c r="M44" s="2595"/>
      <c r="N44" s="2593"/>
      <c r="O44" s="2591"/>
      <c r="P44" s="1955"/>
    </row>
    <row r="45" spans="1:16" s="1951" customFormat="1" ht="45" customHeight="1" x14ac:dyDescent="0.2">
      <c r="A45" s="2004"/>
      <c r="B45" s="2603"/>
      <c r="C45" s="2608"/>
      <c r="D45" s="2566" t="s">
        <v>2292</v>
      </c>
      <c r="E45" s="2583" t="s">
        <v>2284</v>
      </c>
      <c r="F45" s="2590" t="s">
        <v>2284</v>
      </c>
      <c r="G45" s="2590" t="s">
        <v>2284</v>
      </c>
      <c r="H45" s="2566" t="s">
        <v>2284</v>
      </c>
      <c r="I45" s="2583" t="s">
        <v>2284</v>
      </c>
      <c r="J45" s="1998" t="s">
        <v>2283</v>
      </c>
      <c r="K45" s="1997" t="s">
        <v>2272</v>
      </c>
      <c r="L45" s="2578"/>
      <c r="M45" s="2596"/>
      <c r="N45" s="2594"/>
      <c r="O45" s="2592"/>
      <c r="P45" s="1955"/>
    </row>
    <row r="46" spans="1:16" s="1951" customFormat="1" ht="45" customHeight="1" x14ac:dyDescent="0.2">
      <c r="A46" s="2004"/>
      <c r="B46" s="2603"/>
      <c r="C46" s="2609"/>
      <c r="D46" s="2567"/>
      <c r="E46" s="2583"/>
      <c r="F46" s="2590"/>
      <c r="G46" s="2590"/>
      <c r="H46" s="2567"/>
      <c r="I46" s="2583"/>
      <c r="J46" s="2003" t="s">
        <v>2282</v>
      </c>
      <c r="K46" s="2002" t="s">
        <v>2272</v>
      </c>
      <c r="L46" s="2579"/>
      <c r="M46" s="2597"/>
      <c r="N46" s="2600"/>
      <c r="O46" s="2601"/>
      <c r="P46" s="1955"/>
    </row>
    <row r="47" spans="1:16" s="1992" customFormat="1" ht="45" customHeight="1" x14ac:dyDescent="0.2">
      <c r="A47" s="1996"/>
      <c r="B47" s="2620" t="s">
        <v>2291</v>
      </c>
      <c r="C47" s="2623" t="s">
        <v>2290</v>
      </c>
      <c r="D47" s="2625" t="s">
        <v>2289</v>
      </c>
      <c r="E47" s="1982" t="s">
        <v>2273</v>
      </c>
      <c r="F47" s="2000" t="s">
        <v>2288</v>
      </c>
      <c r="G47" s="2000" t="s">
        <v>2287</v>
      </c>
      <c r="H47" s="2632"/>
      <c r="I47" s="2632"/>
      <c r="J47" s="1999" t="s">
        <v>2286</v>
      </c>
      <c r="K47" s="2001" t="s">
        <v>2272</v>
      </c>
      <c r="L47" s="2577" t="s">
        <v>2285</v>
      </c>
      <c r="M47" s="2595"/>
      <c r="N47" s="2593"/>
      <c r="O47" s="2591"/>
      <c r="P47" s="1993"/>
    </row>
    <row r="48" spans="1:16" s="1992" customFormat="1" ht="45" customHeight="1" x14ac:dyDescent="0.2">
      <c r="A48" s="1996"/>
      <c r="B48" s="2621"/>
      <c r="C48" s="2624"/>
      <c r="D48" s="2626"/>
      <c r="E48" s="2583" t="s">
        <v>2284</v>
      </c>
      <c r="F48" s="2590" t="s">
        <v>2284</v>
      </c>
      <c r="G48" s="2590" t="s">
        <v>2284</v>
      </c>
      <c r="H48" s="2633"/>
      <c r="I48" s="2633"/>
      <c r="J48" s="1998" t="s">
        <v>2283</v>
      </c>
      <c r="K48" s="1997" t="s">
        <v>2272</v>
      </c>
      <c r="L48" s="2578"/>
      <c r="M48" s="2596"/>
      <c r="N48" s="2594"/>
      <c r="O48" s="2592"/>
      <c r="P48" s="1993"/>
    </row>
    <row r="49" spans="1:34" s="1992" customFormat="1" ht="45" customHeight="1" x14ac:dyDescent="0.2">
      <c r="A49" s="1996"/>
      <c r="B49" s="2621"/>
      <c r="C49" s="2624"/>
      <c r="D49" s="2626"/>
      <c r="E49" s="2583"/>
      <c r="F49" s="2590"/>
      <c r="G49" s="2590"/>
      <c r="H49" s="2634"/>
      <c r="I49" s="2634"/>
      <c r="J49" s="1998" t="s">
        <v>2282</v>
      </c>
      <c r="K49" s="1997" t="s">
        <v>2272</v>
      </c>
      <c r="L49" s="2579"/>
      <c r="M49" s="2596"/>
      <c r="N49" s="2594"/>
      <c r="O49" s="2592"/>
      <c r="P49" s="1993"/>
    </row>
    <row r="50" spans="1:34" s="1992" customFormat="1" ht="45" customHeight="1" x14ac:dyDescent="0.2">
      <c r="A50" s="1996"/>
      <c r="B50" s="2621"/>
      <c r="C50" s="2624" t="s">
        <v>2290</v>
      </c>
      <c r="D50" s="2626" t="s">
        <v>2289</v>
      </c>
      <c r="E50" s="1982" t="s">
        <v>2273</v>
      </c>
      <c r="F50" s="2000" t="s">
        <v>2288</v>
      </c>
      <c r="G50" s="2000" t="s">
        <v>2287</v>
      </c>
      <c r="H50" s="2636"/>
      <c r="I50" s="2636"/>
      <c r="J50" s="1999" t="s">
        <v>2286</v>
      </c>
      <c r="K50" s="1997" t="s">
        <v>2272</v>
      </c>
      <c r="L50" s="2577" t="s">
        <v>2285</v>
      </c>
      <c r="M50" s="2596"/>
      <c r="N50" s="2594"/>
      <c r="O50" s="2592"/>
      <c r="P50" s="1993"/>
    </row>
    <row r="51" spans="1:34" s="1992" customFormat="1" ht="45" customHeight="1" x14ac:dyDescent="0.2">
      <c r="A51" s="1996"/>
      <c r="B51" s="2621"/>
      <c r="C51" s="2624"/>
      <c r="D51" s="2626"/>
      <c r="E51" s="2583" t="s">
        <v>2284</v>
      </c>
      <c r="F51" s="2590" t="s">
        <v>2284</v>
      </c>
      <c r="G51" s="2590" t="s">
        <v>2284</v>
      </c>
      <c r="H51" s="2633"/>
      <c r="I51" s="2633"/>
      <c r="J51" s="1998" t="s">
        <v>2283</v>
      </c>
      <c r="K51" s="1997" t="s">
        <v>2272</v>
      </c>
      <c r="L51" s="2578"/>
      <c r="M51" s="2596"/>
      <c r="N51" s="2594"/>
      <c r="O51" s="2592"/>
      <c r="P51" s="1993"/>
    </row>
    <row r="52" spans="1:34" s="1992" customFormat="1" ht="45" customHeight="1" x14ac:dyDescent="0.2">
      <c r="A52" s="1996"/>
      <c r="B52" s="2621"/>
      <c r="C52" s="2624"/>
      <c r="D52" s="2626"/>
      <c r="E52" s="2583"/>
      <c r="F52" s="2590"/>
      <c r="G52" s="2590"/>
      <c r="H52" s="2634"/>
      <c r="I52" s="2634"/>
      <c r="J52" s="1998" t="s">
        <v>2282</v>
      </c>
      <c r="K52" s="1997" t="s">
        <v>2272</v>
      </c>
      <c r="L52" s="2643"/>
      <c r="M52" s="2596"/>
      <c r="N52" s="2594"/>
      <c r="O52" s="2592"/>
      <c r="P52" s="1993"/>
    </row>
    <row r="53" spans="1:34" s="1992" customFormat="1" ht="45" customHeight="1" x14ac:dyDescent="0.2">
      <c r="A53" s="1996"/>
      <c r="B53" s="2621"/>
      <c r="C53" s="2624" t="s">
        <v>2290</v>
      </c>
      <c r="D53" s="2626" t="s">
        <v>2289</v>
      </c>
      <c r="E53" s="1982" t="s">
        <v>2273</v>
      </c>
      <c r="F53" s="2000" t="s">
        <v>2288</v>
      </c>
      <c r="G53" s="2000" t="s">
        <v>2287</v>
      </c>
      <c r="H53" s="2636"/>
      <c r="I53" s="2636"/>
      <c r="J53" s="1999" t="s">
        <v>2286</v>
      </c>
      <c r="K53" s="1997" t="s">
        <v>2272</v>
      </c>
      <c r="L53" s="2629" t="s">
        <v>2285</v>
      </c>
      <c r="M53" s="2596"/>
      <c r="N53" s="2594"/>
      <c r="O53" s="2641"/>
      <c r="P53" s="1993"/>
    </row>
    <row r="54" spans="1:34" s="1992" customFormat="1" ht="45" customHeight="1" x14ac:dyDescent="0.2">
      <c r="A54" s="1996"/>
      <c r="B54" s="2621"/>
      <c r="C54" s="2624"/>
      <c r="D54" s="2626"/>
      <c r="E54" s="2583" t="s">
        <v>2284</v>
      </c>
      <c r="F54" s="2590" t="s">
        <v>2284</v>
      </c>
      <c r="G54" s="2590" t="s">
        <v>2284</v>
      </c>
      <c r="H54" s="2633"/>
      <c r="I54" s="2633"/>
      <c r="J54" s="1998" t="s">
        <v>2283</v>
      </c>
      <c r="K54" s="1997" t="s">
        <v>2272</v>
      </c>
      <c r="L54" s="2578"/>
      <c r="M54" s="2596"/>
      <c r="N54" s="2594"/>
      <c r="O54" s="2641"/>
      <c r="P54" s="1993"/>
    </row>
    <row r="55" spans="1:34" s="1992" customFormat="1" ht="45" customHeight="1" thickBot="1" x14ac:dyDescent="0.25">
      <c r="A55" s="1996"/>
      <c r="B55" s="2622"/>
      <c r="C55" s="2627"/>
      <c r="D55" s="2628"/>
      <c r="E55" s="2635"/>
      <c r="F55" s="2631"/>
      <c r="G55" s="2631"/>
      <c r="H55" s="2637"/>
      <c r="I55" s="2637"/>
      <c r="J55" s="1995" t="s">
        <v>2282</v>
      </c>
      <c r="K55" s="1994" t="s">
        <v>2272</v>
      </c>
      <c r="L55" s="2630"/>
      <c r="M55" s="2638"/>
      <c r="N55" s="2639"/>
      <c r="O55" s="2642"/>
      <c r="P55" s="1993"/>
    </row>
    <row r="56" spans="1:34" s="1785" customFormat="1" ht="14.25" hidden="1" x14ac:dyDescent="0.2">
      <c r="J56" s="1987"/>
      <c r="K56" s="1987"/>
      <c r="L56" s="1987"/>
    </row>
    <row r="57" spans="1:34" s="1987" customFormat="1" ht="15.95" customHeight="1" x14ac:dyDescent="0.2">
      <c r="A57" s="1991"/>
      <c r="B57" s="1990" t="s">
        <v>680</v>
      </c>
      <c r="E57" s="1990"/>
      <c r="F57" s="1990"/>
      <c r="G57" s="1990"/>
      <c r="H57" s="1990"/>
      <c r="I57" s="1990"/>
      <c r="N57" s="1990"/>
    </row>
    <row r="58" spans="1:34" s="1785" customFormat="1" ht="14.25" customHeight="1" x14ac:dyDescent="0.2">
      <c r="B58" s="1989" t="s">
        <v>2281</v>
      </c>
      <c r="D58" s="1989"/>
      <c r="E58" s="1989"/>
      <c r="F58" s="1989"/>
      <c r="G58" s="1989"/>
      <c r="H58" s="1989"/>
      <c r="I58" s="1989"/>
      <c r="J58" s="1987"/>
      <c r="K58" s="1987"/>
      <c r="L58" s="1987"/>
      <c r="M58" s="1989"/>
      <c r="N58" s="1989"/>
      <c r="P58" s="1989"/>
      <c r="R58" s="1989"/>
      <c r="T58" s="1989"/>
      <c r="V58" s="1989"/>
      <c r="X58" s="1989"/>
      <c r="Z58" s="1989"/>
      <c r="AB58" s="1989"/>
      <c r="AD58" s="1989"/>
      <c r="AF58" s="1989"/>
      <c r="AH58" s="1989"/>
    </row>
    <row r="59" spans="1:34" s="1784" customFormat="1" ht="14.25" x14ac:dyDescent="0.2">
      <c r="J59" s="1988"/>
      <c r="K59" s="1988"/>
      <c r="L59" s="1988"/>
    </row>
    <row r="60" spans="1:34" s="1949" customFormat="1" ht="20.100000000000001" hidden="1" customHeight="1" x14ac:dyDescent="0.2">
      <c r="A60" s="1953"/>
      <c r="B60" s="1953"/>
      <c r="C60" s="1974"/>
      <c r="D60" s="1976"/>
      <c r="E60" s="1976"/>
      <c r="F60" s="1976"/>
      <c r="G60" s="1976"/>
      <c r="H60" s="1976"/>
      <c r="I60" s="1976"/>
      <c r="J60" s="1987"/>
      <c r="K60" s="1987"/>
      <c r="L60" s="1987"/>
      <c r="M60" s="1986"/>
      <c r="N60" s="1986"/>
      <c r="O60" s="1974"/>
    </row>
    <row r="61" spans="1:34" s="1949" customFormat="1" ht="20.100000000000001" hidden="1" customHeight="1" x14ac:dyDescent="0.2">
      <c r="A61" s="1953"/>
      <c r="B61" s="1984" t="s">
        <v>2280</v>
      </c>
      <c r="C61" s="1985"/>
      <c r="D61" s="1984" t="s">
        <v>2279</v>
      </c>
      <c r="E61" s="1985" t="s">
        <v>2271</v>
      </c>
      <c r="F61" s="1985" t="s">
        <v>2278</v>
      </c>
      <c r="G61" s="1985" t="s">
        <v>2277</v>
      </c>
      <c r="H61" s="1984" t="s">
        <v>2276</v>
      </c>
      <c r="I61" s="1983" t="s">
        <v>2269</v>
      </c>
      <c r="J61" s="1982" t="s">
        <v>2275</v>
      </c>
      <c r="K61" s="1982" t="s">
        <v>2274</v>
      </c>
      <c r="L61" s="1982" t="s">
        <v>2273</v>
      </c>
      <c r="M61" s="1981" t="s">
        <v>2272</v>
      </c>
      <c r="N61" s="1980" t="s">
        <v>2271</v>
      </c>
      <c r="O61" s="1980" t="s">
        <v>2270</v>
      </c>
      <c r="P61" s="1980" t="s">
        <v>2269</v>
      </c>
      <c r="Q61" s="1974"/>
    </row>
    <row r="62" spans="1:34" s="1949" customFormat="1" ht="20.100000000000001" hidden="1" customHeight="1" x14ac:dyDescent="0.2">
      <c r="A62" s="1953"/>
      <c r="B62" s="1973" t="s">
        <v>2268</v>
      </c>
      <c r="C62" s="1975"/>
      <c r="D62" s="1975" t="s">
        <v>2267</v>
      </c>
      <c r="E62" s="1975" t="s">
        <v>2261</v>
      </c>
      <c r="F62" s="1975" t="s">
        <v>2261</v>
      </c>
      <c r="G62" s="1975" t="s">
        <v>2261</v>
      </c>
      <c r="H62" s="1975" t="s">
        <v>2267</v>
      </c>
      <c r="I62" s="1975" t="s">
        <v>2261</v>
      </c>
      <c r="J62" s="1975" t="s">
        <v>2267</v>
      </c>
      <c r="K62" s="1975" t="s">
        <v>2267</v>
      </c>
      <c r="L62" s="1975" t="s">
        <v>2267</v>
      </c>
      <c r="M62" s="1973" t="s">
        <v>1969</v>
      </c>
      <c r="N62" s="1975" t="s">
        <v>2264</v>
      </c>
      <c r="O62" s="1975" t="s">
        <v>2266</v>
      </c>
      <c r="P62" s="1975" t="s">
        <v>2264</v>
      </c>
      <c r="Q62" s="1974"/>
    </row>
    <row r="63" spans="1:34" s="1949" customFormat="1" ht="20.100000000000001" hidden="1" customHeight="1" x14ac:dyDescent="0.2">
      <c r="A63" s="1953"/>
      <c r="B63" s="1979" t="s">
        <v>2265</v>
      </c>
      <c r="C63" s="1975"/>
      <c r="D63" s="1977" t="s">
        <v>2263</v>
      </c>
      <c r="E63" s="1975" t="s">
        <v>2264</v>
      </c>
      <c r="F63" s="1975" t="s">
        <v>2264</v>
      </c>
      <c r="G63" s="1975" t="s">
        <v>2264</v>
      </c>
      <c r="H63" s="1977" t="s">
        <v>2263</v>
      </c>
      <c r="I63" s="1975" t="s">
        <v>2264</v>
      </c>
      <c r="J63" s="1977" t="s">
        <v>2263</v>
      </c>
      <c r="K63" s="1977" t="s">
        <v>2263</v>
      </c>
      <c r="L63" s="1977" t="s">
        <v>2263</v>
      </c>
      <c r="M63" s="1978" t="s">
        <v>1990</v>
      </c>
      <c r="N63" s="1975" t="s">
        <v>2261</v>
      </c>
      <c r="O63" s="1975" t="s">
        <v>2262</v>
      </c>
      <c r="P63" s="1975" t="s">
        <v>2261</v>
      </c>
      <c r="Q63" s="1974"/>
    </row>
    <row r="64" spans="1:34" s="1949" customFormat="1" ht="20.100000000000001" hidden="1" customHeight="1" x14ac:dyDescent="0.2">
      <c r="A64" s="1953"/>
      <c r="B64" s="1973" t="s">
        <v>2260</v>
      </c>
      <c r="C64" s="1975"/>
      <c r="D64" s="1977" t="s">
        <v>2259</v>
      </c>
      <c r="E64" s="1975" t="s">
        <v>2258</v>
      </c>
      <c r="F64" s="1975" t="s">
        <v>2258</v>
      </c>
      <c r="G64" s="1975" t="s">
        <v>2258</v>
      </c>
      <c r="H64" s="1977" t="s">
        <v>2259</v>
      </c>
      <c r="I64" s="1975" t="s">
        <v>2258</v>
      </c>
      <c r="J64" s="1977" t="s">
        <v>2259</v>
      </c>
      <c r="K64" s="1977" t="s">
        <v>2259</v>
      </c>
      <c r="L64" s="1977" t="s">
        <v>2259</v>
      </c>
      <c r="M64" s="1975" t="s">
        <v>2258</v>
      </c>
      <c r="N64" s="1975" t="s">
        <v>2258</v>
      </c>
      <c r="O64" s="1974"/>
    </row>
    <row r="65" spans="1:15" s="1949" customFormat="1" ht="20.100000000000001" hidden="1" customHeight="1" x14ac:dyDescent="0.2">
      <c r="A65" s="1953"/>
      <c r="B65" s="1973" t="s">
        <v>2257</v>
      </c>
      <c r="C65" s="1975"/>
      <c r="D65" s="1977"/>
      <c r="E65" s="1970"/>
      <c r="F65" s="1976"/>
      <c r="G65" s="1976"/>
      <c r="H65" s="1976"/>
      <c r="I65" s="1976"/>
      <c r="J65" s="1971"/>
      <c r="K65" s="1975"/>
      <c r="L65" s="1975"/>
      <c r="M65" s="1975"/>
      <c r="N65" s="1975"/>
      <c r="O65" s="1974"/>
    </row>
    <row r="66" spans="1:15" s="1949" customFormat="1" ht="20.100000000000001" customHeight="1" x14ac:dyDescent="0.2">
      <c r="A66" s="1953"/>
      <c r="B66" s="1973"/>
      <c r="C66" s="1975"/>
      <c r="D66" s="1977"/>
      <c r="E66" s="1976"/>
      <c r="F66" s="1976"/>
      <c r="G66" s="1976"/>
      <c r="H66" s="1976"/>
      <c r="I66" s="1976"/>
      <c r="J66" s="1971"/>
      <c r="K66" s="1975"/>
      <c r="L66" s="1975"/>
      <c r="M66" s="1975"/>
      <c r="N66" s="1975"/>
      <c r="O66" s="1974"/>
    </row>
    <row r="67" spans="1:15" s="1949" customFormat="1" ht="20.100000000000001" customHeight="1" x14ac:dyDescent="0.2">
      <c r="A67" s="1953"/>
      <c r="B67" s="1973"/>
      <c r="C67" s="1975"/>
      <c r="D67" s="1977"/>
      <c r="E67" s="1976"/>
      <c r="F67" s="1976"/>
      <c r="G67" s="1976"/>
      <c r="H67" s="1976"/>
      <c r="I67" s="1976"/>
      <c r="J67" s="1971"/>
      <c r="K67" s="1975"/>
      <c r="L67" s="1975"/>
      <c r="M67" s="1975"/>
      <c r="N67" s="1975"/>
      <c r="O67" s="1974"/>
    </row>
    <row r="68" spans="1:15" s="1949" customFormat="1" ht="14.25" hidden="1" x14ac:dyDescent="0.2">
      <c r="A68" s="1972"/>
      <c r="B68" s="1973"/>
      <c r="C68" s="1970"/>
      <c r="D68" s="1966"/>
      <c r="E68" s="1966"/>
      <c r="F68" s="1966"/>
      <c r="G68" s="1966"/>
      <c r="H68" s="1966"/>
      <c r="I68" s="1966"/>
      <c r="J68" s="1971"/>
      <c r="K68" s="1971"/>
      <c r="L68" s="1971"/>
      <c r="M68" s="1970"/>
      <c r="N68" s="1970"/>
      <c r="O68" s="1970"/>
    </row>
    <row r="69" spans="1:15" s="1949" customFormat="1" ht="14.25" hidden="1" x14ac:dyDescent="0.2">
      <c r="A69" s="1972"/>
      <c r="B69" s="1953"/>
      <c r="C69" s="1970"/>
      <c r="D69" s="1966"/>
      <c r="E69" s="1966"/>
      <c r="F69" s="1966"/>
      <c r="G69" s="1966"/>
      <c r="H69" s="1966"/>
      <c r="I69" s="1966"/>
      <c r="J69" s="1971"/>
      <c r="K69" s="1971"/>
      <c r="L69" s="1971"/>
      <c r="M69" s="1970"/>
      <c r="N69" s="1970"/>
      <c r="O69" s="1970"/>
    </row>
    <row r="70" spans="1:15" s="1949" customFormat="1" ht="14.25" hidden="1" x14ac:dyDescent="0.2">
      <c r="A70" s="1972"/>
      <c r="B70" s="1953"/>
      <c r="C70" s="1970"/>
      <c r="D70" s="1966"/>
      <c r="E70" s="1966"/>
      <c r="F70" s="1966"/>
      <c r="G70" s="1966"/>
      <c r="H70" s="1966"/>
      <c r="I70" s="1966"/>
      <c r="J70" s="1971"/>
      <c r="K70" s="1971"/>
      <c r="L70" s="1971"/>
      <c r="M70" s="1970"/>
      <c r="N70" s="1970"/>
      <c r="O70" s="1970"/>
    </row>
    <row r="71" spans="1:15" s="1949" customFormat="1" ht="12.75" hidden="1" x14ac:dyDescent="0.2">
      <c r="A71" s="1953"/>
      <c r="B71" s="1953"/>
      <c r="C71" s="1970"/>
      <c r="D71" s="1966"/>
      <c r="E71" s="1966"/>
      <c r="F71" s="1966"/>
      <c r="G71" s="1966"/>
      <c r="H71" s="1966"/>
      <c r="I71" s="1966"/>
      <c r="J71" s="1957"/>
      <c r="K71" s="1957"/>
      <c r="L71" s="1957"/>
      <c r="M71" s="1970"/>
      <c r="N71" s="1970"/>
      <c r="O71" s="1970"/>
    </row>
    <row r="72" spans="1:15" s="1949" customFormat="1" ht="12.75" hidden="1" x14ac:dyDescent="0.2">
      <c r="A72" s="1953"/>
      <c r="B72" s="1953"/>
      <c r="C72" s="1970"/>
      <c r="D72" s="1966"/>
      <c r="E72" s="1966"/>
      <c r="F72" s="1966"/>
      <c r="G72" s="1966"/>
      <c r="H72" s="1966"/>
      <c r="I72" s="1966"/>
      <c r="J72" s="1957"/>
      <c r="K72" s="1957"/>
      <c r="L72" s="1957"/>
      <c r="M72" s="1970"/>
      <c r="N72" s="1970"/>
      <c r="O72" s="1970"/>
    </row>
    <row r="73" spans="1:15" s="1949" customFormat="1" ht="12.75" hidden="1" x14ac:dyDescent="0.2">
      <c r="A73" s="1953"/>
      <c r="B73" s="1953"/>
      <c r="C73" s="1970"/>
      <c r="D73" s="1966"/>
      <c r="E73" s="1966"/>
      <c r="F73" s="1966"/>
      <c r="G73" s="1966"/>
      <c r="H73" s="1966"/>
      <c r="I73" s="1966"/>
      <c r="J73" s="1957"/>
      <c r="K73" s="1957"/>
      <c r="L73" s="1957"/>
      <c r="M73" s="1970"/>
      <c r="N73" s="1970"/>
      <c r="O73" s="1970"/>
    </row>
    <row r="74" spans="1:15" s="1949" customFormat="1" ht="12.75" hidden="1" x14ac:dyDescent="0.2">
      <c r="A74" s="1953"/>
      <c r="B74" s="1953"/>
      <c r="C74" s="1956"/>
      <c r="D74" s="1967"/>
      <c r="E74" s="1967"/>
      <c r="F74" s="1967"/>
      <c r="G74" s="1967"/>
      <c r="H74" s="1967"/>
      <c r="I74" s="1967"/>
      <c r="J74" s="1957"/>
      <c r="K74" s="1957"/>
      <c r="L74" s="1957"/>
      <c r="M74" s="1956"/>
      <c r="N74" s="1956"/>
      <c r="O74" s="1956"/>
    </row>
    <row r="75" spans="1:15" s="1949" customFormat="1" ht="15" hidden="1" customHeight="1" x14ac:dyDescent="0.2">
      <c r="A75" s="1953"/>
      <c r="B75" s="1953"/>
      <c r="C75" s="1970"/>
      <c r="D75" s="1968"/>
      <c r="E75" s="1968"/>
      <c r="F75" s="1968"/>
      <c r="G75" s="1968"/>
      <c r="H75" s="1968"/>
      <c r="I75" s="1968"/>
      <c r="J75" s="1957"/>
      <c r="K75" s="1957"/>
      <c r="L75" s="1957"/>
      <c r="M75" s="1970"/>
      <c r="N75" s="1970"/>
      <c r="O75" s="1970"/>
    </row>
    <row r="76" spans="1:15" s="1949" customFormat="1" ht="15" hidden="1" customHeight="1" x14ac:dyDescent="0.2">
      <c r="A76" s="1953"/>
      <c r="B76" s="1953"/>
      <c r="C76" s="1969"/>
      <c r="D76" s="1969"/>
      <c r="E76" s="1969"/>
      <c r="F76" s="1969"/>
      <c r="G76" s="1969"/>
      <c r="H76" s="1969"/>
      <c r="I76" s="1969"/>
      <c r="J76" s="1957"/>
      <c r="K76" s="1957"/>
      <c r="L76" s="1957"/>
      <c r="M76" s="1969"/>
      <c r="N76" s="1969"/>
      <c r="O76" s="1969"/>
    </row>
    <row r="77" spans="1:15" s="1949" customFormat="1" ht="15" hidden="1" customHeight="1" x14ac:dyDescent="0.2">
      <c r="A77" s="1953"/>
      <c r="B77" s="1969"/>
      <c r="C77" s="1969"/>
      <c r="D77" s="1969"/>
      <c r="E77" s="1969"/>
      <c r="F77" s="1969"/>
      <c r="G77" s="1969"/>
      <c r="H77" s="1969"/>
      <c r="I77" s="1969"/>
      <c r="J77" s="1959"/>
      <c r="K77" s="1959"/>
      <c r="L77" s="1959"/>
      <c r="M77" s="1969"/>
      <c r="N77" s="1969"/>
      <c r="O77" s="1969"/>
    </row>
    <row r="78" spans="1:15" s="1949" customFormat="1" ht="14.25" hidden="1" customHeight="1" x14ac:dyDescent="0.2">
      <c r="A78" s="1953"/>
      <c r="B78" s="1969"/>
      <c r="C78" s="1970"/>
      <c r="D78" s="1966"/>
      <c r="E78" s="1966"/>
      <c r="F78" s="1966"/>
      <c r="G78" s="1966"/>
      <c r="H78" s="1966"/>
      <c r="I78" s="1966"/>
      <c r="J78" s="1962"/>
      <c r="K78" s="1962"/>
      <c r="L78" s="1962"/>
      <c r="M78" s="1970"/>
      <c r="N78" s="1970"/>
      <c r="O78" s="1970"/>
    </row>
    <row r="79" spans="1:15" s="1949" customFormat="1" ht="14.25" hidden="1" customHeight="1" x14ac:dyDescent="0.2">
      <c r="A79" s="1953"/>
      <c r="B79" s="1953"/>
      <c r="C79" s="1970"/>
      <c r="D79" s="1966"/>
      <c r="E79" s="1966"/>
      <c r="F79" s="1966"/>
      <c r="G79" s="1966"/>
      <c r="H79" s="1966"/>
      <c r="I79" s="1966"/>
      <c r="J79" s="1969"/>
      <c r="K79" s="1969"/>
      <c r="L79" s="1969"/>
      <c r="M79" s="1970"/>
      <c r="N79" s="1970"/>
      <c r="O79" s="1970"/>
    </row>
    <row r="80" spans="1:15" s="1949" customFormat="1" ht="14.25" hidden="1" customHeight="1" x14ac:dyDescent="0.2">
      <c r="A80" s="1953"/>
      <c r="B80" s="1953"/>
      <c r="C80" s="1956"/>
      <c r="D80" s="1966"/>
      <c r="E80" s="1966"/>
      <c r="F80" s="1966"/>
      <c r="G80" s="1966"/>
      <c r="H80" s="1966"/>
      <c r="I80" s="1966"/>
      <c r="J80" s="1969"/>
      <c r="K80" s="1969"/>
      <c r="L80" s="1969"/>
      <c r="M80" s="1956"/>
      <c r="N80" s="1956"/>
      <c r="O80" s="1956"/>
    </row>
    <row r="81" spans="1:15" s="1949" customFormat="1" ht="14.25" hidden="1" customHeight="1" x14ac:dyDescent="0.2">
      <c r="A81" s="1953"/>
      <c r="B81" s="1953"/>
      <c r="C81" s="1956"/>
      <c r="D81" s="1966"/>
      <c r="E81" s="1966"/>
      <c r="F81" s="1966"/>
      <c r="G81" s="1966"/>
      <c r="H81" s="1966"/>
      <c r="I81" s="1966"/>
      <c r="J81" s="1957"/>
      <c r="K81" s="1957"/>
      <c r="L81" s="1957"/>
      <c r="M81" s="1956"/>
      <c r="N81" s="1956"/>
      <c r="O81" s="1956"/>
    </row>
    <row r="82" spans="1:15" s="1949" customFormat="1" ht="12.75" hidden="1" x14ac:dyDescent="0.2">
      <c r="A82" s="1953"/>
      <c r="B82" s="1953"/>
      <c r="C82" s="1956"/>
      <c r="D82" s="1967"/>
      <c r="E82" s="1967"/>
      <c r="F82" s="1967"/>
      <c r="G82" s="1967"/>
      <c r="H82" s="1967"/>
      <c r="I82" s="1967"/>
      <c r="J82" s="1957"/>
      <c r="K82" s="1957"/>
      <c r="L82" s="1957"/>
      <c r="M82" s="1956"/>
      <c r="N82" s="1956"/>
      <c r="O82" s="1956"/>
    </row>
    <row r="83" spans="1:15" s="1949" customFormat="1" ht="12.75" hidden="1" x14ac:dyDescent="0.2">
      <c r="A83" s="1953"/>
      <c r="B83" s="1953"/>
      <c r="C83" s="1956"/>
      <c r="D83" s="1968"/>
      <c r="E83" s="1968"/>
      <c r="F83" s="1968"/>
      <c r="G83" s="1968"/>
      <c r="H83" s="1968"/>
      <c r="I83" s="1968"/>
      <c r="J83" s="1957"/>
      <c r="K83" s="1957"/>
      <c r="L83" s="1957"/>
      <c r="M83" s="1956"/>
      <c r="N83" s="1956"/>
      <c r="O83" s="1956"/>
    </row>
    <row r="84" spans="1:15" s="1949" customFormat="1" ht="12.75" hidden="1" x14ac:dyDescent="0.2">
      <c r="A84" s="1953"/>
      <c r="B84" s="1953"/>
      <c r="C84" s="1956"/>
      <c r="D84" s="1967"/>
      <c r="E84" s="1967"/>
      <c r="F84" s="1967"/>
      <c r="G84" s="1967"/>
      <c r="H84" s="1967"/>
      <c r="I84" s="1967"/>
      <c r="J84" s="1957"/>
      <c r="K84" s="1957"/>
      <c r="L84" s="1957"/>
      <c r="M84" s="1956"/>
      <c r="N84" s="1956"/>
      <c r="O84" s="1956"/>
    </row>
    <row r="85" spans="1:15" s="1949" customFormat="1" ht="12.75" hidden="1" x14ac:dyDescent="0.2">
      <c r="A85" s="1953"/>
      <c r="B85" s="1953"/>
      <c r="C85" s="1956"/>
      <c r="D85" s="1966"/>
      <c r="E85" s="1966"/>
      <c r="F85" s="1966"/>
      <c r="G85" s="1966"/>
      <c r="H85" s="1966"/>
      <c r="I85" s="1966"/>
      <c r="J85" s="1959"/>
      <c r="K85" s="1959"/>
      <c r="L85" s="1959"/>
      <c r="M85" s="1956"/>
      <c r="N85" s="1956"/>
      <c r="O85" s="1956"/>
    </row>
    <row r="86" spans="1:15" s="1949" customFormat="1" ht="12.75" hidden="1" x14ac:dyDescent="0.2">
      <c r="A86" s="1953"/>
      <c r="B86" s="1953"/>
      <c r="C86" s="1956"/>
      <c r="D86" s="1966"/>
      <c r="E86" s="1966"/>
      <c r="F86" s="1966"/>
      <c r="G86" s="1966"/>
      <c r="H86" s="1966"/>
      <c r="I86" s="1966"/>
      <c r="J86" s="1962"/>
      <c r="K86" s="1962"/>
      <c r="L86" s="1962"/>
      <c r="M86" s="1956"/>
      <c r="N86" s="1956"/>
      <c r="O86" s="1956"/>
    </row>
    <row r="87" spans="1:15" s="1949" customFormat="1" ht="12.75" hidden="1" x14ac:dyDescent="0.2">
      <c r="A87" s="1953"/>
      <c r="B87" s="1953"/>
      <c r="C87" s="1956"/>
      <c r="D87" s="1966"/>
      <c r="E87" s="1966"/>
      <c r="F87" s="1966"/>
      <c r="G87" s="1966"/>
      <c r="H87" s="1966"/>
      <c r="I87" s="1966"/>
      <c r="J87" s="1959"/>
      <c r="K87" s="1959"/>
      <c r="L87" s="1959"/>
      <c r="M87" s="1956"/>
      <c r="N87" s="1956"/>
      <c r="O87" s="1956"/>
    </row>
    <row r="88" spans="1:15" s="1949" customFormat="1" ht="12.75" hidden="1" x14ac:dyDescent="0.2">
      <c r="A88" s="1953"/>
      <c r="B88" s="1953"/>
      <c r="C88" s="1956"/>
      <c r="D88" s="1966"/>
      <c r="E88" s="1966"/>
      <c r="F88" s="1966"/>
      <c r="G88" s="1966"/>
      <c r="H88" s="1966"/>
      <c r="I88" s="1966"/>
      <c r="J88" s="1957"/>
      <c r="K88" s="1957"/>
      <c r="L88" s="1957"/>
      <c r="M88" s="1956"/>
      <c r="N88" s="1956"/>
      <c r="O88" s="1956"/>
    </row>
    <row r="89" spans="1:15" s="1949" customFormat="1" ht="12.75" hidden="1" x14ac:dyDescent="0.2">
      <c r="A89" s="1953"/>
      <c r="B89" s="1953"/>
      <c r="C89" s="1956"/>
      <c r="D89" s="1966"/>
      <c r="E89" s="1966"/>
      <c r="F89" s="1966"/>
      <c r="G89" s="1966"/>
      <c r="H89" s="1966"/>
      <c r="I89" s="1966"/>
      <c r="J89" s="1957"/>
      <c r="K89" s="1957"/>
      <c r="L89" s="1957"/>
      <c r="M89" s="1956"/>
      <c r="N89" s="1956"/>
      <c r="O89" s="1956"/>
    </row>
    <row r="90" spans="1:15" s="1949" customFormat="1" ht="12.75" hidden="1" x14ac:dyDescent="0.2">
      <c r="A90" s="1953"/>
      <c r="B90" s="1953"/>
      <c r="D90" s="1964"/>
      <c r="E90" s="1964"/>
      <c r="F90" s="1964"/>
      <c r="G90" s="1964"/>
      <c r="H90" s="1964"/>
      <c r="I90" s="1964"/>
      <c r="J90" s="1957"/>
      <c r="K90" s="1957"/>
      <c r="L90" s="1957"/>
      <c r="M90" s="1956"/>
      <c r="N90" s="1956"/>
    </row>
    <row r="91" spans="1:15" s="1949" customFormat="1" ht="12.75" hidden="1" x14ac:dyDescent="0.2">
      <c r="A91" s="1953"/>
      <c r="B91" s="1953"/>
      <c r="D91" s="1965"/>
      <c r="E91" s="1965"/>
      <c r="F91" s="1965"/>
      <c r="G91" s="1965"/>
      <c r="H91" s="1965"/>
      <c r="I91" s="1965"/>
      <c r="J91" s="1957"/>
      <c r="K91" s="1957"/>
      <c r="L91" s="1957"/>
      <c r="M91" s="1956"/>
      <c r="N91" s="1956"/>
    </row>
    <row r="92" spans="1:15" s="1949" customFormat="1" ht="12.75" hidden="1" x14ac:dyDescent="0.2">
      <c r="A92" s="1953"/>
      <c r="B92" s="1953"/>
      <c r="D92" s="1964"/>
      <c r="E92" s="1964"/>
      <c r="F92" s="1964"/>
      <c r="G92" s="1964"/>
      <c r="H92" s="1964"/>
      <c r="I92" s="1964"/>
      <c r="J92" s="1957"/>
      <c r="K92" s="1957"/>
      <c r="L92" s="1957"/>
      <c r="M92" s="1956"/>
      <c r="N92" s="1956"/>
    </row>
    <row r="93" spans="1:15" s="1949" customFormat="1" ht="12.75" hidden="1" x14ac:dyDescent="0.2">
      <c r="A93" s="1953"/>
      <c r="B93" s="1953"/>
      <c r="D93" s="1961"/>
      <c r="E93" s="1961"/>
      <c r="F93" s="1961"/>
      <c r="G93" s="1961"/>
      <c r="H93" s="1961"/>
      <c r="I93" s="1961"/>
      <c r="J93" s="1960"/>
      <c r="K93" s="1959"/>
      <c r="L93" s="1959"/>
      <c r="M93" s="1956"/>
      <c r="N93" s="1956"/>
    </row>
    <row r="94" spans="1:15" s="1949" customFormat="1" ht="12.75" hidden="1" x14ac:dyDescent="0.2">
      <c r="A94" s="1953"/>
      <c r="B94" s="1953"/>
      <c r="D94" s="1961"/>
      <c r="E94" s="1961"/>
      <c r="F94" s="1961"/>
      <c r="G94" s="1961"/>
      <c r="H94" s="1961"/>
      <c r="I94" s="1961"/>
      <c r="J94" s="1963"/>
      <c r="K94" s="1962"/>
      <c r="L94" s="1962"/>
      <c r="M94" s="1956"/>
      <c r="N94" s="1956"/>
    </row>
    <row r="95" spans="1:15" s="1949" customFormat="1" ht="12.75" hidden="1" x14ac:dyDescent="0.2">
      <c r="A95" s="1953"/>
      <c r="B95" s="1953"/>
      <c r="D95" s="1961"/>
      <c r="E95" s="1961"/>
      <c r="F95" s="1961"/>
      <c r="G95" s="1961"/>
      <c r="H95" s="1961"/>
      <c r="I95" s="1961"/>
      <c r="J95" s="1960"/>
      <c r="K95" s="1959"/>
      <c r="L95" s="1959"/>
      <c r="M95" s="1956"/>
      <c r="N95" s="1956"/>
    </row>
    <row r="96" spans="1:15" s="1949" customFormat="1" ht="12.75" hidden="1" x14ac:dyDescent="0.2">
      <c r="A96" s="1953"/>
      <c r="B96" s="1953"/>
      <c r="D96" s="1955"/>
      <c r="E96" s="1955"/>
      <c r="F96" s="1955"/>
      <c r="G96" s="1955"/>
      <c r="H96" s="1955"/>
      <c r="I96" s="1955"/>
      <c r="J96" s="1958"/>
      <c r="K96" s="1957"/>
      <c r="L96" s="1957"/>
      <c r="M96" s="1956"/>
      <c r="N96" s="1956"/>
    </row>
    <row r="97" spans="1:14" s="1949" customFormat="1" ht="12.75" hidden="1" x14ac:dyDescent="0.2">
      <c r="A97" s="1953"/>
      <c r="B97" s="1953"/>
      <c r="D97" s="1955"/>
      <c r="E97" s="1955"/>
      <c r="F97" s="1955"/>
      <c r="G97" s="1955"/>
      <c r="H97" s="1955"/>
      <c r="I97" s="1955"/>
      <c r="J97" s="1958"/>
      <c r="K97" s="1957"/>
      <c r="L97" s="1957"/>
      <c r="M97" s="1956"/>
      <c r="N97" s="1956"/>
    </row>
    <row r="98" spans="1:14" s="1949" customFormat="1" ht="12.75" hidden="1" x14ac:dyDescent="0.2">
      <c r="A98" s="1953"/>
      <c r="B98" s="1953"/>
      <c r="D98" s="1955"/>
      <c r="E98" s="1955"/>
      <c r="F98" s="1955"/>
      <c r="G98" s="1955"/>
      <c r="H98" s="1955"/>
      <c r="I98" s="1955"/>
      <c r="J98" s="1958"/>
      <c r="K98" s="1957"/>
      <c r="L98" s="1957"/>
      <c r="M98" s="1956"/>
      <c r="N98" s="1956"/>
    </row>
    <row r="99" spans="1:14" s="1949" customFormat="1" ht="12.75" hidden="1" x14ac:dyDescent="0.2">
      <c r="A99" s="1953"/>
      <c r="B99" s="1953"/>
      <c r="D99" s="1955"/>
      <c r="E99" s="1955"/>
      <c r="F99" s="1955"/>
      <c r="G99" s="1955"/>
      <c r="H99" s="1955"/>
      <c r="I99" s="1955"/>
      <c r="J99" s="1954"/>
      <c r="K99" s="1953"/>
      <c r="L99" s="1953"/>
      <c r="M99" s="1956"/>
      <c r="N99" s="1956"/>
    </row>
    <row r="100" spans="1:14" s="1949" customFormat="1" ht="12.75" hidden="1" x14ac:dyDescent="0.2">
      <c r="A100" s="1953"/>
      <c r="B100" s="1953"/>
      <c r="D100" s="1955"/>
      <c r="E100" s="1955"/>
      <c r="F100" s="1955"/>
      <c r="G100" s="1955"/>
      <c r="H100" s="1955"/>
      <c r="I100" s="1955"/>
      <c r="J100" s="1954"/>
      <c r="K100" s="1953"/>
      <c r="L100" s="1953"/>
      <c r="M100" s="1956"/>
      <c r="N100" s="1956"/>
    </row>
    <row r="101" spans="1:14" s="1949" customFormat="1" ht="12.75" hidden="1" x14ac:dyDescent="0.2">
      <c r="A101" s="1953"/>
      <c r="B101" s="1953"/>
      <c r="D101" s="1955"/>
      <c r="E101" s="1955"/>
      <c r="F101" s="1955"/>
      <c r="G101" s="1955"/>
      <c r="H101" s="1955"/>
      <c r="I101" s="1955"/>
      <c r="J101" s="1954"/>
      <c r="K101" s="1953"/>
      <c r="L101" s="1953"/>
      <c r="M101" s="1956"/>
      <c r="N101" s="1956"/>
    </row>
    <row r="102" spans="1:14" s="1949" customFormat="1" ht="12.75" hidden="1" x14ac:dyDescent="0.2">
      <c r="A102" s="1953"/>
      <c r="B102" s="1953"/>
      <c r="D102" s="1955"/>
      <c r="E102" s="1955"/>
      <c r="F102" s="1955"/>
      <c r="G102" s="1955"/>
      <c r="H102" s="1955"/>
      <c r="I102" s="1955"/>
      <c r="J102" s="1954"/>
      <c r="K102" s="1953"/>
      <c r="L102" s="1953"/>
      <c r="M102" s="1956"/>
      <c r="N102" s="1956"/>
    </row>
    <row r="103" spans="1:14" s="1949" customFormat="1" ht="12.75" hidden="1" x14ac:dyDescent="0.2">
      <c r="A103" s="1953"/>
      <c r="B103" s="1953"/>
      <c r="D103" s="1955"/>
      <c r="E103" s="1955"/>
      <c r="F103" s="1955"/>
      <c r="G103" s="1955"/>
      <c r="H103" s="1955"/>
      <c r="I103" s="1955"/>
      <c r="J103" s="1954"/>
      <c r="K103" s="1953"/>
      <c r="L103" s="1953"/>
      <c r="M103" s="1956"/>
      <c r="N103" s="1956"/>
    </row>
    <row r="104" spans="1:14" s="1949" customFormat="1" ht="12.75" hidden="1" x14ac:dyDescent="0.2">
      <c r="A104" s="1953"/>
      <c r="B104" s="1953"/>
      <c r="D104" s="1955"/>
      <c r="E104" s="1955"/>
      <c r="F104" s="1955"/>
      <c r="G104" s="1955"/>
      <c r="H104" s="1955"/>
      <c r="I104" s="1955"/>
      <c r="J104" s="1954"/>
      <c r="K104" s="1953"/>
      <c r="L104" s="1953"/>
      <c r="M104" s="1956"/>
      <c r="N104" s="1956"/>
    </row>
    <row r="105" spans="1:14" s="1949" customFormat="1" ht="12.75" hidden="1" x14ac:dyDescent="0.2">
      <c r="A105" s="1953"/>
      <c r="B105" s="1953"/>
      <c r="D105" s="1955"/>
      <c r="E105" s="1955"/>
      <c r="F105" s="1955"/>
      <c r="G105" s="1955"/>
      <c r="H105" s="1955"/>
      <c r="I105" s="1955"/>
      <c r="J105" s="1954"/>
      <c r="K105" s="1953"/>
      <c r="L105" s="1953"/>
      <c r="M105" s="1956"/>
      <c r="N105" s="1956"/>
    </row>
    <row r="106" spans="1:14" s="1949" customFormat="1" ht="12.75" hidden="1" x14ac:dyDescent="0.2">
      <c r="A106" s="1953"/>
      <c r="B106" s="1953"/>
      <c r="D106" s="1955"/>
      <c r="E106" s="1955"/>
      <c r="F106" s="1955"/>
      <c r="G106" s="1955"/>
      <c r="H106" s="1955"/>
      <c r="I106" s="1955"/>
      <c r="J106" s="1954"/>
      <c r="K106" s="1953"/>
      <c r="L106" s="1953"/>
      <c r="M106" s="1956"/>
      <c r="N106" s="1956"/>
    </row>
    <row r="107" spans="1:14" s="1949" customFormat="1" ht="12.75" hidden="1" x14ac:dyDescent="0.2">
      <c r="A107" s="1953"/>
      <c r="B107" s="1953"/>
      <c r="D107" s="1955"/>
      <c r="E107" s="1955"/>
      <c r="F107" s="1955"/>
      <c r="G107" s="1955"/>
      <c r="H107" s="1955"/>
      <c r="I107" s="1955"/>
      <c r="J107" s="1954"/>
      <c r="K107" s="1953"/>
      <c r="L107" s="1953"/>
      <c r="M107" s="1956"/>
      <c r="N107" s="1956"/>
    </row>
    <row r="108" spans="1:14" s="1949" customFormat="1" ht="12.75" hidden="1" customHeight="1" x14ac:dyDescent="0.2">
      <c r="A108" s="1953"/>
      <c r="B108" s="1953"/>
      <c r="D108" s="1955"/>
      <c r="E108" s="1955"/>
      <c r="F108" s="1955"/>
      <c r="G108" s="1955"/>
      <c r="H108" s="1955"/>
      <c r="I108" s="1955"/>
      <c r="J108" s="1954"/>
      <c r="K108" s="1953"/>
      <c r="L108" s="1953"/>
      <c r="M108" s="1956"/>
      <c r="N108" s="1956"/>
    </row>
    <row r="109" spans="1:14" s="1949" customFormat="1" ht="12.75" hidden="1" x14ac:dyDescent="0.2">
      <c r="A109" s="1953"/>
      <c r="B109" s="1953"/>
      <c r="D109" s="1955"/>
      <c r="E109" s="1955"/>
      <c r="F109" s="1955"/>
      <c r="G109" s="1955"/>
      <c r="H109" s="1955"/>
      <c r="I109" s="1955"/>
      <c r="J109" s="1954"/>
      <c r="K109" s="1954"/>
      <c r="L109" s="1954"/>
    </row>
    <row r="110" spans="1:14" s="1949" customFormat="1" ht="12.75" hidden="1" x14ac:dyDescent="0.2">
      <c r="A110" s="1953"/>
      <c r="B110" s="1953"/>
      <c r="D110" s="1955"/>
      <c r="E110" s="1955"/>
      <c r="F110" s="1955"/>
      <c r="G110" s="1955"/>
      <c r="H110" s="1955"/>
      <c r="I110" s="1955"/>
      <c r="J110" s="1954"/>
      <c r="K110" s="1954"/>
      <c r="L110" s="1954"/>
    </row>
    <row r="111" spans="1:14" s="1949" customFormat="1" ht="12.75" hidden="1" x14ac:dyDescent="0.2">
      <c r="A111" s="1953"/>
      <c r="B111" s="1953"/>
      <c r="D111" s="1955"/>
      <c r="E111" s="1955"/>
      <c r="F111" s="1955"/>
      <c r="G111" s="1955"/>
      <c r="H111" s="1955"/>
      <c r="I111" s="1955"/>
      <c r="J111" s="1954"/>
      <c r="K111" s="1954"/>
      <c r="L111" s="1954"/>
    </row>
    <row r="112" spans="1:14" s="1949" customFormat="1" ht="12.75" hidden="1" x14ac:dyDescent="0.2">
      <c r="A112" s="1953"/>
      <c r="B112" s="1953"/>
      <c r="D112" s="1955"/>
      <c r="E112" s="1955"/>
      <c r="F112" s="1955"/>
      <c r="G112" s="1955"/>
      <c r="H112" s="1955"/>
      <c r="I112" s="1955"/>
      <c r="J112" s="1954"/>
      <c r="K112" s="1954"/>
      <c r="L112" s="1954"/>
    </row>
    <row r="113" spans="1:12" s="1949" customFormat="1" ht="12.75" hidden="1" x14ac:dyDescent="0.2">
      <c r="A113" s="1953"/>
      <c r="B113" s="1953"/>
      <c r="D113" s="1955"/>
      <c r="E113" s="1955"/>
      <c r="F113" s="1955"/>
      <c r="G113" s="1955"/>
      <c r="H113" s="1955"/>
      <c r="I113" s="1955"/>
      <c r="J113" s="1954"/>
      <c r="K113" s="1954"/>
      <c r="L113" s="1954"/>
    </row>
    <row r="114" spans="1:12" s="1949" customFormat="1" ht="12.75" hidden="1" x14ac:dyDescent="0.2">
      <c r="A114" s="1953"/>
      <c r="B114" s="1953"/>
      <c r="D114" s="1955"/>
      <c r="E114" s="1955"/>
      <c r="F114" s="1955"/>
      <c r="G114" s="1955"/>
      <c r="H114" s="1955"/>
      <c r="I114" s="1955"/>
      <c r="J114" s="1954"/>
      <c r="K114" s="1954"/>
      <c r="L114" s="1954"/>
    </row>
    <row r="115" spans="1:12" ht="12.75" hidden="1" x14ac:dyDescent="0.2">
      <c r="B115" s="1953"/>
      <c r="J115" s="1954"/>
      <c r="K115" s="1954"/>
      <c r="L115" s="1954"/>
    </row>
    <row r="116" spans="1:12" ht="12.75" hidden="1" x14ac:dyDescent="0.2">
      <c r="J116" s="1954"/>
      <c r="K116" s="1954"/>
      <c r="L116" s="1954"/>
    </row>
    <row r="117" spans="1:12" ht="12.75" hidden="1" x14ac:dyDescent="0.2">
      <c r="J117" s="1954"/>
      <c r="K117" s="1954"/>
      <c r="L117" s="1954"/>
    </row>
    <row r="118" spans="1:12" ht="12.75" hidden="1" x14ac:dyDescent="0.2"/>
    <row r="119" spans="1:12" ht="12.75" hidden="1" x14ac:dyDescent="0.2"/>
    <row r="120" spans="1:12" ht="12.75" hidden="1" x14ac:dyDescent="0.2"/>
    <row r="121" spans="1:12" ht="12.75" hidden="1" x14ac:dyDescent="0.2"/>
  </sheetData>
  <sheetProtection formatCells="0" formatColumns="0" formatRows="0" insertRows="0" insertHyperlinks="0" deleteRows="0"/>
  <mergeCells count="173">
    <mergeCell ref="O11:O13"/>
    <mergeCell ref="D12:D13"/>
    <mergeCell ref="E12:E13"/>
    <mergeCell ref="F12:F13"/>
    <mergeCell ref="G12:G13"/>
    <mergeCell ref="B7:C7"/>
    <mergeCell ref="D7:E7"/>
    <mergeCell ref="B8:C8"/>
    <mergeCell ref="D8:E8"/>
    <mergeCell ref="B10:C10"/>
    <mergeCell ref="J10:L10"/>
    <mergeCell ref="H12:H13"/>
    <mergeCell ref="I12:I13"/>
    <mergeCell ref="C14:C16"/>
    <mergeCell ref="L14:L16"/>
    <mergeCell ref="M14:M16"/>
    <mergeCell ref="N14:N16"/>
    <mergeCell ref="B11:B16"/>
    <mergeCell ref="C11:C13"/>
    <mergeCell ref="L11:L13"/>
    <mergeCell ref="M11:M13"/>
    <mergeCell ref="N11:N13"/>
    <mergeCell ref="O17:O19"/>
    <mergeCell ref="D18:D19"/>
    <mergeCell ref="E18:E19"/>
    <mergeCell ref="F18:F19"/>
    <mergeCell ref="G18:G19"/>
    <mergeCell ref="O14:O16"/>
    <mergeCell ref="D15:D16"/>
    <mergeCell ref="E15:E16"/>
    <mergeCell ref="F15:F16"/>
    <mergeCell ref="G15:G16"/>
    <mergeCell ref="H15:H16"/>
    <mergeCell ref="I15:I16"/>
    <mergeCell ref="H18:H19"/>
    <mergeCell ref="I18:I19"/>
    <mergeCell ref="C20:C22"/>
    <mergeCell ref="L20:L22"/>
    <mergeCell ref="M20:M22"/>
    <mergeCell ref="N20:N22"/>
    <mergeCell ref="B17:B28"/>
    <mergeCell ref="C17:C19"/>
    <mergeCell ref="L17:L19"/>
    <mergeCell ref="M17:M19"/>
    <mergeCell ref="N17:N19"/>
    <mergeCell ref="M23:M25"/>
    <mergeCell ref="N23:N25"/>
    <mergeCell ref="C26:C28"/>
    <mergeCell ref="L26:L28"/>
    <mergeCell ref="D27:D28"/>
    <mergeCell ref="E27:E28"/>
    <mergeCell ref="F27:F28"/>
    <mergeCell ref="G27:G28"/>
    <mergeCell ref="H27:H28"/>
    <mergeCell ref="I27:I28"/>
    <mergeCell ref="C23:C25"/>
    <mergeCell ref="O23:O25"/>
    <mergeCell ref="D24:D25"/>
    <mergeCell ref="E24:E25"/>
    <mergeCell ref="F24:F25"/>
    <mergeCell ref="G24:G25"/>
    <mergeCell ref="H24:H25"/>
    <mergeCell ref="O20:O22"/>
    <mergeCell ref="D21:D22"/>
    <mergeCell ref="E21:E22"/>
    <mergeCell ref="F21:F22"/>
    <mergeCell ref="G21:G22"/>
    <mergeCell ref="H21:H22"/>
    <mergeCell ref="I21:I22"/>
    <mergeCell ref="I24:I25"/>
    <mergeCell ref="L23:L25"/>
    <mergeCell ref="C32:C34"/>
    <mergeCell ref="L32:L34"/>
    <mergeCell ref="M32:M34"/>
    <mergeCell ref="N32:N34"/>
    <mergeCell ref="B29:B40"/>
    <mergeCell ref="C29:C31"/>
    <mergeCell ref="L29:L31"/>
    <mergeCell ref="M29:M31"/>
    <mergeCell ref="N29:N31"/>
    <mergeCell ref="D30:D31"/>
    <mergeCell ref="E30:E31"/>
    <mergeCell ref="F30:F31"/>
    <mergeCell ref="G30:G31"/>
    <mergeCell ref="I36:I37"/>
    <mergeCell ref="C38:C40"/>
    <mergeCell ref="L38:L40"/>
    <mergeCell ref="M38:M40"/>
    <mergeCell ref="N38:N40"/>
    <mergeCell ref="O32:O34"/>
    <mergeCell ref="D33:D34"/>
    <mergeCell ref="E33:E34"/>
    <mergeCell ref="F33:F34"/>
    <mergeCell ref="G33:G34"/>
    <mergeCell ref="H33:H34"/>
    <mergeCell ref="I33:I34"/>
    <mergeCell ref="H30:H31"/>
    <mergeCell ref="I30:I31"/>
    <mergeCell ref="O29:O31"/>
    <mergeCell ref="O38:O40"/>
    <mergeCell ref="D39:D40"/>
    <mergeCell ref="E39:E40"/>
    <mergeCell ref="F39:F40"/>
    <mergeCell ref="G39:G40"/>
    <mergeCell ref="C35:C37"/>
    <mergeCell ref="L35:L37"/>
    <mergeCell ref="M35:M37"/>
    <mergeCell ref="N35:N37"/>
    <mergeCell ref="O35:O37"/>
    <mergeCell ref="D36:D37"/>
    <mergeCell ref="E36:E37"/>
    <mergeCell ref="F36:F37"/>
    <mergeCell ref="G36:G37"/>
    <mergeCell ref="H36:H37"/>
    <mergeCell ref="H39:H40"/>
    <mergeCell ref="I39:I40"/>
    <mergeCell ref="B41:B46"/>
    <mergeCell ref="C41:C43"/>
    <mergeCell ref="L41:L43"/>
    <mergeCell ref="M41:M43"/>
    <mergeCell ref="C44:C46"/>
    <mergeCell ref="L44:L46"/>
    <mergeCell ref="M44:M46"/>
    <mergeCell ref="N44:N46"/>
    <mergeCell ref="O44:O46"/>
    <mergeCell ref="D45:D46"/>
    <mergeCell ref="E45:E46"/>
    <mergeCell ref="F45:F46"/>
    <mergeCell ref="G45:G46"/>
    <mergeCell ref="H45:H46"/>
    <mergeCell ref="I45:I46"/>
    <mergeCell ref="N41:N43"/>
    <mergeCell ref="O41:O43"/>
    <mergeCell ref="D42:D43"/>
    <mergeCell ref="E42:E43"/>
    <mergeCell ref="F42:F43"/>
    <mergeCell ref="G42:G43"/>
    <mergeCell ref="H42:H43"/>
    <mergeCell ref="I42:I43"/>
    <mergeCell ref="B47:B55"/>
    <mergeCell ref="C47:C49"/>
    <mergeCell ref="D47:D49"/>
    <mergeCell ref="H47:H49"/>
    <mergeCell ref="I47:I49"/>
    <mergeCell ref="L47:L49"/>
    <mergeCell ref="C50:C52"/>
    <mergeCell ref="D50:D52"/>
    <mergeCell ref="H50:H52"/>
    <mergeCell ref="I50:I52"/>
    <mergeCell ref="L50:L52"/>
    <mergeCell ref="M50:M52"/>
    <mergeCell ref="N50:N52"/>
    <mergeCell ref="O50:O52"/>
    <mergeCell ref="E51:E52"/>
    <mergeCell ref="F51:F52"/>
    <mergeCell ref="G51:G52"/>
    <mergeCell ref="M47:M49"/>
    <mergeCell ref="N47:N49"/>
    <mergeCell ref="O47:O49"/>
    <mergeCell ref="E48:E49"/>
    <mergeCell ref="F48:F49"/>
    <mergeCell ref="G48:G49"/>
    <mergeCell ref="N53:N55"/>
    <mergeCell ref="O53:O55"/>
    <mergeCell ref="E54:E55"/>
    <mergeCell ref="F54:F55"/>
    <mergeCell ref="G54:G55"/>
    <mergeCell ref="C53:C55"/>
    <mergeCell ref="D53:D55"/>
    <mergeCell ref="H53:H55"/>
    <mergeCell ref="I53:I55"/>
    <mergeCell ref="L53:L55"/>
    <mergeCell ref="M53:M55"/>
  </mergeCells>
  <dataValidations count="11">
    <dataValidation type="list" allowBlank="1" showErrorMessage="1" sqref="H11 H17 H23 H26 H14 H20" xr:uid="{EB4B7BA4-8624-4D68-9C50-245F00CCC64F}">
      <formula1>$D$61:$D$64</formula1>
    </dataValidation>
    <dataValidation type="list" allowBlank="1" showInputMessage="1" showErrorMessage="1" sqref="E53 E47 E50" xr:uid="{EBC75838-92A7-4A98-BC48-527DCD53CCA3}">
      <formula1>$L$61:$L$64</formula1>
    </dataValidation>
    <dataValidation type="list" allowBlank="1" showInputMessage="1" showErrorMessage="1" sqref="I61" xr:uid="{E4DF6F18-3A59-4307-ACA5-091D70FF6990}">
      <formula1>#REF!</formula1>
    </dataValidation>
    <dataValidation type="list" allowBlank="1" showErrorMessage="1" sqref="H29 H32" xr:uid="{76FAAD8B-0C31-445E-B153-53084A410FD6}">
      <formula1>$E$61:$E$63</formula1>
    </dataValidation>
    <dataValidation type="list" allowBlank="1" showErrorMessage="1" sqref="H44 H41" xr:uid="{87DC559A-E6C6-491E-BD25-9989482329DB}">
      <formula1>$G$61:$G$63</formula1>
    </dataValidation>
    <dataValidation type="list" allowBlank="1" showErrorMessage="1" sqref="H38 H35" xr:uid="{4BBE26CD-6457-4BFF-A812-948E1F22B1EE}">
      <formula1>$F$61:$F$63</formula1>
    </dataValidation>
    <dataValidation type="list" allowBlank="1" showInputMessage="1" showErrorMessage="1" sqref="E29 E41 E38 E44 E35" xr:uid="{F8B87E91-E035-419E-ADB1-6975262539FB}">
      <formula1>$J$61:$J$64</formula1>
    </dataValidation>
    <dataValidation type="list" allowBlank="1" showInputMessage="1" showErrorMessage="1" sqref="E32" xr:uid="{51045EBE-BA1A-4825-8C2C-9212584810FD}">
      <formula1>$K$61:$K$64</formula1>
    </dataValidation>
    <dataValidation type="list" allowBlank="1" showInputMessage="1" showErrorMessage="1" sqref="E11 E14 E17 E23 E26 E20" xr:uid="{134ADC5D-F90B-4B7B-A8E6-896201100D63}">
      <formula1>$H$61:$H$64</formula1>
    </dataValidation>
    <dataValidation type="list" allowBlank="1" showErrorMessage="1" sqref="D41 D35 D20 D14 D44 D11 D32 D26 D29 D38 D17 D23" xr:uid="{BC3FAD6B-B23A-4983-9585-DF13B3686481}">
      <formula1>$B$61:$B$65</formula1>
    </dataValidation>
    <dataValidation type="list" allowBlank="1" showErrorMessage="1" sqref="K11:K55" xr:uid="{2C985A4C-902D-47A1-BEBD-0A487127274B}">
      <formula1>$M$61:$M$63</formula1>
    </dataValidation>
  </dataValidations>
  <pageMargins left="0.70866141732283472" right="0.70866141732283472" top="0.74803149606299213" bottom="0.74803149606299213" header="0.31496062992125984" footer="0.31496062992125984"/>
  <pageSetup paperSize="8" scale="28" orientation="landscape" cellComments="asDisplayed" r:id="rId1"/>
  <headerFooter>
    <oddHeader>&amp;LFSB NBFI montoring exercise&amp;R&amp;"Calibri"&amp;9&amp;K000000Confidential&amp;1#_x000D_&amp;"Segoe UI"&amp;11&amp;K000000Confidential when completed</oddHeader>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5246-BEF2-4DA9-98F6-6E8C5A60F476}">
  <sheetPr>
    <tabColor theme="3" tint="0.59999389629810485"/>
    <pageSetUpPr fitToPage="1"/>
  </sheetPr>
  <dimension ref="A1:BQ122"/>
  <sheetViews>
    <sheetView topLeftCell="A12" zoomScale="25" zoomScaleNormal="25" workbookViewId="0">
      <selection activeCell="D59" sqref="D59"/>
    </sheetView>
  </sheetViews>
  <sheetFormatPr defaultColWidth="0" defaultRowHeight="0" customHeight="1" zeroHeight="1" x14ac:dyDescent="0.2"/>
  <cols>
    <col min="1" max="1" width="3.625" style="1953" customWidth="1"/>
    <col min="2" max="2" width="7.875" style="1952" customWidth="1"/>
    <col min="3" max="3" width="34.25" style="1948" customWidth="1"/>
    <col min="4" max="9" width="45.625" style="1951" customWidth="1"/>
    <col min="10" max="10" width="17.25" style="1950" customWidth="1"/>
    <col min="11" max="11" width="10.125" style="1950" customWidth="1"/>
    <col min="12" max="12" width="35.625" style="1950" customWidth="1"/>
    <col min="13" max="15" width="45.625" style="1948" customWidth="1"/>
    <col min="16" max="16" width="3.625" style="1949" customWidth="1"/>
    <col min="17" max="69" width="0" style="1948" hidden="1" customWidth="1"/>
    <col min="70" max="16384" width="10" style="1948" hidden="1"/>
  </cols>
  <sheetData>
    <row r="1" spans="1:16" s="1784" customFormat="1" ht="14.25" customHeight="1" x14ac:dyDescent="0.2">
      <c r="A1" s="1783"/>
    </row>
    <row r="2" spans="1:16" customFormat="1" ht="19.5" customHeight="1" x14ac:dyDescent="0.2">
      <c r="A2" s="1785"/>
      <c r="B2" s="1786" t="s">
        <v>2321</v>
      </c>
      <c r="C2" s="1786"/>
      <c r="D2" s="1786"/>
      <c r="E2" s="1786"/>
      <c r="F2" s="1786"/>
      <c r="G2" s="1786"/>
      <c r="H2" s="1786"/>
      <c r="I2" s="1786"/>
      <c r="J2" s="2031"/>
      <c r="K2" s="2031"/>
      <c r="L2" s="2031"/>
      <c r="M2" s="1786"/>
      <c r="N2" s="1786"/>
      <c r="O2" s="1786"/>
      <c r="P2" s="1785"/>
    </row>
    <row r="3" spans="1:16" s="1785" customFormat="1" ht="16.5" hidden="1" x14ac:dyDescent="0.2">
      <c r="B3" s="2030" t="b">
        <v>1</v>
      </c>
      <c r="C3" s="2026"/>
      <c r="D3" s="2026"/>
      <c r="E3" s="2026"/>
      <c r="F3" s="2026"/>
      <c r="G3" s="2026"/>
      <c r="H3" s="2026"/>
      <c r="I3" s="2026"/>
      <c r="J3" s="2027"/>
      <c r="K3" s="2027"/>
      <c r="L3" s="2027"/>
      <c r="M3" s="2026"/>
      <c r="N3" s="2026"/>
      <c r="O3" s="2026"/>
    </row>
    <row r="4" spans="1:16" s="1785" customFormat="1" ht="15" customHeight="1" x14ac:dyDescent="0.2">
      <c r="B4" s="2029" t="s">
        <v>2320</v>
      </c>
      <c r="C4" s="2028"/>
      <c r="D4" s="2026"/>
      <c r="E4" s="2026"/>
      <c r="F4" s="2026"/>
      <c r="G4" s="2026"/>
      <c r="H4" s="2026"/>
      <c r="I4" s="2026"/>
      <c r="J4" s="2027"/>
      <c r="K4" s="2027"/>
      <c r="L4" s="2027"/>
      <c r="M4" s="2026"/>
      <c r="N4" s="2026"/>
      <c r="O4" s="2026"/>
    </row>
    <row r="5" spans="1:16" s="1784" customFormat="1" ht="12" customHeight="1" x14ac:dyDescent="0.2">
      <c r="B5" s="2023" t="s">
        <v>2376</v>
      </c>
      <c r="C5" s="2025"/>
      <c r="M5" s="2024"/>
    </row>
    <row r="6" spans="1:16" s="1949" customFormat="1" ht="12" customHeight="1" x14ac:dyDescent="0.25">
      <c r="A6" s="1953"/>
      <c r="B6" s="2023"/>
      <c r="C6" s="2021"/>
      <c r="D6" s="2021"/>
      <c r="E6" s="2021"/>
      <c r="F6" s="2021"/>
      <c r="G6" s="2021"/>
      <c r="H6" s="2021"/>
      <c r="I6" s="2021"/>
      <c r="J6" s="2022"/>
      <c r="K6" s="2022"/>
      <c r="L6" s="2022"/>
      <c r="M6" s="2021"/>
      <c r="N6" s="2021"/>
      <c r="O6" s="2021"/>
    </row>
    <row r="7" spans="1:16" s="1949" customFormat="1" ht="45" customHeight="1" x14ac:dyDescent="0.2">
      <c r="A7" s="1953"/>
      <c r="B7" s="2561" t="s">
        <v>2319</v>
      </c>
      <c r="C7" s="2561"/>
      <c r="D7" s="2562" t="s">
        <v>2318</v>
      </c>
      <c r="E7" s="2562"/>
      <c r="F7" s="2019"/>
      <c r="G7" s="2019"/>
      <c r="H7" s="2019"/>
      <c r="I7" s="2019"/>
      <c r="J7" s="2020"/>
      <c r="K7" s="2018"/>
      <c r="L7" s="2018"/>
      <c r="M7" s="2017"/>
      <c r="N7" s="2017"/>
      <c r="O7" s="2016"/>
    </row>
    <row r="8" spans="1:16" s="1949" customFormat="1" ht="45" customHeight="1" x14ac:dyDescent="0.2">
      <c r="A8" s="2014"/>
      <c r="B8" s="2563" t="s">
        <v>2317</v>
      </c>
      <c r="C8" s="2563"/>
      <c r="D8" s="2564" t="s">
        <v>2316</v>
      </c>
      <c r="E8" s="2565"/>
      <c r="F8" s="2019"/>
      <c r="G8" s="2019"/>
      <c r="H8" s="2019"/>
      <c r="I8" s="2019"/>
      <c r="J8" s="2018"/>
      <c r="K8" s="2018"/>
      <c r="L8" s="2018"/>
      <c r="M8" s="2017"/>
      <c r="N8" s="2017"/>
      <c r="O8" s="2016"/>
    </row>
    <row r="9" spans="1:16" s="1949" customFormat="1" ht="45" customHeight="1" x14ac:dyDescent="0.2">
      <c r="A9" s="2014"/>
      <c r="B9" s="2563" t="s">
        <v>2379</v>
      </c>
      <c r="C9" s="2563"/>
      <c r="D9" s="2564" t="s">
        <v>2380</v>
      </c>
      <c r="E9" s="2565"/>
      <c r="F9" s="2019"/>
      <c r="G9" s="2019"/>
      <c r="H9" s="2019"/>
      <c r="I9" s="2019"/>
      <c r="J9" s="2018"/>
      <c r="K9" s="2018"/>
      <c r="L9" s="2018"/>
      <c r="M9" s="2017"/>
      <c r="N9" s="2017"/>
      <c r="O9" s="2016"/>
    </row>
    <row r="10" spans="1:16" s="1949" customFormat="1" ht="20.100000000000001" customHeight="1" x14ac:dyDescent="0.2">
      <c r="A10" s="2014"/>
      <c r="B10" s="2014"/>
      <c r="C10" s="1970"/>
      <c r="D10" s="1970"/>
      <c r="E10" s="1970"/>
      <c r="F10" s="1970"/>
      <c r="G10" s="1970"/>
      <c r="H10" s="1970"/>
      <c r="I10" s="1970"/>
      <c r="J10" s="2015"/>
      <c r="K10" s="2015"/>
      <c r="L10" s="2015"/>
      <c r="M10" s="1970"/>
      <c r="N10" s="1970"/>
      <c r="O10" s="1970"/>
    </row>
    <row r="11" spans="1:16" ht="45" customHeight="1" x14ac:dyDescent="0.2">
      <c r="A11" s="2014"/>
      <c r="B11" s="2571" t="s">
        <v>2315</v>
      </c>
      <c r="C11" s="2571"/>
      <c r="D11" s="2066" t="s">
        <v>2314</v>
      </c>
      <c r="E11" s="2064" t="s">
        <v>2313</v>
      </c>
      <c r="F11" s="2065" t="s">
        <v>2312</v>
      </c>
      <c r="G11" s="2065" t="s">
        <v>2311</v>
      </c>
      <c r="H11" s="2064" t="s">
        <v>2310</v>
      </c>
      <c r="I11" s="2065" t="s">
        <v>2309</v>
      </c>
      <c r="J11" s="2568" t="s">
        <v>2308</v>
      </c>
      <c r="K11" s="2569"/>
      <c r="L11" s="2570"/>
      <c r="M11" s="2012" t="s">
        <v>2307</v>
      </c>
      <c r="N11" s="2011" t="s">
        <v>2306</v>
      </c>
      <c r="O11" s="2010" t="s">
        <v>2305</v>
      </c>
    </row>
    <row r="12" spans="1:16" s="1951" customFormat="1" ht="45" customHeight="1" x14ac:dyDescent="0.2">
      <c r="A12" s="2008"/>
      <c r="B12" s="2587" t="s">
        <v>2304</v>
      </c>
      <c r="C12" s="2572" t="s">
        <v>2400</v>
      </c>
      <c r="D12" s="1983" t="s">
        <v>2280</v>
      </c>
      <c r="E12" s="1982" t="s">
        <v>2276</v>
      </c>
      <c r="F12" s="2000" t="s">
        <v>2288</v>
      </c>
      <c r="G12" s="2000" t="s">
        <v>2287</v>
      </c>
      <c r="H12" s="1983" t="s">
        <v>2279</v>
      </c>
      <c r="I12" s="1982" t="s">
        <v>2293</v>
      </c>
      <c r="J12" s="1999" t="s">
        <v>2286</v>
      </c>
      <c r="K12" s="2001" t="s">
        <v>2272</v>
      </c>
      <c r="L12" s="2574" t="s">
        <v>2285</v>
      </c>
      <c r="M12" s="2595"/>
      <c r="N12" s="2593"/>
      <c r="O12" s="2591"/>
      <c r="P12" s="1955"/>
    </row>
    <row r="13" spans="1:16" s="1951" customFormat="1" ht="45" customHeight="1" x14ac:dyDescent="0.2">
      <c r="A13" s="2008"/>
      <c r="B13" s="2581"/>
      <c r="C13" s="2573"/>
      <c r="D13" s="2583" t="s">
        <v>2292</v>
      </c>
      <c r="E13" s="2583" t="s">
        <v>2284</v>
      </c>
      <c r="F13" s="2590" t="s">
        <v>2284</v>
      </c>
      <c r="G13" s="2590" t="s">
        <v>2284</v>
      </c>
      <c r="H13" s="2566" t="s">
        <v>2284</v>
      </c>
      <c r="I13" s="2583" t="s">
        <v>2284</v>
      </c>
      <c r="J13" s="1998" t="s">
        <v>2283</v>
      </c>
      <c r="K13" s="1997" t="s">
        <v>2272</v>
      </c>
      <c r="L13" s="2575"/>
      <c r="M13" s="2596"/>
      <c r="N13" s="2594"/>
      <c r="O13" s="2592"/>
      <c r="P13" s="1955"/>
    </row>
    <row r="14" spans="1:16" s="1951" customFormat="1" ht="45" customHeight="1" x14ac:dyDescent="0.2">
      <c r="A14" s="2008"/>
      <c r="B14" s="2581"/>
      <c r="C14" s="2573"/>
      <c r="D14" s="2583"/>
      <c r="E14" s="2583"/>
      <c r="F14" s="2590"/>
      <c r="G14" s="2590"/>
      <c r="H14" s="2567"/>
      <c r="I14" s="2583"/>
      <c r="J14" s="1998" t="s">
        <v>2282</v>
      </c>
      <c r="K14" s="1997" t="s">
        <v>2272</v>
      </c>
      <c r="L14" s="2575"/>
      <c r="M14" s="2596"/>
      <c r="N14" s="2594"/>
      <c r="O14" s="2592"/>
      <c r="P14" s="1955"/>
    </row>
    <row r="15" spans="1:16" s="1951" customFormat="1" ht="45" customHeight="1" x14ac:dyDescent="0.2">
      <c r="A15" s="2008"/>
      <c r="B15" s="2581"/>
      <c r="C15" s="2576" t="s">
        <v>2303</v>
      </c>
      <c r="D15" s="2009" t="s">
        <v>2280</v>
      </c>
      <c r="E15" s="1982" t="s">
        <v>2276</v>
      </c>
      <c r="F15" s="2000" t="s">
        <v>2288</v>
      </c>
      <c r="G15" s="2000" t="s">
        <v>2287</v>
      </c>
      <c r="H15" s="1983" t="s">
        <v>2279</v>
      </c>
      <c r="I15" s="1982" t="s">
        <v>2293</v>
      </c>
      <c r="J15" s="1999" t="s">
        <v>2286</v>
      </c>
      <c r="K15" s="1997" t="s">
        <v>2272</v>
      </c>
      <c r="L15" s="2577" t="s">
        <v>2285</v>
      </c>
      <c r="M15" s="2596"/>
      <c r="N15" s="2594"/>
      <c r="O15" s="2592"/>
      <c r="P15" s="1955"/>
    </row>
    <row r="16" spans="1:16" s="1951" customFormat="1" ht="45" customHeight="1" x14ac:dyDescent="0.2">
      <c r="A16" s="2008"/>
      <c r="B16" s="2581"/>
      <c r="C16" s="2576"/>
      <c r="D16" s="2566" t="s">
        <v>2292</v>
      </c>
      <c r="E16" s="2566" t="s">
        <v>2284</v>
      </c>
      <c r="F16" s="2590" t="s">
        <v>2284</v>
      </c>
      <c r="G16" s="2590" t="s">
        <v>2284</v>
      </c>
      <c r="H16" s="2566" t="s">
        <v>2284</v>
      </c>
      <c r="I16" s="2583" t="s">
        <v>2284</v>
      </c>
      <c r="J16" s="1998" t="s">
        <v>2283</v>
      </c>
      <c r="K16" s="1997" t="s">
        <v>2272</v>
      </c>
      <c r="L16" s="2578"/>
      <c r="M16" s="2596"/>
      <c r="N16" s="2594"/>
      <c r="O16" s="2592"/>
      <c r="P16" s="1955"/>
    </row>
    <row r="17" spans="1:16" s="1951" customFormat="1" ht="45" customHeight="1" x14ac:dyDescent="0.2">
      <c r="A17" s="2004"/>
      <c r="B17" s="2588"/>
      <c r="C17" s="2576"/>
      <c r="D17" s="2589"/>
      <c r="E17" s="2589"/>
      <c r="F17" s="2590"/>
      <c r="G17" s="2590"/>
      <c r="H17" s="2567"/>
      <c r="I17" s="2583"/>
      <c r="J17" s="1998" t="s">
        <v>2282</v>
      </c>
      <c r="K17" s="1997" t="s">
        <v>2272</v>
      </c>
      <c r="L17" s="2579"/>
      <c r="M17" s="2596"/>
      <c r="N17" s="2594"/>
      <c r="O17" s="2592"/>
      <c r="P17" s="1955"/>
    </row>
    <row r="18" spans="1:16" s="1951" customFormat="1" ht="45" customHeight="1" x14ac:dyDescent="0.2">
      <c r="A18" s="2004"/>
      <c r="B18" s="2580" t="s">
        <v>2302</v>
      </c>
      <c r="C18" s="2576" t="s">
        <v>2301</v>
      </c>
      <c r="D18" s="1983" t="s">
        <v>2280</v>
      </c>
      <c r="E18" s="1982" t="s">
        <v>2276</v>
      </c>
      <c r="F18" s="2000" t="s">
        <v>2288</v>
      </c>
      <c r="G18" s="2000" t="s">
        <v>2287</v>
      </c>
      <c r="H18" s="1983" t="s">
        <v>2279</v>
      </c>
      <c r="I18" s="1982" t="s">
        <v>2293</v>
      </c>
      <c r="J18" s="1999" t="s">
        <v>2286</v>
      </c>
      <c r="K18" s="1997" t="s">
        <v>2272</v>
      </c>
      <c r="L18" s="2577" t="s">
        <v>2285</v>
      </c>
      <c r="M18" s="2596"/>
      <c r="N18" s="2594"/>
      <c r="O18" s="2592"/>
      <c r="P18" s="1955"/>
    </row>
    <row r="19" spans="1:16" s="1951" customFormat="1" ht="45" customHeight="1" x14ac:dyDescent="0.2">
      <c r="A19" s="2004"/>
      <c r="B19" s="2581"/>
      <c r="C19" s="2576"/>
      <c r="D19" s="2583" t="s">
        <v>2292</v>
      </c>
      <c r="E19" s="2583" t="s">
        <v>2284</v>
      </c>
      <c r="F19" s="2590" t="s">
        <v>2284</v>
      </c>
      <c r="G19" s="2590" t="s">
        <v>2284</v>
      </c>
      <c r="H19" s="2566" t="s">
        <v>2284</v>
      </c>
      <c r="I19" s="2583" t="s">
        <v>2284</v>
      </c>
      <c r="J19" s="1998" t="s">
        <v>2283</v>
      </c>
      <c r="K19" s="1997" t="s">
        <v>2272</v>
      </c>
      <c r="L19" s="2578"/>
      <c r="M19" s="2596"/>
      <c r="N19" s="2594"/>
      <c r="O19" s="2592"/>
      <c r="P19" s="1955"/>
    </row>
    <row r="20" spans="1:16" s="1951" customFormat="1" ht="45" customHeight="1" x14ac:dyDescent="0.2">
      <c r="A20" s="2004"/>
      <c r="B20" s="2581"/>
      <c r="C20" s="2576"/>
      <c r="D20" s="2583"/>
      <c r="E20" s="2583"/>
      <c r="F20" s="2590"/>
      <c r="G20" s="2590"/>
      <c r="H20" s="2567"/>
      <c r="I20" s="2583"/>
      <c r="J20" s="1998" t="s">
        <v>2282</v>
      </c>
      <c r="K20" s="1997" t="s">
        <v>2272</v>
      </c>
      <c r="L20" s="2579"/>
      <c r="M20" s="2596"/>
      <c r="N20" s="2594"/>
      <c r="O20" s="2592"/>
      <c r="P20" s="1955"/>
    </row>
    <row r="21" spans="1:16" s="1951" customFormat="1" ht="45" customHeight="1" x14ac:dyDescent="0.2">
      <c r="A21" s="2004"/>
      <c r="B21" s="2581"/>
      <c r="C21" s="2576" t="s">
        <v>2300</v>
      </c>
      <c r="D21" s="1983" t="s">
        <v>2280</v>
      </c>
      <c r="E21" s="1982" t="s">
        <v>2276</v>
      </c>
      <c r="F21" s="2000" t="s">
        <v>2288</v>
      </c>
      <c r="G21" s="2000" t="s">
        <v>2287</v>
      </c>
      <c r="H21" s="1983" t="s">
        <v>2279</v>
      </c>
      <c r="I21" s="1982" t="s">
        <v>2293</v>
      </c>
      <c r="J21" s="1999" t="s">
        <v>2286</v>
      </c>
      <c r="K21" s="1997" t="s">
        <v>2272</v>
      </c>
      <c r="L21" s="2577" t="s">
        <v>2285</v>
      </c>
      <c r="M21" s="2596"/>
      <c r="N21" s="2594"/>
      <c r="O21" s="2592"/>
      <c r="P21" s="1955"/>
    </row>
    <row r="22" spans="1:16" s="1951" customFormat="1" ht="45" customHeight="1" x14ac:dyDescent="0.2">
      <c r="A22" s="2004"/>
      <c r="B22" s="2581"/>
      <c r="C22" s="2576"/>
      <c r="D22" s="2583" t="s">
        <v>2292</v>
      </c>
      <c r="E22" s="2583" t="s">
        <v>2284</v>
      </c>
      <c r="F22" s="2590" t="s">
        <v>2284</v>
      </c>
      <c r="G22" s="2590" t="s">
        <v>2284</v>
      </c>
      <c r="H22" s="2566" t="s">
        <v>2284</v>
      </c>
      <c r="I22" s="2583" t="s">
        <v>2284</v>
      </c>
      <c r="J22" s="1998" t="s">
        <v>2283</v>
      </c>
      <c r="K22" s="1997" t="s">
        <v>2272</v>
      </c>
      <c r="L22" s="2578"/>
      <c r="M22" s="2596"/>
      <c r="N22" s="2594"/>
      <c r="O22" s="2592"/>
      <c r="P22" s="1955"/>
    </row>
    <row r="23" spans="1:16" s="1951" customFormat="1" ht="45" customHeight="1" x14ac:dyDescent="0.2">
      <c r="A23" s="2004"/>
      <c r="B23" s="2581"/>
      <c r="C23" s="2584"/>
      <c r="D23" s="2583"/>
      <c r="E23" s="2583"/>
      <c r="F23" s="2590"/>
      <c r="G23" s="2590"/>
      <c r="H23" s="2567"/>
      <c r="I23" s="2583"/>
      <c r="J23" s="2003" t="s">
        <v>2282</v>
      </c>
      <c r="K23" s="2002" t="s">
        <v>2272</v>
      </c>
      <c r="L23" s="2579"/>
      <c r="M23" s="2597"/>
      <c r="N23" s="2600"/>
      <c r="O23" s="2601"/>
      <c r="P23" s="1955"/>
    </row>
    <row r="24" spans="1:16" s="1951" customFormat="1" ht="45" customHeight="1" x14ac:dyDescent="0.2">
      <c r="A24" s="2004"/>
      <c r="B24" s="2581"/>
      <c r="C24" s="2573" t="s">
        <v>2399</v>
      </c>
      <c r="D24" s="1983" t="s">
        <v>2280</v>
      </c>
      <c r="E24" s="1982" t="s">
        <v>2276</v>
      </c>
      <c r="F24" s="2000" t="s">
        <v>2288</v>
      </c>
      <c r="G24" s="2000" t="s">
        <v>2287</v>
      </c>
      <c r="H24" s="1983" t="s">
        <v>2279</v>
      </c>
      <c r="I24" s="1982" t="s">
        <v>2293</v>
      </c>
      <c r="J24" s="1999" t="s">
        <v>2286</v>
      </c>
      <c r="K24" s="1997" t="s">
        <v>2272</v>
      </c>
      <c r="L24" s="2577" t="s">
        <v>2285</v>
      </c>
      <c r="M24" s="2596"/>
      <c r="N24" s="2594"/>
      <c r="O24" s="2592"/>
      <c r="P24" s="1955"/>
    </row>
    <row r="25" spans="1:16" s="1951" customFormat="1" ht="45" customHeight="1" x14ac:dyDescent="0.2">
      <c r="A25" s="2004"/>
      <c r="B25" s="2581"/>
      <c r="C25" s="2573"/>
      <c r="D25" s="2583" t="s">
        <v>2292</v>
      </c>
      <c r="E25" s="2583" t="s">
        <v>2284</v>
      </c>
      <c r="F25" s="2590" t="s">
        <v>2284</v>
      </c>
      <c r="G25" s="2590" t="s">
        <v>2284</v>
      </c>
      <c r="H25" s="2566" t="s">
        <v>2284</v>
      </c>
      <c r="I25" s="2583" t="s">
        <v>2284</v>
      </c>
      <c r="J25" s="1998" t="s">
        <v>2283</v>
      </c>
      <c r="K25" s="1997" t="s">
        <v>2272</v>
      </c>
      <c r="L25" s="2578"/>
      <c r="M25" s="2596"/>
      <c r="N25" s="2594"/>
      <c r="O25" s="2592"/>
      <c r="P25" s="1955"/>
    </row>
    <row r="26" spans="1:16" s="1951" customFormat="1" ht="45" customHeight="1" x14ac:dyDescent="0.2">
      <c r="A26" s="2004"/>
      <c r="B26" s="2581"/>
      <c r="C26" s="2644"/>
      <c r="D26" s="2583"/>
      <c r="E26" s="2583"/>
      <c r="F26" s="2590"/>
      <c r="G26" s="2590"/>
      <c r="H26" s="2567"/>
      <c r="I26" s="2583"/>
      <c r="J26" s="2003" t="s">
        <v>2282</v>
      </c>
      <c r="K26" s="2002" t="s">
        <v>2272</v>
      </c>
      <c r="L26" s="2579"/>
      <c r="M26" s="2597"/>
      <c r="N26" s="2600"/>
      <c r="O26" s="2601"/>
      <c r="P26" s="1955"/>
    </row>
    <row r="27" spans="1:16" s="1951" customFormat="1" ht="45" customHeight="1" x14ac:dyDescent="0.2">
      <c r="A27" s="2004"/>
      <c r="B27" s="2581"/>
      <c r="C27" s="2584" t="s">
        <v>2398</v>
      </c>
      <c r="D27" s="1983" t="s">
        <v>2280</v>
      </c>
      <c r="E27" s="1982" t="s">
        <v>2276</v>
      </c>
      <c r="F27" s="2000" t="s">
        <v>2288</v>
      </c>
      <c r="G27" s="2000" t="s">
        <v>2287</v>
      </c>
      <c r="H27" s="1983" t="s">
        <v>2279</v>
      </c>
      <c r="I27" s="1982" t="s">
        <v>2293</v>
      </c>
      <c r="J27" s="1999" t="s">
        <v>2286</v>
      </c>
      <c r="K27" s="1997" t="s">
        <v>2272</v>
      </c>
      <c r="L27" s="2577" t="s">
        <v>2285</v>
      </c>
      <c r="M27" s="2007"/>
      <c r="N27" s="2044"/>
      <c r="O27" s="2005"/>
      <c r="P27" s="1955"/>
    </row>
    <row r="28" spans="1:16" s="1951" customFormat="1" ht="45" customHeight="1" x14ac:dyDescent="0.2">
      <c r="A28" s="2004"/>
      <c r="B28" s="2581"/>
      <c r="C28" s="2585"/>
      <c r="D28" s="2566" t="s">
        <v>2292</v>
      </c>
      <c r="E28" s="2566" t="s">
        <v>2284</v>
      </c>
      <c r="F28" s="2598" t="s">
        <v>2284</v>
      </c>
      <c r="G28" s="2598" t="s">
        <v>2284</v>
      </c>
      <c r="H28" s="2566" t="s">
        <v>2284</v>
      </c>
      <c r="I28" s="2566" t="s">
        <v>2284</v>
      </c>
      <c r="J28" s="1998" t="s">
        <v>2283</v>
      </c>
      <c r="K28" s="1997" t="s">
        <v>2272</v>
      </c>
      <c r="L28" s="2578"/>
      <c r="M28" s="2007"/>
      <c r="N28" s="2044"/>
      <c r="O28" s="2005"/>
      <c r="P28" s="1955"/>
    </row>
    <row r="29" spans="1:16" s="1951" customFormat="1" ht="45" customHeight="1" x14ac:dyDescent="0.2">
      <c r="A29" s="2004"/>
      <c r="B29" s="2582"/>
      <c r="C29" s="2586"/>
      <c r="D29" s="2567"/>
      <c r="E29" s="2567"/>
      <c r="F29" s="2599"/>
      <c r="G29" s="2599"/>
      <c r="H29" s="2567"/>
      <c r="I29" s="2567"/>
      <c r="J29" s="2003" t="s">
        <v>2282</v>
      </c>
      <c r="K29" s="2002" t="s">
        <v>2272</v>
      </c>
      <c r="L29" s="2579"/>
      <c r="M29" s="2007"/>
      <c r="N29" s="2044"/>
      <c r="O29" s="2005"/>
      <c r="P29" s="1955"/>
    </row>
    <row r="30" spans="1:16" s="1951" customFormat="1" ht="45" customHeight="1" x14ac:dyDescent="0.2">
      <c r="A30" s="2004"/>
      <c r="B30" s="2602" t="s">
        <v>2299</v>
      </c>
      <c r="C30" s="2645" t="s">
        <v>2298</v>
      </c>
      <c r="D30" s="1983" t="s">
        <v>2280</v>
      </c>
      <c r="E30" s="1982" t="s">
        <v>2275</v>
      </c>
      <c r="F30" s="2000" t="s">
        <v>2288</v>
      </c>
      <c r="G30" s="2000" t="s">
        <v>2287</v>
      </c>
      <c r="H30" s="1983" t="s">
        <v>2271</v>
      </c>
      <c r="I30" s="1982" t="s">
        <v>2293</v>
      </c>
      <c r="J30" s="1999" t="s">
        <v>2286</v>
      </c>
      <c r="K30" s="2001" t="s">
        <v>2272</v>
      </c>
      <c r="L30" s="2577" t="s">
        <v>2285</v>
      </c>
      <c r="M30" s="2619"/>
      <c r="N30" s="2619"/>
      <c r="O30" s="2640"/>
      <c r="P30" s="1955"/>
    </row>
    <row r="31" spans="1:16" s="1951" customFormat="1" ht="45" customHeight="1" x14ac:dyDescent="0.2">
      <c r="A31" s="2004"/>
      <c r="B31" s="2603"/>
      <c r="C31" s="2585"/>
      <c r="D31" s="2566" t="s">
        <v>2292</v>
      </c>
      <c r="E31" s="2566" t="s">
        <v>2284</v>
      </c>
      <c r="F31" s="2598" t="s">
        <v>2284</v>
      </c>
      <c r="G31" s="2598" t="s">
        <v>2284</v>
      </c>
      <c r="H31" s="2566" t="s">
        <v>2284</v>
      </c>
      <c r="I31" s="2566" t="s">
        <v>2284</v>
      </c>
      <c r="J31" s="1998" t="s">
        <v>2283</v>
      </c>
      <c r="K31" s="1997" t="s">
        <v>2272</v>
      </c>
      <c r="L31" s="2578"/>
      <c r="M31" s="2610"/>
      <c r="N31" s="2610"/>
      <c r="O31" s="2613"/>
      <c r="P31" s="1955"/>
    </row>
    <row r="32" spans="1:16" s="1951" customFormat="1" ht="45" customHeight="1" x14ac:dyDescent="0.2">
      <c r="A32" s="2004"/>
      <c r="B32" s="2603"/>
      <c r="C32" s="2646"/>
      <c r="D32" s="2567"/>
      <c r="E32" s="2567"/>
      <c r="F32" s="2599"/>
      <c r="G32" s="2599"/>
      <c r="H32" s="2567"/>
      <c r="I32" s="2567"/>
      <c r="J32" s="1998" t="s">
        <v>2282</v>
      </c>
      <c r="K32" s="1997" t="s">
        <v>2272</v>
      </c>
      <c r="L32" s="2579"/>
      <c r="M32" s="2611"/>
      <c r="N32" s="2611"/>
      <c r="O32" s="2614"/>
      <c r="P32" s="1955"/>
    </row>
    <row r="33" spans="1:16" s="1951" customFormat="1" ht="45" customHeight="1" x14ac:dyDescent="0.2">
      <c r="A33" s="2004"/>
      <c r="B33" s="2603"/>
      <c r="C33" s="2584" t="s">
        <v>2297</v>
      </c>
      <c r="D33" s="1983" t="s">
        <v>2280</v>
      </c>
      <c r="E33" s="1982" t="s">
        <v>2274</v>
      </c>
      <c r="F33" s="2000" t="s">
        <v>2288</v>
      </c>
      <c r="G33" s="2000" t="s">
        <v>2287</v>
      </c>
      <c r="H33" s="1983" t="s">
        <v>2271</v>
      </c>
      <c r="I33" s="1982" t="s">
        <v>2293</v>
      </c>
      <c r="J33" s="1999" t="s">
        <v>2286</v>
      </c>
      <c r="K33" s="1997" t="s">
        <v>2272</v>
      </c>
      <c r="L33" s="2577" t="s">
        <v>2285</v>
      </c>
      <c r="M33" s="2600"/>
      <c r="N33" s="2600"/>
      <c r="O33" s="2612"/>
      <c r="P33" s="1955"/>
    </row>
    <row r="34" spans="1:16" s="1951" customFormat="1" ht="45" customHeight="1" x14ac:dyDescent="0.2">
      <c r="A34" s="2004"/>
      <c r="B34" s="2603"/>
      <c r="C34" s="2585"/>
      <c r="D34" s="2566" t="s">
        <v>2292</v>
      </c>
      <c r="E34" s="2566" t="s">
        <v>2284</v>
      </c>
      <c r="F34" s="2598" t="s">
        <v>2284</v>
      </c>
      <c r="G34" s="2598" t="s">
        <v>2284</v>
      </c>
      <c r="H34" s="2566" t="s">
        <v>2284</v>
      </c>
      <c r="I34" s="2566" t="s">
        <v>2284</v>
      </c>
      <c r="J34" s="1998" t="s">
        <v>2283</v>
      </c>
      <c r="K34" s="1997" t="s">
        <v>2272</v>
      </c>
      <c r="L34" s="2578"/>
      <c r="M34" s="2610"/>
      <c r="N34" s="2610"/>
      <c r="O34" s="2613"/>
      <c r="P34" s="1955"/>
    </row>
    <row r="35" spans="1:16" s="1951" customFormat="1" ht="45" customHeight="1" x14ac:dyDescent="0.2">
      <c r="A35" s="2004"/>
      <c r="B35" s="2603"/>
      <c r="C35" s="2646"/>
      <c r="D35" s="2589"/>
      <c r="E35" s="2589"/>
      <c r="F35" s="2615"/>
      <c r="G35" s="2615"/>
      <c r="H35" s="2567"/>
      <c r="I35" s="2589"/>
      <c r="J35" s="1998" t="s">
        <v>2282</v>
      </c>
      <c r="K35" s="1997" t="s">
        <v>2272</v>
      </c>
      <c r="L35" s="2579"/>
      <c r="M35" s="2611"/>
      <c r="N35" s="2611"/>
      <c r="O35" s="2614"/>
      <c r="P35" s="1955"/>
    </row>
    <row r="36" spans="1:16" s="1951" customFormat="1" ht="45" customHeight="1" x14ac:dyDescent="0.2">
      <c r="A36" s="2004"/>
      <c r="B36" s="2603"/>
      <c r="C36" s="2584" t="s">
        <v>2296</v>
      </c>
      <c r="D36" s="1983" t="s">
        <v>2280</v>
      </c>
      <c r="E36" s="1982" t="s">
        <v>2275</v>
      </c>
      <c r="F36" s="2000" t="s">
        <v>2288</v>
      </c>
      <c r="G36" s="2000" t="s">
        <v>2287</v>
      </c>
      <c r="H36" s="1983" t="s">
        <v>2278</v>
      </c>
      <c r="I36" s="1982" t="s">
        <v>2293</v>
      </c>
      <c r="J36" s="1999" t="s">
        <v>2286</v>
      </c>
      <c r="K36" s="1997" t="s">
        <v>2272</v>
      </c>
      <c r="L36" s="2577" t="s">
        <v>2285</v>
      </c>
      <c r="M36" s="2600"/>
      <c r="N36" s="2600"/>
      <c r="O36" s="2612"/>
      <c r="P36" s="1955"/>
    </row>
    <row r="37" spans="1:16" s="1951" customFormat="1" ht="45" customHeight="1" x14ac:dyDescent="0.2">
      <c r="A37" s="2004"/>
      <c r="B37" s="2603"/>
      <c r="C37" s="2585"/>
      <c r="D37" s="2566" t="s">
        <v>2292</v>
      </c>
      <c r="E37" s="2566" t="s">
        <v>2284</v>
      </c>
      <c r="F37" s="2598" t="s">
        <v>2284</v>
      </c>
      <c r="G37" s="2598" t="s">
        <v>2284</v>
      </c>
      <c r="H37" s="2566" t="s">
        <v>2284</v>
      </c>
      <c r="I37" s="2566" t="s">
        <v>2284</v>
      </c>
      <c r="J37" s="1998" t="s">
        <v>2283</v>
      </c>
      <c r="K37" s="1997" t="s">
        <v>2272</v>
      </c>
      <c r="L37" s="2578"/>
      <c r="M37" s="2610"/>
      <c r="N37" s="2610"/>
      <c r="O37" s="2613"/>
      <c r="P37" s="1955"/>
    </row>
    <row r="38" spans="1:16" s="1951" customFormat="1" ht="45" customHeight="1" x14ac:dyDescent="0.2">
      <c r="A38" s="2004"/>
      <c r="B38" s="2603"/>
      <c r="C38" s="2586"/>
      <c r="D38" s="2567"/>
      <c r="E38" s="2567"/>
      <c r="F38" s="2599"/>
      <c r="G38" s="2599"/>
      <c r="H38" s="2567"/>
      <c r="I38" s="2567"/>
      <c r="J38" s="2003" t="s">
        <v>2282</v>
      </c>
      <c r="K38" s="2002" t="s">
        <v>2272</v>
      </c>
      <c r="L38" s="2579"/>
      <c r="M38" s="2618"/>
      <c r="N38" s="2618"/>
      <c r="O38" s="2616"/>
      <c r="P38" s="1955"/>
    </row>
    <row r="39" spans="1:16" s="1951" customFormat="1" ht="45" customHeight="1" x14ac:dyDescent="0.2">
      <c r="A39" s="2004"/>
      <c r="B39" s="2603"/>
      <c r="C39" s="2584" t="s">
        <v>2295</v>
      </c>
      <c r="D39" s="1983" t="s">
        <v>2280</v>
      </c>
      <c r="E39" s="1982" t="s">
        <v>2275</v>
      </c>
      <c r="F39" s="2000" t="s">
        <v>2288</v>
      </c>
      <c r="G39" s="2000" t="s">
        <v>2287</v>
      </c>
      <c r="H39" s="1983" t="s">
        <v>2278</v>
      </c>
      <c r="I39" s="1982" t="s">
        <v>2293</v>
      </c>
      <c r="J39" s="1999" t="s">
        <v>2286</v>
      </c>
      <c r="K39" s="1997" t="s">
        <v>2272</v>
      </c>
      <c r="L39" s="2577" t="s">
        <v>2285</v>
      </c>
      <c r="M39" s="2600"/>
      <c r="N39" s="2600"/>
      <c r="O39" s="2612"/>
      <c r="P39" s="1955"/>
    </row>
    <row r="40" spans="1:16" s="1951" customFormat="1" ht="45" customHeight="1" x14ac:dyDescent="0.2">
      <c r="A40" s="2004"/>
      <c r="B40" s="2603"/>
      <c r="C40" s="2585"/>
      <c r="D40" s="2566" t="s">
        <v>2292</v>
      </c>
      <c r="E40" s="2566" t="s">
        <v>2284</v>
      </c>
      <c r="F40" s="2598" t="s">
        <v>2284</v>
      </c>
      <c r="G40" s="2598" t="s">
        <v>2284</v>
      </c>
      <c r="H40" s="2566" t="s">
        <v>2284</v>
      </c>
      <c r="I40" s="2566" t="s">
        <v>2284</v>
      </c>
      <c r="J40" s="1998" t="s">
        <v>2283</v>
      </c>
      <c r="K40" s="1997" t="s">
        <v>2272</v>
      </c>
      <c r="L40" s="2578"/>
      <c r="M40" s="2610"/>
      <c r="N40" s="2610"/>
      <c r="O40" s="2613"/>
      <c r="P40" s="1955"/>
    </row>
    <row r="41" spans="1:16" s="1951" customFormat="1" ht="45" customHeight="1" x14ac:dyDescent="0.2">
      <c r="A41" s="2004"/>
      <c r="B41" s="2617"/>
      <c r="C41" s="2586"/>
      <c r="D41" s="2567"/>
      <c r="E41" s="2567"/>
      <c r="F41" s="2599"/>
      <c r="G41" s="2599"/>
      <c r="H41" s="2567"/>
      <c r="I41" s="2567"/>
      <c r="J41" s="2003" t="s">
        <v>2282</v>
      </c>
      <c r="K41" s="2002" t="s">
        <v>2272</v>
      </c>
      <c r="L41" s="2579"/>
      <c r="M41" s="2618"/>
      <c r="N41" s="2618"/>
      <c r="O41" s="2616"/>
      <c r="P41" s="1955"/>
    </row>
    <row r="42" spans="1:16" s="1951" customFormat="1" ht="45" customHeight="1" x14ac:dyDescent="0.2">
      <c r="A42" s="2004"/>
      <c r="B42" s="2602" t="s">
        <v>2385</v>
      </c>
      <c r="C42" s="2604" t="s">
        <v>2294</v>
      </c>
      <c r="D42" s="1983" t="s">
        <v>2280</v>
      </c>
      <c r="E42" s="1982" t="s">
        <v>2275</v>
      </c>
      <c r="F42" s="2000" t="s">
        <v>2288</v>
      </c>
      <c r="G42" s="2000" t="s">
        <v>2287</v>
      </c>
      <c r="H42" s="1983" t="s">
        <v>2277</v>
      </c>
      <c r="I42" s="1982" t="s">
        <v>2293</v>
      </c>
      <c r="J42" s="1999" t="s">
        <v>2286</v>
      </c>
      <c r="K42" s="2001" t="s">
        <v>2272</v>
      </c>
      <c r="L42" s="2577" t="s">
        <v>2285</v>
      </c>
      <c r="M42" s="2595"/>
      <c r="N42" s="2593"/>
      <c r="O42" s="2591"/>
      <c r="P42" s="1955"/>
    </row>
    <row r="43" spans="1:16" s="1951" customFormat="1" ht="45" customHeight="1" x14ac:dyDescent="0.2">
      <c r="A43" s="2004"/>
      <c r="B43" s="2603"/>
      <c r="C43" s="2605"/>
      <c r="D43" s="2566" t="s">
        <v>2292</v>
      </c>
      <c r="E43" s="2583" t="s">
        <v>2284</v>
      </c>
      <c r="F43" s="2590" t="s">
        <v>2284</v>
      </c>
      <c r="G43" s="2590" t="s">
        <v>2284</v>
      </c>
      <c r="H43" s="2566" t="s">
        <v>2284</v>
      </c>
      <c r="I43" s="2583" t="s">
        <v>2284</v>
      </c>
      <c r="J43" s="1998" t="s">
        <v>2283</v>
      </c>
      <c r="K43" s="1997" t="s">
        <v>2272</v>
      </c>
      <c r="L43" s="2578"/>
      <c r="M43" s="2596"/>
      <c r="N43" s="2594"/>
      <c r="O43" s="2592"/>
      <c r="P43" s="1955"/>
    </row>
    <row r="44" spans="1:16" s="1951" customFormat="1" ht="45" customHeight="1" x14ac:dyDescent="0.2">
      <c r="A44" s="2004"/>
      <c r="B44" s="2603"/>
      <c r="C44" s="2606"/>
      <c r="D44" s="2567"/>
      <c r="E44" s="2583"/>
      <c r="F44" s="2590"/>
      <c r="G44" s="2590"/>
      <c r="H44" s="2567"/>
      <c r="I44" s="2583"/>
      <c r="J44" s="2003" t="s">
        <v>2282</v>
      </c>
      <c r="K44" s="2002" t="s">
        <v>2272</v>
      </c>
      <c r="L44" s="2579"/>
      <c r="M44" s="2597"/>
      <c r="N44" s="2600"/>
      <c r="O44" s="2601"/>
      <c r="P44" s="1955"/>
    </row>
    <row r="45" spans="1:16" s="1951" customFormat="1" ht="45" customHeight="1" x14ac:dyDescent="0.2">
      <c r="A45" s="2004"/>
      <c r="B45" s="2603"/>
      <c r="C45" s="2607" t="s">
        <v>2401</v>
      </c>
      <c r="D45" s="1983" t="s">
        <v>2280</v>
      </c>
      <c r="E45" s="1982" t="s">
        <v>2275</v>
      </c>
      <c r="F45" s="2000" t="s">
        <v>2288</v>
      </c>
      <c r="G45" s="2000" t="s">
        <v>2287</v>
      </c>
      <c r="H45" s="1983" t="s">
        <v>2277</v>
      </c>
      <c r="I45" s="1982" t="s">
        <v>2293</v>
      </c>
      <c r="J45" s="1999" t="s">
        <v>2286</v>
      </c>
      <c r="K45" s="2001" t="s">
        <v>2272</v>
      </c>
      <c r="L45" s="2577" t="s">
        <v>2285</v>
      </c>
      <c r="M45" s="2595"/>
      <c r="N45" s="2593"/>
      <c r="O45" s="2591"/>
      <c r="P45" s="1955"/>
    </row>
    <row r="46" spans="1:16" s="1951" customFormat="1" ht="45" customHeight="1" x14ac:dyDescent="0.2">
      <c r="A46" s="2004"/>
      <c r="B46" s="2603"/>
      <c r="C46" s="2608"/>
      <c r="D46" s="2566" t="s">
        <v>2292</v>
      </c>
      <c r="E46" s="2583" t="s">
        <v>2284</v>
      </c>
      <c r="F46" s="2590" t="s">
        <v>2284</v>
      </c>
      <c r="G46" s="2590" t="s">
        <v>2284</v>
      </c>
      <c r="H46" s="2566" t="s">
        <v>2284</v>
      </c>
      <c r="I46" s="2583" t="s">
        <v>2284</v>
      </c>
      <c r="J46" s="1998" t="s">
        <v>2283</v>
      </c>
      <c r="K46" s="1997" t="s">
        <v>2272</v>
      </c>
      <c r="L46" s="2578"/>
      <c r="M46" s="2596"/>
      <c r="N46" s="2594"/>
      <c r="O46" s="2592"/>
      <c r="P46" s="1955"/>
    </row>
    <row r="47" spans="1:16" s="1951" customFormat="1" ht="45" customHeight="1" x14ac:dyDescent="0.2">
      <c r="A47" s="2004"/>
      <c r="B47" s="2603"/>
      <c r="C47" s="2609"/>
      <c r="D47" s="2567"/>
      <c r="E47" s="2583"/>
      <c r="F47" s="2590"/>
      <c r="G47" s="2590"/>
      <c r="H47" s="2567"/>
      <c r="I47" s="2583"/>
      <c r="J47" s="2003" t="s">
        <v>2282</v>
      </c>
      <c r="K47" s="2002" t="s">
        <v>2272</v>
      </c>
      <c r="L47" s="2579"/>
      <c r="M47" s="2597"/>
      <c r="N47" s="2600"/>
      <c r="O47" s="2601"/>
      <c r="P47" s="1955"/>
    </row>
    <row r="48" spans="1:16" s="1992" customFormat="1" ht="45" customHeight="1" x14ac:dyDescent="0.2">
      <c r="A48" s="1996"/>
      <c r="B48" s="2620" t="s">
        <v>2291</v>
      </c>
      <c r="C48" s="2623" t="s">
        <v>2290</v>
      </c>
      <c r="D48" s="2625" t="s">
        <v>2289</v>
      </c>
      <c r="E48" s="1982" t="s">
        <v>2273</v>
      </c>
      <c r="F48" s="2000" t="s">
        <v>2288</v>
      </c>
      <c r="G48" s="2000" t="s">
        <v>2287</v>
      </c>
      <c r="H48" s="2632"/>
      <c r="I48" s="2632"/>
      <c r="J48" s="1999" t="s">
        <v>2286</v>
      </c>
      <c r="K48" s="2001" t="s">
        <v>2272</v>
      </c>
      <c r="L48" s="2577" t="s">
        <v>2285</v>
      </c>
      <c r="M48" s="2595"/>
      <c r="N48" s="2593"/>
      <c r="O48" s="2591"/>
      <c r="P48" s="1993"/>
    </row>
    <row r="49" spans="1:34" s="1992" customFormat="1" ht="45" customHeight="1" x14ac:dyDescent="0.2">
      <c r="A49" s="1996"/>
      <c r="B49" s="2621"/>
      <c r="C49" s="2624"/>
      <c r="D49" s="2626"/>
      <c r="E49" s="2583" t="s">
        <v>2284</v>
      </c>
      <c r="F49" s="2590" t="s">
        <v>2284</v>
      </c>
      <c r="G49" s="2590" t="s">
        <v>2284</v>
      </c>
      <c r="H49" s="2633"/>
      <c r="I49" s="2633"/>
      <c r="J49" s="1998" t="s">
        <v>2283</v>
      </c>
      <c r="K49" s="1997" t="s">
        <v>2272</v>
      </c>
      <c r="L49" s="2578"/>
      <c r="M49" s="2596"/>
      <c r="N49" s="2594"/>
      <c r="O49" s="2592"/>
      <c r="P49" s="1993"/>
    </row>
    <row r="50" spans="1:34" s="1992" customFormat="1" ht="45" customHeight="1" x14ac:dyDescent="0.2">
      <c r="A50" s="1996"/>
      <c r="B50" s="2621"/>
      <c r="C50" s="2624"/>
      <c r="D50" s="2626"/>
      <c r="E50" s="2583"/>
      <c r="F50" s="2590"/>
      <c r="G50" s="2590"/>
      <c r="H50" s="2634"/>
      <c r="I50" s="2634"/>
      <c r="J50" s="1998" t="s">
        <v>2282</v>
      </c>
      <c r="K50" s="1997" t="s">
        <v>2272</v>
      </c>
      <c r="L50" s="2579"/>
      <c r="M50" s="2596"/>
      <c r="N50" s="2594"/>
      <c r="O50" s="2592"/>
      <c r="P50" s="1993"/>
    </row>
    <row r="51" spans="1:34" s="1992" customFormat="1" ht="45" customHeight="1" x14ac:dyDescent="0.2">
      <c r="A51" s="1996"/>
      <c r="B51" s="2621"/>
      <c r="C51" s="2624" t="s">
        <v>2290</v>
      </c>
      <c r="D51" s="2626" t="s">
        <v>2289</v>
      </c>
      <c r="E51" s="1982" t="s">
        <v>2273</v>
      </c>
      <c r="F51" s="2000" t="s">
        <v>2288</v>
      </c>
      <c r="G51" s="2000" t="s">
        <v>2287</v>
      </c>
      <c r="H51" s="2636"/>
      <c r="I51" s="2636"/>
      <c r="J51" s="1999" t="s">
        <v>2286</v>
      </c>
      <c r="K51" s="1997" t="s">
        <v>2272</v>
      </c>
      <c r="L51" s="2577" t="s">
        <v>2285</v>
      </c>
      <c r="M51" s="2596"/>
      <c r="N51" s="2594"/>
      <c r="O51" s="2592"/>
      <c r="P51" s="1993"/>
    </row>
    <row r="52" spans="1:34" s="1992" customFormat="1" ht="45" customHeight="1" x14ac:dyDescent="0.2">
      <c r="A52" s="1996"/>
      <c r="B52" s="2621"/>
      <c r="C52" s="2624"/>
      <c r="D52" s="2626"/>
      <c r="E52" s="2583" t="s">
        <v>2284</v>
      </c>
      <c r="F52" s="2590" t="s">
        <v>2284</v>
      </c>
      <c r="G52" s="2590" t="s">
        <v>2284</v>
      </c>
      <c r="H52" s="2633"/>
      <c r="I52" s="2633"/>
      <c r="J52" s="1998" t="s">
        <v>2283</v>
      </c>
      <c r="K52" s="1997" t="s">
        <v>2272</v>
      </c>
      <c r="L52" s="2578"/>
      <c r="M52" s="2596"/>
      <c r="N52" s="2594"/>
      <c r="O52" s="2592"/>
      <c r="P52" s="1993"/>
    </row>
    <row r="53" spans="1:34" s="1992" customFormat="1" ht="45" customHeight="1" x14ac:dyDescent="0.2">
      <c r="A53" s="1996"/>
      <c r="B53" s="2621"/>
      <c r="C53" s="2624"/>
      <c r="D53" s="2626"/>
      <c r="E53" s="2583"/>
      <c r="F53" s="2590"/>
      <c r="G53" s="2590"/>
      <c r="H53" s="2634"/>
      <c r="I53" s="2634"/>
      <c r="J53" s="1998" t="s">
        <v>2282</v>
      </c>
      <c r="K53" s="1997" t="s">
        <v>2272</v>
      </c>
      <c r="L53" s="2643"/>
      <c r="M53" s="2596"/>
      <c r="N53" s="2594"/>
      <c r="O53" s="2592"/>
      <c r="P53" s="1993"/>
    </row>
    <row r="54" spans="1:34" s="1992" customFormat="1" ht="45" customHeight="1" x14ac:dyDescent="0.2">
      <c r="A54" s="1996"/>
      <c r="B54" s="2621"/>
      <c r="C54" s="2624" t="s">
        <v>2290</v>
      </c>
      <c r="D54" s="2626" t="s">
        <v>2289</v>
      </c>
      <c r="E54" s="1982" t="s">
        <v>2273</v>
      </c>
      <c r="F54" s="2000" t="s">
        <v>2288</v>
      </c>
      <c r="G54" s="2000" t="s">
        <v>2287</v>
      </c>
      <c r="H54" s="2636"/>
      <c r="I54" s="2636"/>
      <c r="J54" s="1999" t="s">
        <v>2286</v>
      </c>
      <c r="K54" s="1997" t="s">
        <v>2272</v>
      </c>
      <c r="L54" s="2629" t="s">
        <v>2285</v>
      </c>
      <c r="M54" s="2596"/>
      <c r="N54" s="2594"/>
      <c r="O54" s="2641"/>
      <c r="P54" s="1993"/>
    </row>
    <row r="55" spans="1:34" s="1992" customFormat="1" ht="45" customHeight="1" x14ac:dyDescent="0.2">
      <c r="A55" s="1996"/>
      <c r="B55" s="2621"/>
      <c r="C55" s="2624"/>
      <c r="D55" s="2626"/>
      <c r="E55" s="2583" t="s">
        <v>2284</v>
      </c>
      <c r="F55" s="2590" t="s">
        <v>2284</v>
      </c>
      <c r="G55" s="2590" t="s">
        <v>2284</v>
      </c>
      <c r="H55" s="2633"/>
      <c r="I55" s="2633"/>
      <c r="J55" s="1998" t="s">
        <v>2283</v>
      </c>
      <c r="K55" s="1997" t="s">
        <v>2272</v>
      </c>
      <c r="L55" s="2578"/>
      <c r="M55" s="2596"/>
      <c r="N55" s="2594"/>
      <c r="O55" s="2641"/>
      <c r="P55" s="1993"/>
    </row>
    <row r="56" spans="1:34" s="1992" customFormat="1" ht="45" customHeight="1" thickBot="1" x14ac:dyDescent="0.25">
      <c r="A56" s="1996"/>
      <c r="B56" s="2622"/>
      <c r="C56" s="2627"/>
      <c r="D56" s="2628"/>
      <c r="E56" s="2635"/>
      <c r="F56" s="2631"/>
      <c r="G56" s="2631"/>
      <c r="H56" s="2637"/>
      <c r="I56" s="2637"/>
      <c r="J56" s="1995" t="s">
        <v>2282</v>
      </c>
      <c r="K56" s="1994" t="s">
        <v>2272</v>
      </c>
      <c r="L56" s="2630"/>
      <c r="M56" s="2638"/>
      <c r="N56" s="2639"/>
      <c r="O56" s="2642"/>
      <c r="P56" s="1993"/>
    </row>
    <row r="57" spans="1:34" s="1785" customFormat="1" ht="14.25" hidden="1" x14ac:dyDescent="0.2">
      <c r="J57" s="1987"/>
      <c r="K57" s="1987"/>
      <c r="L57" s="1987"/>
    </row>
    <row r="58" spans="1:34" s="1987" customFormat="1" ht="15.95" customHeight="1" x14ac:dyDescent="0.2">
      <c r="A58" s="1991"/>
      <c r="B58" s="1990" t="s">
        <v>680</v>
      </c>
      <c r="E58" s="1990"/>
      <c r="F58" s="1990"/>
      <c r="G58" s="1990"/>
      <c r="H58" s="1990"/>
      <c r="I58" s="1990"/>
      <c r="N58" s="1990"/>
    </row>
    <row r="59" spans="1:34" s="1785" customFormat="1" ht="14.25" customHeight="1" x14ac:dyDescent="0.2">
      <c r="B59" s="1989" t="s">
        <v>2281</v>
      </c>
      <c r="D59" s="1989"/>
      <c r="E59" s="1989"/>
      <c r="F59" s="1989"/>
      <c r="G59" s="1989"/>
      <c r="H59" s="1989"/>
      <c r="I59" s="1989"/>
      <c r="J59" s="1987"/>
      <c r="K59" s="1987"/>
      <c r="L59" s="1987"/>
      <c r="M59" s="1989"/>
      <c r="N59" s="1989"/>
      <c r="P59" s="1989"/>
      <c r="R59" s="1989"/>
      <c r="T59" s="1989"/>
      <c r="V59" s="1989"/>
      <c r="X59" s="1989"/>
      <c r="Z59" s="1989"/>
      <c r="AB59" s="1989"/>
      <c r="AD59" s="1989"/>
      <c r="AF59" s="1989"/>
      <c r="AH59" s="1989"/>
    </row>
    <row r="60" spans="1:34" s="1784" customFormat="1" ht="14.25" x14ac:dyDescent="0.2">
      <c r="J60" s="1988"/>
      <c r="K60" s="1988"/>
      <c r="L60" s="1988"/>
    </row>
    <row r="61" spans="1:34" s="1949" customFormat="1" ht="20.100000000000001" hidden="1" customHeight="1" x14ac:dyDescent="0.2">
      <c r="A61" s="1953"/>
      <c r="B61" s="1953"/>
      <c r="C61" s="1974"/>
      <c r="D61" s="1976"/>
      <c r="E61" s="1976"/>
      <c r="F61" s="1976"/>
      <c r="G61" s="1976"/>
      <c r="H61" s="1976"/>
      <c r="I61" s="1976"/>
      <c r="J61" s="1987"/>
      <c r="K61" s="1987"/>
      <c r="L61" s="1987"/>
      <c r="M61" s="1986"/>
      <c r="N61" s="1986"/>
      <c r="O61" s="1974"/>
    </row>
    <row r="62" spans="1:34" s="1949" customFormat="1" ht="20.100000000000001" hidden="1" customHeight="1" x14ac:dyDescent="0.2">
      <c r="A62" s="1953"/>
      <c r="B62" s="1984" t="s">
        <v>2280</v>
      </c>
      <c r="C62" s="1985"/>
      <c r="D62" s="1984" t="s">
        <v>2279</v>
      </c>
      <c r="E62" s="1985" t="s">
        <v>2271</v>
      </c>
      <c r="F62" s="1985" t="s">
        <v>2278</v>
      </c>
      <c r="G62" s="1985" t="s">
        <v>2277</v>
      </c>
      <c r="H62" s="1984" t="s">
        <v>2276</v>
      </c>
      <c r="I62" s="1983" t="s">
        <v>2269</v>
      </c>
      <c r="J62" s="1982" t="s">
        <v>2275</v>
      </c>
      <c r="K62" s="1982" t="s">
        <v>2274</v>
      </c>
      <c r="L62" s="1982" t="s">
        <v>2273</v>
      </c>
      <c r="M62" s="1981" t="s">
        <v>2272</v>
      </c>
      <c r="N62" s="1980" t="s">
        <v>2271</v>
      </c>
      <c r="O62" s="1980" t="s">
        <v>2270</v>
      </c>
      <c r="P62" s="1980" t="s">
        <v>2269</v>
      </c>
      <c r="Q62" s="1974"/>
    </row>
    <row r="63" spans="1:34" s="1949" customFormat="1" ht="20.100000000000001" hidden="1" customHeight="1" x14ac:dyDescent="0.2">
      <c r="A63" s="1953"/>
      <c r="B63" s="1973" t="s">
        <v>2268</v>
      </c>
      <c r="C63" s="1975"/>
      <c r="D63" s="1975" t="s">
        <v>2267</v>
      </c>
      <c r="E63" s="1975" t="s">
        <v>2261</v>
      </c>
      <c r="F63" s="1975" t="s">
        <v>2261</v>
      </c>
      <c r="G63" s="1975" t="s">
        <v>2261</v>
      </c>
      <c r="H63" s="1975" t="s">
        <v>2267</v>
      </c>
      <c r="I63" s="1975" t="s">
        <v>2261</v>
      </c>
      <c r="J63" s="1975" t="s">
        <v>2267</v>
      </c>
      <c r="K63" s="1975" t="s">
        <v>2267</v>
      </c>
      <c r="L63" s="1975" t="s">
        <v>2267</v>
      </c>
      <c r="M63" s="1973" t="s">
        <v>1969</v>
      </c>
      <c r="N63" s="1975" t="s">
        <v>2264</v>
      </c>
      <c r="O63" s="1975" t="s">
        <v>2266</v>
      </c>
      <c r="P63" s="1975" t="s">
        <v>2264</v>
      </c>
      <c r="Q63" s="1974"/>
    </row>
    <row r="64" spans="1:34" s="1949" customFormat="1" ht="20.100000000000001" hidden="1" customHeight="1" x14ac:dyDescent="0.2">
      <c r="A64" s="1953"/>
      <c r="B64" s="1979" t="s">
        <v>2265</v>
      </c>
      <c r="C64" s="1975"/>
      <c r="D64" s="1977" t="s">
        <v>2263</v>
      </c>
      <c r="E64" s="1975" t="s">
        <v>2264</v>
      </c>
      <c r="F64" s="1975" t="s">
        <v>2264</v>
      </c>
      <c r="G64" s="1975" t="s">
        <v>2264</v>
      </c>
      <c r="H64" s="1977" t="s">
        <v>2263</v>
      </c>
      <c r="I64" s="1975" t="s">
        <v>2264</v>
      </c>
      <c r="J64" s="1977" t="s">
        <v>2263</v>
      </c>
      <c r="K64" s="1977" t="s">
        <v>2263</v>
      </c>
      <c r="L64" s="1977" t="s">
        <v>2263</v>
      </c>
      <c r="M64" s="1978" t="s">
        <v>1990</v>
      </c>
      <c r="N64" s="1975" t="s">
        <v>2261</v>
      </c>
      <c r="O64" s="1975" t="s">
        <v>2262</v>
      </c>
      <c r="P64" s="1975" t="s">
        <v>2261</v>
      </c>
      <c r="Q64" s="1974"/>
    </row>
    <row r="65" spans="1:15" s="1949" customFormat="1" ht="20.100000000000001" hidden="1" customHeight="1" x14ac:dyDescent="0.2">
      <c r="A65" s="1953"/>
      <c r="B65" s="1973" t="s">
        <v>2260</v>
      </c>
      <c r="C65" s="1975"/>
      <c r="D65" s="1977" t="s">
        <v>2259</v>
      </c>
      <c r="E65" s="1975" t="s">
        <v>2258</v>
      </c>
      <c r="F65" s="1975" t="s">
        <v>2258</v>
      </c>
      <c r="G65" s="1975" t="s">
        <v>2258</v>
      </c>
      <c r="H65" s="1977" t="s">
        <v>2259</v>
      </c>
      <c r="I65" s="1975" t="s">
        <v>2258</v>
      </c>
      <c r="J65" s="1977" t="s">
        <v>2259</v>
      </c>
      <c r="K65" s="1977" t="s">
        <v>2259</v>
      </c>
      <c r="L65" s="1977" t="s">
        <v>2259</v>
      </c>
      <c r="M65" s="1975" t="s">
        <v>2258</v>
      </c>
      <c r="N65" s="1975" t="s">
        <v>2258</v>
      </c>
      <c r="O65" s="1974"/>
    </row>
    <row r="66" spans="1:15" s="1949" customFormat="1" ht="20.100000000000001" hidden="1" customHeight="1" x14ac:dyDescent="0.2">
      <c r="A66" s="1953"/>
      <c r="B66" s="1973" t="s">
        <v>2257</v>
      </c>
      <c r="C66" s="1975"/>
      <c r="D66" s="1977"/>
      <c r="E66" s="1970"/>
      <c r="F66" s="1976"/>
      <c r="G66" s="1976"/>
      <c r="H66" s="1976"/>
      <c r="I66" s="1976"/>
      <c r="J66" s="1971"/>
      <c r="K66" s="1975"/>
      <c r="L66" s="1975"/>
      <c r="M66" s="1975"/>
      <c r="N66" s="1975"/>
      <c r="O66" s="1974"/>
    </row>
    <row r="67" spans="1:15" s="1949" customFormat="1" ht="20.100000000000001" customHeight="1" x14ac:dyDescent="0.2">
      <c r="A67" s="1953"/>
      <c r="B67" s="1973"/>
      <c r="C67" s="1975"/>
      <c r="D67" s="1977"/>
      <c r="E67" s="1976"/>
      <c r="F67" s="1976"/>
      <c r="G67" s="1976"/>
      <c r="H67" s="1976"/>
      <c r="I67" s="1976"/>
      <c r="J67" s="1971"/>
      <c r="K67" s="1975"/>
      <c r="L67" s="1975"/>
      <c r="M67" s="1975"/>
      <c r="N67" s="1975"/>
      <c r="O67" s="1974"/>
    </row>
    <row r="68" spans="1:15" s="1949" customFormat="1" ht="20.100000000000001" customHeight="1" x14ac:dyDescent="0.2">
      <c r="A68" s="1953"/>
      <c r="B68" s="1973"/>
      <c r="C68" s="1975"/>
      <c r="D68" s="1977"/>
      <c r="E68" s="1976"/>
      <c r="F68" s="1976"/>
      <c r="G68" s="1976"/>
      <c r="H68" s="1976"/>
      <c r="I68" s="1976"/>
      <c r="J68" s="1971"/>
      <c r="K68" s="1975"/>
      <c r="L68" s="1975"/>
      <c r="M68" s="1975"/>
      <c r="N68" s="1975"/>
      <c r="O68" s="1974"/>
    </row>
    <row r="69" spans="1:15" s="1949" customFormat="1" ht="14.25" hidden="1" x14ac:dyDescent="0.2">
      <c r="A69" s="1972"/>
      <c r="B69" s="1973"/>
      <c r="C69" s="1970"/>
      <c r="D69" s="1966"/>
      <c r="E69" s="1966"/>
      <c r="F69" s="1966"/>
      <c r="G69" s="1966"/>
      <c r="H69" s="1966"/>
      <c r="I69" s="1966"/>
      <c r="J69" s="1971"/>
      <c r="K69" s="1971"/>
      <c r="L69" s="1971"/>
      <c r="M69" s="1970"/>
      <c r="N69" s="1970"/>
      <c r="O69" s="1970"/>
    </row>
    <row r="70" spans="1:15" s="1949" customFormat="1" ht="14.25" hidden="1" x14ac:dyDescent="0.2">
      <c r="A70" s="1972"/>
      <c r="B70" s="1953"/>
      <c r="C70" s="1970"/>
      <c r="D70" s="1966"/>
      <c r="E70" s="1966"/>
      <c r="F70" s="1966"/>
      <c r="G70" s="1966"/>
      <c r="H70" s="1966"/>
      <c r="I70" s="1966"/>
      <c r="J70" s="1971"/>
      <c r="K70" s="1971"/>
      <c r="L70" s="1971"/>
      <c r="M70" s="1970"/>
      <c r="N70" s="1970"/>
      <c r="O70" s="1970"/>
    </row>
    <row r="71" spans="1:15" s="1949" customFormat="1" ht="14.25" hidden="1" x14ac:dyDescent="0.2">
      <c r="A71" s="1972"/>
      <c r="B71" s="1953"/>
      <c r="C71" s="1970"/>
      <c r="D71" s="1966"/>
      <c r="E71" s="1966"/>
      <c r="F71" s="1966"/>
      <c r="G71" s="1966"/>
      <c r="H71" s="1966"/>
      <c r="I71" s="1966"/>
      <c r="J71" s="1971"/>
      <c r="K71" s="1971"/>
      <c r="L71" s="1971"/>
      <c r="M71" s="1970"/>
      <c r="N71" s="1970"/>
      <c r="O71" s="1970"/>
    </row>
    <row r="72" spans="1:15" s="1949" customFormat="1" ht="12.75" hidden="1" x14ac:dyDescent="0.2">
      <c r="A72" s="1953"/>
      <c r="B72" s="1953"/>
      <c r="C72" s="1970"/>
      <c r="D72" s="1966"/>
      <c r="E72" s="1966"/>
      <c r="F72" s="1966"/>
      <c r="G72" s="1966"/>
      <c r="H72" s="1966"/>
      <c r="I72" s="1966"/>
      <c r="J72" s="1957"/>
      <c r="K72" s="1957"/>
      <c r="L72" s="1957"/>
      <c r="M72" s="1970"/>
      <c r="N72" s="1970"/>
      <c r="O72" s="1970"/>
    </row>
    <row r="73" spans="1:15" s="1949" customFormat="1" ht="12.75" hidden="1" x14ac:dyDescent="0.2">
      <c r="A73" s="1953"/>
      <c r="B73" s="1953"/>
      <c r="C73" s="1970"/>
      <c r="D73" s="1966"/>
      <c r="E73" s="1966"/>
      <c r="F73" s="1966"/>
      <c r="G73" s="1966"/>
      <c r="H73" s="1966"/>
      <c r="I73" s="1966"/>
      <c r="J73" s="1957"/>
      <c r="K73" s="1957"/>
      <c r="L73" s="1957"/>
      <c r="M73" s="1970"/>
      <c r="N73" s="1970"/>
      <c r="O73" s="1970"/>
    </row>
    <row r="74" spans="1:15" s="1949" customFormat="1" ht="12.75" hidden="1" x14ac:dyDescent="0.2">
      <c r="A74" s="1953"/>
      <c r="B74" s="1953"/>
      <c r="C74" s="1970"/>
      <c r="D74" s="1966"/>
      <c r="E74" s="1966"/>
      <c r="F74" s="1966"/>
      <c r="G74" s="1966"/>
      <c r="H74" s="1966"/>
      <c r="I74" s="1966"/>
      <c r="J74" s="1957"/>
      <c r="K74" s="1957"/>
      <c r="L74" s="1957"/>
      <c r="M74" s="1970"/>
      <c r="N74" s="1970"/>
      <c r="O74" s="1970"/>
    </row>
    <row r="75" spans="1:15" s="1949" customFormat="1" ht="12.75" hidden="1" x14ac:dyDescent="0.2">
      <c r="A75" s="1953"/>
      <c r="B75" s="1953"/>
      <c r="C75" s="1956"/>
      <c r="D75" s="1967"/>
      <c r="E75" s="1967"/>
      <c r="F75" s="1967"/>
      <c r="G75" s="1967"/>
      <c r="H75" s="1967"/>
      <c r="I75" s="1967"/>
      <c r="J75" s="1957"/>
      <c r="K75" s="1957"/>
      <c r="L75" s="1957"/>
      <c r="M75" s="1956"/>
      <c r="N75" s="1956"/>
      <c r="O75" s="1956"/>
    </row>
    <row r="76" spans="1:15" s="1949" customFormat="1" ht="15" hidden="1" customHeight="1" x14ac:dyDescent="0.2">
      <c r="A76" s="1953"/>
      <c r="B76" s="1953"/>
      <c r="C76" s="1970"/>
      <c r="D76" s="1968"/>
      <c r="E76" s="1968"/>
      <c r="F76" s="1968"/>
      <c r="G76" s="1968"/>
      <c r="H76" s="1968"/>
      <c r="I76" s="1968"/>
      <c r="J76" s="1957"/>
      <c r="K76" s="1957"/>
      <c r="L76" s="1957"/>
      <c r="M76" s="1970"/>
      <c r="N76" s="1970"/>
      <c r="O76" s="1970"/>
    </row>
    <row r="77" spans="1:15" s="1949" customFormat="1" ht="15" hidden="1" customHeight="1" x14ac:dyDescent="0.2">
      <c r="A77" s="1953"/>
      <c r="B77" s="1953"/>
      <c r="C77" s="1969"/>
      <c r="D77" s="1969"/>
      <c r="E77" s="1969"/>
      <c r="F77" s="1969"/>
      <c r="G77" s="1969"/>
      <c r="H77" s="1969"/>
      <c r="I77" s="1969"/>
      <c r="J77" s="1957"/>
      <c r="K77" s="1957"/>
      <c r="L77" s="1957"/>
      <c r="M77" s="1969"/>
      <c r="N77" s="1969"/>
      <c r="O77" s="1969"/>
    </row>
    <row r="78" spans="1:15" s="1949" customFormat="1" ht="15" hidden="1" customHeight="1" x14ac:dyDescent="0.2">
      <c r="A78" s="1953"/>
      <c r="B78" s="1969"/>
      <c r="C78" s="1969"/>
      <c r="D78" s="1969"/>
      <c r="E78" s="1969"/>
      <c r="F78" s="1969"/>
      <c r="G78" s="1969"/>
      <c r="H78" s="1969"/>
      <c r="I78" s="1969"/>
      <c r="J78" s="1959"/>
      <c r="K78" s="1959"/>
      <c r="L78" s="1959"/>
      <c r="M78" s="1969"/>
      <c r="N78" s="1969"/>
      <c r="O78" s="1969"/>
    </row>
    <row r="79" spans="1:15" s="1949" customFormat="1" ht="14.25" hidden="1" customHeight="1" x14ac:dyDescent="0.2">
      <c r="A79" s="1953"/>
      <c r="B79" s="1969"/>
      <c r="C79" s="1970"/>
      <c r="D79" s="1966"/>
      <c r="E79" s="1966"/>
      <c r="F79" s="1966"/>
      <c r="G79" s="1966"/>
      <c r="H79" s="1966"/>
      <c r="I79" s="1966"/>
      <c r="J79" s="1962"/>
      <c r="K79" s="1962"/>
      <c r="L79" s="1962"/>
      <c r="M79" s="1970"/>
      <c r="N79" s="1970"/>
      <c r="O79" s="1970"/>
    </row>
    <row r="80" spans="1:15" s="1949" customFormat="1" ht="14.25" hidden="1" customHeight="1" x14ac:dyDescent="0.2">
      <c r="A80" s="1953"/>
      <c r="B80" s="1953"/>
      <c r="C80" s="1970"/>
      <c r="D80" s="1966"/>
      <c r="E80" s="1966"/>
      <c r="F80" s="1966"/>
      <c r="G80" s="1966"/>
      <c r="H80" s="1966"/>
      <c r="I80" s="1966"/>
      <c r="J80" s="1969"/>
      <c r="K80" s="1969"/>
      <c r="L80" s="1969"/>
      <c r="M80" s="1970"/>
      <c r="N80" s="1970"/>
      <c r="O80" s="1970"/>
    </row>
    <row r="81" spans="1:15" s="1949" customFormat="1" ht="14.25" hidden="1" customHeight="1" x14ac:dyDescent="0.2">
      <c r="A81" s="1953"/>
      <c r="B81" s="1953"/>
      <c r="C81" s="1956"/>
      <c r="D81" s="1966"/>
      <c r="E81" s="1966"/>
      <c r="F81" s="1966"/>
      <c r="G81" s="1966"/>
      <c r="H81" s="1966"/>
      <c r="I81" s="1966"/>
      <c r="J81" s="1969"/>
      <c r="K81" s="1969"/>
      <c r="L81" s="1969"/>
      <c r="M81" s="1956"/>
      <c r="N81" s="1956"/>
      <c r="O81" s="1956"/>
    </row>
    <row r="82" spans="1:15" s="1949" customFormat="1" ht="14.25" hidden="1" customHeight="1" x14ac:dyDescent="0.2">
      <c r="A82" s="1953"/>
      <c r="B82" s="1953"/>
      <c r="C82" s="1956"/>
      <c r="D82" s="1966"/>
      <c r="E82" s="1966"/>
      <c r="F82" s="1966"/>
      <c r="G82" s="1966"/>
      <c r="H82" s="1966"/>
      <c r="I82" s="1966"/>
      <c r="J82" s="1957"/>
      <c r="K82" s="1957"/>
      <c r="L82" s="1957"/>
      <c r="M82" s="1956"/>
      <c r="N82" s="1956"/>
      <c r="O82" s="1956"/>
    </row>
    <row r="83" spans="1:15" s="1949" customFormat="1" ht="12.75" hidden="1" x14ac:dyDescent="0.2">
      <c r="A83" s="1953"/>
      <c r="B83" s="1953"/>
      <c r="C83" s="1956"/>
      <c r="D83" s="1967"/>
      <c r="E83" s="1967"/>
      <c r="F83" s="1967"/>
      <c r="G83" s="1967"/>
      <c r="H83" s="1967"/>
      <c r="I83" s="1967"/>
      <c r="J83" s="1957"/>
      <c r="K83" s="1957"/>
      <c r="L83" s="1957"/>
      <c r="M83" s="1956"/>
      <c r="N83" s="1956"/>
      <c r="O83" s="1956"/>
    </row>
    <row r="84" spans="1:15" s="1949" customFormat="1" ht="12.75" hidden="1" x14ac:dyDescent="0.2">
      <c r="A84" s="1953"/>
      <c r="B84" s="1953"/>
      <c r="C84" s="1956"/>
      <c r="D84" s="1968"/>
      <c r="E84" s="1968"/>
      <c r="F84" s="1968"/>
      <c r="G84" s="1968"/>
      <c r="H84" s="1968"/>
      <c r="I84" s="1968"/>
      <c r="J84" s="1957"/>
      <c r="K84" s="1957"/>
      <c r="L84" s="1957"/>
      <c r="M84" s="1956"/>
      <c r="N84" s="1956"/>
      <c r="O84" s="1956"/>
    </row>
    <row r="85" spans="1:15" s="1949" customFormat="1" ht="12.75" hidden="1" x14ac:dyDescent="0.2">
      <c r="A85" s="1953"/>
      <c r="B85" s="1953"/>
      <c r="C85" s="1956"/>
      <c r="D85" s="1967"/>
      <c r="E85" s="1967"/>
      <c r="F85" s="1967"/>
      <c r="G85" s="1967"/>
      <c r="H85" s="1967"/>
      <c r="I85" s="1967"/>
      <c r="J85" s="1957"/>
      <c r="K85" s="1957"/>
      <c r="L85" s="1957"/>
      <c r="M85" s="1956"/>
      <c r="N85" s="1956"/>
      <c r="O85" s="1956"/>
    </row>
    <row r="86" spans="1:15" s="1949" customFormat="1" ht="12.75" hidden="1" x14ac:dyDescent="0.2">
      <c r="A86" s="1953"/>
      <c r="B86" s="1953"/>
      <c r="C86" s="1956"/>
      <c r="D86" s="1966"/>
      <c r="E86" s="1966"/>
      <c r="F86" s="1966"/>
      <c r="G86" s="1966"/>
      <c r="H86" s="1966"/>
      <c r="I86" s="1966"/>
      <c r="J86" s="1959"/>
      <c r="K86" s="1959"/>
      <c r="L86" s="1959"/>
      <c r="M86" s="1956"/>
      <c r="N86" s="1956"/>
      <c r="O86" s="1956"/>
    </row>
    <row r="87" spans="1:15" s="1949" customFormat="1" ht="12.75" hidden="1" x14ac:dyDescent="0.2">
      <c r="A87" s="1953"/>
      <c r="B87" s="1953"/>
      <c r="C87" s="1956"/>
      <c r="D87" s="1966"/>
      <c r="E87" s="1966"/>
      <c r="F87" s="1966"/>
      <c r="G87" s="1966"/>
      <c r="H87" s="1966"/>
      <c r="I87" s="1966"/>
      <c r="J87" s="1962"/>
      <c r="K87" s="1962"/>
      <c r="L87" s="1962"/>
      <c r="M87" s="1956"/>
      <c r="N87" s="1956"/>
      <c r="O87" s="1956"/>
    </row>
    <row r="88" spans="1:15" s="1949" customFormat="1" ht="12.75" hidden="1" x14ac:dyDescent="0.2">
      <c r="A88" s="1953"/>
      <c r="B88" s="1953"/>
      <c r="C88" s="1956"/>
      <c r="D88" s="1966"/>
      <c r="E88" s="1966"/>
      <c r="F88" s="1966"/>
      <c r="G88" s="1966"/>
      <c r="H88" s="1966"/>
      <c r="I88" s="1966"/>
      <c r="J88" s="1959"/>
      <c r="K88" s="1959"/>
      <c r="L88" s="1959"/>
      <c r="M88" s="1956"/>
      <c r="N88" s="1956"/>
      <c r="O88" s="1956"/>
    </row>
    <row r="89" spans="1:15" s="1949" customFormat="1" ht="12.75" hidden="1" x14ac:dyDescent="0.2">
      <c r="A89" s="1953"/>
      <c r="B89" s="1953"/>
      <c r="C89" s="1956"/>
      <c r="D89" s="1966"/>
      <c r="E89" s="1966"/>
      <c r="F89" s="1966"/>
      <c r="G89" s="1966"/>
      <c r="H89" s="1966"/>
      <c r="I89" s="1966"/>
      <c r="J89" s="1957"/>
      <c r="K89" s="1957"/>
      <c r="L89" s="1957"/>
      <c r="M89" s="1956"/>
      <c r="N89" s="1956"/>
      <c r="O89" s="1956"/>
    </row>
    <row r="90" spans="1:15" s="1949" customFormat="1" ht="12.75" hidden="1" x14ac:dyDescent="0.2">
      <c r="A90" s="1953"/>
      <c r="B90" s="1953"/>
      <c r="C90" s="1956"/>
      <c r="D90" s="1966"/>
      <c r="E90" s="1966"/>
      <c r="F90" s="1966"/>
      <c r="G90" s="1966"/>
      <c r="H90" s="1966"/>
      <c r="I90" s="1966"/>
      <c r="J90" s="1957"/>
      <c r="K90" s="1957"/>
      <c r="L90" s="1957"/>
      <c r="M90" s="1956"/>
      <c r="N90" s="1956"/>
      <c r="O90" s="1956"/>
    </row>
    <row r="91" spans="1:15" s="1949" customFormat="1" ht="12.75" hidden="1" x14ac:dyDescent="0.2">
      <c r="A91" s="1953"/>
      <c r="B91" s="1953"/>
      <c r="D91" s="1964"/>
      <c r="E91" s="1964"/>
      <c r="F91" s="1964"/>
      <c r="G91" s="1964"/>
      <c r="H91" s="1964"/>
      <c r="I91" s="1964"/>
      <c r="J91" s="1957"/>
      <c r="K91" s="1957"/>
      <c r="L91" s="1957"/>
      <c r="M91" s="1956"/>
      <c r="N91" s="1956"/>
    </row>
    <row r="92" spans="1:15" s="1949" customFormat="1" ht="12.75" hidden="1" x14ac:dyDescent="0.2">
      <c r="A92" s="1953"/>
      <c r="B92" s="1953"/>
      <c r="D92" s="1965"/>
      <c r="E92" s="1965"/>
      <c r="F92" s="1965"/>
      <c r="G92" s="1965"/>
      <c r="H92" s="1965"/>
      <c r="I92" s="1965"/>
      <c r="J92" s="1957"/>
      <c r="K92" s="1957"/>
      <c r="L92" s="1957"/>
      <c r="M92" s="1956"/>
      <c r="N92" s="1956"/>
    </row>
    <row r="93" spans="1:15" s="1949" customFormat="1" ht="12.75" hidden="1" x14ac:dyDescent="0.2">
      <c r="A93" s="1953"/>
      <c r="B93" s="1953"/>
      <c r="D93" s="1964"/>
      <c r="E93" s="1964"/>
      <c r="F93" s="1964"/>
      <c r="G93" s="1964"/>
      <c r="H93" s="1964"/>
      <c r="I93" s="1964"/>
      <c r="J93" s="1957"/>
      <c r="K93" s="1957"/>
      <c r="L93" s="1957"/>
      <c r="M93" s="1956"/>
      <c r="N93" s="1956"/>
    </row>
    <row r="94" spans="1:15" s="1949" customFormat="1" ht="12.75" hidden="1" x14ac:dyDescent="0.2">
      <c r="A94" s="1953"/>
      <c r="B94" s="1953"/>
      <c r="D94" s="1961"/>
      <c r="E94" s="1961"/>
      <c r="F94" s="1961"/>
      <c r="G94" s="1961"/>
      <c r="H94" s="1961"/>
      <c r="I94" s="1961"/>
      <c r="J94" s="1960"/>
      <c r="K94" s="1959"/>
      <c r="L94" s="1959"/>
      <c r="M94" s="1956"/>
      <c r="N94" s="1956"/>
    </row>
    <row r="95" spans="1:15" s="1949" customFormat="1" ht="12.75" hidden="1" x14ac:dyDescent="0.2">
      <c r="A95" s="1953"/>
      <c r="B95" s="1953"/>
      <c r="D95" s="1961"/>
      <c r="E95" s="1961"/>
      <c r="F95" s="1961"/>
      <c r="G95" s="1961"/>
      <c r="H95" s="1961"/>
      <c r="I95" s="1961"/>
      <c r="J95" s="1963"/>
      <c r="K95" s="1962"/>
      <c r="L95" s="1962"/>
      <c r="M95" s="1956"/>
      <c r="N95" s="1956"/>
    </row>
    <row r="96" spans="1:15" s="1949" customFormat="1" ht="12.75" hidden="1" x14ac:dyDescent="0.2">
      <c r="A96" s="1953"/>
      <c r="B96" s="1953"/>
      <c r="D96" s="1961"/>
      <c r="E96" s="1961"/>
      <c r="F96" s="1961"/>
      <c r="G96" s="1961"/>
      <c r="H96" s="1961"/>
      <c r="I96" s="1961"/>
      <c r="J96" s="1960"/>
      <c r="K96" s="1959"/>
      <c r="L96" s="1959"/>
      <c r="M96" s="1956"/>
      <c r="N96" s="1956"/>
    </row>
    <row r="97" spans="1:14" s="1949" customFormat="1" ht="12.75" hidden="1" x14ac:dyDescent="0.2">
      <c r="A97" s="1953"/>
      <c r="B97" s="1953"/>
      <c r="D97" s="1955"/>
      <c r="E97" s="1955"/>
      <c r="F97" s="1955"/>
      <c r="G97" s="1955"/>
      <c r="H97" s="1955"/>
      <c r="I97" s="1955"/>
      <c r="J97" s="1958"/>
      <c r="K97" s="1957"/>
      <c r="L97" s="1957"/>
      <c r="M97" s="1956"/>
      <c r="N97" s="1956"/>
    </row>
    <row r="98" spans="1:14" s="1949" customFormat="1" ht="12.75" hidden="1" x14ac:dyDescent="0.2">
      <c r="A98" s="1953"/>
      <c r="B98" s="1953"/>
      <c r="D98" s="1955"/>
      <c r="E98" s="1955"/>
      <c r="F98" s="1955"/>
      <c r="G98" s="1955"/>
      <c r="H98" s="1955"/>
      <c r="I98" s="1955"/>
      <c r="J98" s="1958"/>
      <c r="K98" s="1957"/>
      <c r="L98" s="1957"/>
      <c r="M98" s="1956"/>
      <c r="N98" s="1956"/>
    </row>
    <row r="99" spans="1:14" s="1949" customFormat="1" ht="12.75" hidden="1" x14ac:dyDescent="0.2">
      <c r="A99" s="1953"/>
      <c r="B99" s="1953"/>
      <c r="D99" s="1955"/>
      <c r="E99" s="1955"/>
      <c r="F99" s="1955"/>
      <c r="G99" s="1955"/>
      <c r="H99" s="1955"/>
      <c r="I99" s="1955"/>
      <c r="J99" s="1958"/>
      <c r="K99" s="1957"/>
      <c r="L99" s="1957"/>
      <c r="M99" s="1956"/>
      <c r="N99" s="1956"/>
    </row>
    <row r="100" spans="1:14" s="1949" customFormat="1" ht="12.75" hidden="1" x14ac:dyDescent="0.2">
      <c r="A100" s="1953"/>
      <c r="B100" s="1953"/>
      <c r="D100" s="1955"/>
      <c r="E100" s="1955"/>
      <c r="F100" s="1955"/>
      <c r="G100" s="1955"/>
      <c r="H100" s="1955"/>
      <c r="I100" s="1955"/>
      <c r="J100" s="1954"/>
      <c r="K100" s="1953"/>
      <c r="L100" s="1953"/>
      <c r="M100" s="1956"/>
      <c r="N100" s="1956"/>
    </row>
    <row r="101" spans="1:14" s="1949" customFormat="1" ht="12.75" hidden="1" x14ac:dyDescent="0.2">
      <c r="A101" s="1953"/>
      <c r="B101" s="1953"/>
      <c r="D101" s="1955"/>
      <c r="E101" s="1955"/>
      <c r="F101" s="1955"/>
      <c r="G101" s="1955"/>
      <c r="H101" s="1955"/>
      <c r="I101" s="1955"/>
      <c r="J101" s="1954"/>
      <c r="K101" s="1953"/>
      <c r="L101" s="1953"/>
      <c r="M101" s="1956"/>
      <c r="N101" s="1956"/>
    </row>
    <row r="102" spans="1:14" s="1949" customFormat="1" ht="12.75" hidden="1" x14ac:dyDescent="0.2">
      <c r="A102" s="1953"/>
      <c r="B102" s="1953"/>
      <c r="D102" s="1955"/>
      <c r="E102" s="1955"/>
      <c r="F102" s="1955"/>
      <c r="G102" s="1955"/>
      <c r="H102" s="1955"/>
      <c r="I102" s="1955"/>
      <c r="J102" s="1954"/>
      <c r="K102" s="1953"/>
      <c r="L102" s="1953"/>
      <c r="M102" s="1956"/>
      <c r="N102" s="1956"/>
    </row>
    <row r="103" spans="1:14" s="1949" customFormat="1" ht="12.75" hidden="1" x14ac:dyDescent="0.2">
      <c r="A103" s="1953"/>
      <c r="B103" s="1953"/>
      <c r="D103" s="1955"/>
      <c r="E103" s="1955"/>
      <c r="F103" s="1955"/>
      <c r="G103" s="1955"/>
      <c r="H103" s="1955"/>
      <c r="I103" s="1955"/>
      <c r="J103" s="1954"/>
      <c r="K103" s="1953"/>
      <c r="L103" s="1953"/>
      <c r="M103" s="1956"/>
      <c r="N103" s="1956"/>
    </row>
    <row r="104" spans="1:14" s="1949" customFormat="1" ht="12.75" hidden="1" x14ac:dyDescent="0.2">
      <c r="A104" s="1953"/>
      <c r="B104" s="1953"/>
      <c r="D104" s="1955"/>
      <c r="E104" s="1955"/>
      <c r="F104" s="1955"/>
      <c r="G104" s="1955"/>
      <c r="H104" s="1955"/>
      <c r="I104" s="1955"/>
      <c r="J104" s="1954"/>
      <c r="K104" s="1953"/>
      <c r="L104" s="1953"/>
      <c r="M104" s="1956"/>
      <c r="N104" s="1956"/>
    </row>
    <row r="105" spans="1:14" s="1949" customFormat="1" ht="12.75" hidden="1" x14ac:dyDescent="0.2">
      <c r="A105" s="1953"/>
      <c r="B105" s="1953"/>
      <c r="D105" s="1955"/>
      <c r="E105" s="1955"/>
      <c r="F105" s="1955"/>
      <c r="G105" s="1955"/>
      <c r="H105" s="1955"/>
      <c r="I105" s="1955"/>
      <c r="J105" s="1954"/>
      <c r="K105" s="1953"/>
      <c r="L105" s="1953"/>
      <c r="M105" s="1956"/>
      <c r="N105" s="1956"/>
    </row>
    <row r="106" spans="1:14" s="1949" customFormat="1" ht="12.75" hidden="1" x14ac:dyDescent="0.2">
      <c r="A106" s="1953"/>
      <c r="B106" s="1953"/>
      <c r="D106" s="1955"/>
      <c r="E106" s="1955"/>
      <c r="F106" s="1955"/>
      <c r="G106" s="1955"/>
      <c r="H106" s="1955"/>
      <c r="I106" s="1955"/>
      <c r="J106" s="1954"/>
      <c r="K106" s="1953"/>
      <c r="L106" s="1953"/>
      <c r="M106" s="1956"/>
      <c r="N106" s="1956"/>
    </row>
    <row r="107" spans="1:14" s="1949" customFormat="1" ht="12.75" hidden="1" x14ac:dyDescent="0.2">
      <c r="A107" s="1953"/>
      <c r="B107" s="1953"/>
      <c r="D107" s="1955"/>
      <c r="E107" s="1955"/>
      <c r="F107" s="1955"/>
      <c r="G107" s="1955"/>
      <c r="H107" s="1955"/>
      <c r="I107" s="1955"/>
      <c r="J107" s="1954"/>
      <c r="K107" s="1953"/>
      <c r="L107" s="1953"/>
      <c r="M107" s="1956"/>
      <c r="N107" s="1956"/>
    </row>
    <row r="108" spans="1:14" s="1949" customFormat="1" ht="12.75" hidden="1" x14ac:dyDescent="0.2">
      <c r="A108" s="1953"/>
      <c r="B108" s="1953"/>
      <c r="D108" s="1955"/>
      <c r="E108" s="1955"/>
      <c r="F108" s="1955"/>
      <c r="G108" s="1955"/>
      <c r="H108" s="1955"/>
      <c r="I108" s="1955"/>
      <c r="J108" s="1954"/>
      <c r="K108" s="1953"/>
      <c r="L108" s="1953"/>
      <c r="M108" s="1956"/>
      <c r="N108" s="1956"/>
    </row>
    <row r="109" spans="1:14" s="1949" customFormat="1" ht="12.75" hidden="1" customHeight="1" x14ac:dyDescent="0.2">
      <c r="A109" s="1953"/>
      <c r="B109" s="1953"/>
      <c r="D109" s="1955"/>
      <c r="E109" s="1955"/>
      <c r="F109" s="1955"/>
      <c r="G109" s="1955"/>
      <c r="H109" s="1955"/>
      <c r="I109" s="1955"/>
      <c r="J109" s="1954"/>
      <c r="K109" s="1953"/>
      <c r="L109" s="1953"/>
      <c r="M109" s="1956"/>
      <c r="N109" s="1956"/>
    </row>
    <row r="110" spans="1:14" s="1949" customFormat="1" ht="12.75" hidden="1" x14ac:dyDescent="0.2">
      <c r="A110" s="1953"/>
      <c r="B110" s="1953"/>
      <c r="D110" s="1955"/>
      <c r="E110" s="1955"/>
      <c r="F110" s="1955"/>
      <c r="G110" s="1955"/>
      <c r="H110" s="1955"/>
      <c r="I110" s="1955"/>
      <c r="J110" s="1954"/>
      <c r="K110" s="1954"/>
      <c r="L110" s="1954"/>
    </row>
    <row r="111" spans="1:14" s="1949" customFormat="1" ht="12.75" hidden="1" x14ac:dyDescent="0.2">
      <c r="A111" s="1953"/>
      <c r="B111" s="1953"/>
      <c r="D111" s="1955"/>
      <c r="E111" s="1955"/>
      <c r="F111" s="1955"/>
      <c r="G111" s="1955"/>
      <c r="H111" s="1955"/>
      <c r="I111" s="1955"/>
      <c r="J111" s="1954"/>
      <c r="K111" s="1954"/>
      <c r="L111" s="1954"/>
    </row>
    <row r="112" spans="1:14" s="1949" customFormat="1" ht="12.75" hidden="1" x14ac:dyDescent="0.2">
      <c r="A112" s="1953"/>
      <c r="B112" s="1953"/>
      <c r="D112" s="1955"/>
      <c r="E112" s="1955"/>
      <c r="F112" s="1955"/>
      <c r="G112" s="1955"/>
      <c r="H112" s="1955"/>
      <c r="I112" s="1955"/>
      <c r="J112" s="1954"/>
      <c r="K112" s="1954"/>
      <c r="L112" s="1954"/>
    </row>
    <row r="113" spans="1:12" s="1949" customFormat="1" ht="12.75" hidden="1" x14ac:dyDescent="0.2">
      <c r="A113" s="1953"/>
      <c r="B113" s="1953"/>
      <c r="D113" s="1955"/>
      <c r="E113" s="1955"/>
      <c r="F113" s="1955"/>
      <c r="G113" s="1955"/>
      <c r="H113" s="1955"/>
      <c r="I113" s="1955"/>
      <c r="J113" s="1954"/>
      <c r="K113" s="1954"/>
      <c r="L113" s="1954"/>
    </row>
    <row r="114" spans="1:12" s="1949" customFormat="1" ht="12.75" hidden="1" x14ac:dyDescent="0.2">
      <c r="A114" s="1953"/>
      <c r="B114" s="1953"/>
      <c r="D114" s="1955"/>
      <c r="E114" s="1955"/>
      <c r="F114" s="1955"/>
      <c r="G114" s="1955"/>
      <c r="H114" s="1955"/>
      <c r="I114" s="1955"/>
      <c r="J114" s="1954"/>
      <c r="K114" s="1954"/>
      <c r="L114" s="1954"/>
    </row>
    <row r="115" spans="1:12" s="1949" customFormat="1" ht="12.75" hidden="1" x14ac:dyDescent="0.2">
      <c r="A115" s="1953"/>
      <c r="B115" s="1953"/>
      <c r="D115" s="1955"/>
      <c r="E115" s="1955"/>
      <c r="F115" s="1955"/>
      <c r="G115" s="1955"/>
      <c r="H115" s="1955"/>
      <c r="I115" s="1955"/>
      <c r="J115" s="1954"/>
      <c r="K115" s="1954"/>
      <c r="L115" s="1954"/>
    </row>
    <row r="116" spans="1:12" ht="12.75" hidden="1" x14ac:dyDescent="0.2">
      <c r="B116" s="1953"/>
      <c r="J116" s="1954"/>
      <c r="K116" s="1954"/>
      <c r="L116" s="1954"/>
    </row>
    <row r="117" spans="1:12" ht="12.75" hidden="1" x14ac:dyDescent="0.2">
      <c r="J117" s="1954"/>
      <c r="K117" s="1954"/>
      <c r="L117" s="1954"/>
    </row>
    <row r="118" spans="1:12" ht="12.75" hidden="1" x14ac:dyDescent="0.2">
      <c r="J118" s="1954"/>
      <c r="K118" s="1954"/>
      <c r="L118" s="1954"/>
    </row>
    <row r="119" spans="1:12" ht="12.75" hidden="1" x14ac:dyDescent="0.2"/>
    <row r="120" spans="1:12" ht="12.75" hidden="1" x14ac:dyDescent="0.2"/>
    <row r="121" spans="1:12" ht="12.75" hidden="1" x14ac:dyDescent="0.2"/>
    <row r="122" spans="1:12" ht="12.75" hidden="1" x14ac:dyDescent="0.2"/>
  </sheetData>
  <sheetProtection formatCells="0" formatColumns="0" formatRows="0" insertRows="0" insertHyperlinks="0" deleteRows="0"/>
  <mergeCells count="175">
    <mergeCell ref="M51:M53"/>
    <mergeCell ref="N51:N53"/>
    <mergeCell ref="O51:O53"/>
    <mergeCell ref="E52:E53"/>
    <mergeCell ref="F52:F53"/>
    <mergeCell ref="G52:G53"/>
    <mergeCell ref="M48:M50"/>
    <mergeCell ref="N48:N50"/>
    <mergeCell ref="O48:O50"/>
    <mergeCell ref="E49:E50"/>
    <mergeCell ref="F49:F50"/>
    <mergeCell ref="G49:G50"/>
    <mergeCell ref="N54:N56"/>
    <mergeCell ref="O54:O56"/>
    <mergeCell ref="E55:E56"/>
    <mergeCell ref="F55:F56"/>
    <mergeCell ref="G55:G56"/>
    <mergeCell ref="C54:C56"/>
    <mergeCell ref="D54:D56"/>
    <mergeCell ref="H54:H56"/>
    <mergeCell ref="I54:I56"/>
    <mergeCell ref="L54:L56"/>
    <mergeCell ref="M54:M56"/>
    <mergeCell ref="B48:B56"/>
    <mergeCell ref="C48:C50"/>
    <mergeCell ref="D48:D50"/>
    <mergeCell ref="H48:H50"/>
    <mergeCell ref="I48:I50"/>
    <mergeCell ref="L48:L50"/>
    <mergeCell ref="C51:C53"/>
    <mergeCell ref="D51:D53"/>
    <mergeCell ref="H51:H53"/>
    <mergeCell ref="I51:I53"/>
    <mergeCell ref="L51:L53"/>
    <mergeCell ref="B42:B47"/>
    <mergeCell ref="C42:C44"/>
    <mergeCell ref="L42:L44"/>
    <mergeCell ref="M42:M44"/>
    <mergeCell ref="C45:C47"/>
    <mergeCell ref="L45:L47"/>
    <mergeCell ref="M45:M47"/>
    <mergeCell ref="N45:N47"/>
    <mergeCell ref="O45:O47"/>
    <mergeCell ref="D46:D47"/>
    <mergeCell ref="E46:E47"/>
    <mergeCell ref="F46:F47"/>
    <mergeCell ref="G46:G47"/>
    <mergeCell ref="H46:H47"/>
    <mergeCell ref="I46:I47"/>
    <mergeCell ref="N42:N44"/>
    <mergeCell ref="O42:O44"/>
    <mergeCell ref="D43:D44"/>
    <mergeCell ref="E43:E44"/>
    <mergeCell ref="F43:F44"/>
    <mergeCell ref="G43:G44"/>
    <mergeCell ref="H43:H44"/>
    <mergeCell ref="I43:I44"/>
    <mergeCell ref="O39:O41"/>
    <mergeCell ref="D40:D41"/>
    <mergeCell ref="E40:E41"/>
    <mergeCell ref="F40:F41"/>
    <mergeCell ref="G40:G41"/>
    <mergeCell ref="C36:C38"/>
    <mergeCell ref="L36:L38"/>
    <mergeCell ref="M36:M38"/>
    <mergeCell ref="N36:N38"/>
    <mergeCell ref="O36:O38"/>
    <mergeCell ref="D37:D38"/>
    <mergeCell ref="E37:E38"/>
    <mergeCell ref="F37:F38"/>
    <mergeCell ref="G37:G38"/>
    <mergeCell ref="H37:H38"/>
    <mergeCell ref="H40:H41"/>
    <mergeCell ref="I40:I41"/>
    <mergeCell ref="O33:O35"/>
    <mergeCell ref="D34:D35"/>
    <mergeCell ref="E34:E35"/>
    <mergeCell ref="F34:F35"/>
    <mergeCell ref="G34:G35"/>
    <mergeCell ref="H34:H35"/>
    <mergeCell ref="I34:I35"/>
    <mergeCell ref="H31:H32"/>
    <mergeCell ref="I31:I32"/>
    <mergeCell ref="O30:O32"/>
    <mergeCell ref="C33:C35"/>
    <mergeCell ref="L33:L35"/>
    <mergeCell ref="M33:M35"/>
    <mergeCell ref="N33:N35"/>
    <mergeCell ref="B30:B41"/>
    <mergeCell ref="C30:C32"/>
    <mergeCell ref="L30:L32"/>
    <mergeCell ref="M30:M32"/>
    <mergeCell ref="N30:N32"/>
    <mergeCell ref="D31:D32"/>
    <mergeCell ref="E31:E32"/>
    <mergeCell ref="F31:F32"/>
    <mergeCell ref="G31:G32"/>
    <mergeCell ref="I37:I38"/>
    <mergeCell ref="C39:C41"/>
    <mergeCell ref="L39:L41"/>
    <mergeCell ref="M39:M41"/>
    <mergeCell ref="N39:N41"/>
    <mergeCell ref="O24:O26"/>
    <mergeCell ref="D25:D26"/>
    <mergeCell ref="E25:E26"/>
    <mergeCell ref="F25:F26"/>
    <mergeCell ref="G25:G26"/>
    <mergeCell ref="H25:H26"/>
    <mergeCell ref="O21:O23"/>
    <mergeCell ref="D22:D23"/>
    <mergeCell ref="E22:E23"/>
    <mergeCell ref="F22:F23"/>
    <mergeCell ref="G22:G23"/>
    <mergeCell ref="H22:H23"/>
    <mergeCell ref="I22:I23"/>
    <mergeCell ref="I25:I26"/>
    <mergeCell ref="L24:L26"/>
    <mergeCell ref="C21:C23"/>
    <mergeCell ref="L21:L23"/>
    <mergeCell ref="M21:M23"/>
    <mergeCell ref="N21:N23"/>
    <mergeCell ref="B18:B29"/>
    <mergeCell ref="C18:C20"/>
    <mergeCell ref="L18:L20"/>
    <mergeCell ref="M18:M20"/>
    <mergeCell ref="N18:N20"/>
    <mergeCell ref="M24:M26"/>
    <mergeCell ref="N24:N26"/>
    <mergeCell ref="C27:C29"/>
    <mergeCell ref="L27:L29"/>
    <mergeCell ref="D28:D29"/>
    <mergeCell ref="E28:E29"/>
    <mergeCell ref="F28:F29"/>
    <mergeCell ref="G28:G29"/>
    <mergeCell ref="H28:H29"/>
    <mergeCell ref="I28:I29"/>
    <mergeCell ref="C24:C26"/>
    <mergeCell ref="O18:O20"/>
    <mergeCell ref="D19:D20"/>
    <mergeCell ref="E19:E20"/>
    <mergeCell ref="F19:F20"/>
    <mergeCell ref="G19:G20"/>
    <mergeCell ref="O15:O17"/>
    <mergeCell ref="D16:D17"/>
    <mergeCell ref="E16:E17"/>
    <mergeCell ref="F16:F17"/>
    <mergeCell ref="G16:G17"/>
    <mergeCell ref="H16:H17"/>
    <mergeCell ref="I16:I17"/>
    <mergeCell ref="H19:H20"/>
    <mergeCell ref="I19:I20"/>
    <mergeCell ref="C15:C17"/>
    <mergeCell ref="L15:L17"/>
    <mergeCell ref="M15:M17"/>
    <mergeCell ref="N15:N17"/>
    <mergeCell ref="B12:B17"/>
    <mergeCell ref="C12:C14"/>
    <mergeCell ref="L12:L14"/>
    <mergeCell ref="M12:M14"/>
    <mergeCell ref="N12:N14"/>
    <mergeCell ref="O12:O14"/>
    <mergeCell ref="D13:D14"/>
    <mergeCell ref="E13:E14"/>
    <mergeCell ref="F13:F14"/>
    <mergeCell ref="G13:G14"/>
    <mergeCell ref="B7:C7"/>
    <mergeCell ref="D7:E7"/>
    <mergeCell ref="B8:C8"/>
    <mergeCell ref="D8:E8"/>
    <mergeCell ref="B11:C11"/>
    <mergeCell ref="J11:L11"/>
    <mergeCell ref="H13:H14"/>
    <mergeCell ref="I13:I14"/>
    <mergeCell ref="B9:C9"/>
    <mergeCell ref="D9:E9"/>
  </mergeCells>
  <dataValidations count="11">
    <dataValidation type="list" allowBlank="1" showErrorMessage="1" sqref="H12 H21 H15 H27 H24 H18" xr:uid="{6E2D9A63-D512-4F2A-921D-4040169D29D3}">
      <formula1>$D$62:$D$65</formula1>
    </dataValidation>
    <dataValidation type="list" allowBlank="1" showInputMessage="1" showErrorMessage="1" sqref="E54 E51 E48" xr:uid="{82684FF7-9F97-40E6-852E-EEE411910FA8}">
      <formula1>$L$62:$L$65</formula1>
    </dataValidation>
    <dataValidation type="list" allowBlank="1" showInputMessage="1" showErrorMessage="1" sqref="I62" xr:uid="{0AD8F300-FDFC-44DB-A1A5-1E0AB41C6FBB}">
      <formula1>#REF!</formula1>
    </dataValidation>
    <dataValidation type="list" allowBlank="1" showErrorMessage="1" sqref="H30 H33" xr:uid="{6F2C916E-AD0D-48BF-878E-B39CEBC6F416}">
      <formula1>$E$62:$E$64</formula1>
    </dataValidation>
    <dataValidation type="list" allowBlank="1" showErrorMessage="1" sqref="H45 H42" xr:uid="{EF6391C6-3DB1-489E-BEBA-F063C90DFAE5}">
      <formula1>$G$62:$G$64</formula1>
    </dataValidation>
    <dataValidation type="list" allowBlank="1" showErrorMessage="1" sqref="H39 H36" xr:uid="{BD70E77D-0972-4249-A03D-B41EC9A62E0F}">
      <formula1>$F$62:$F$64</formula1>
    </dataValidation>
    <dataValidation type="list" allowBlank="1" showInputMessage="1" showErrorMessage="1" sqref="E30 E36 E45 E39 E42" xr:uid="{A0A987DB-D7B7-4B06-A127-7EACF81070B2}">
      <formula1>$J$62:$J$65</formula1>
    </dataValidation>
    <dataValidation type="list" allowBlank="1" showInputMessage="1" showErrorMessage="1" sqref="E33" xr:uid="{96ED5DCC-3E14-44D6-ADC8-023C37366864}">
      <formula1>$K$62:$K$65</formula1>
    </dataValidation>
    <dataValidation type="list" allowBlank="1" showInputMessage="1" showErrorMessage="1" sqref="E12 E21 E27 E24 E18 E15" xr:uid="{99F465BC-CCFC-4DA4-90B8-81C390B2D636}">
      <formula1>$H$62:$H$65</formula1>
    </dataValidation>
    <dataValidation type="list" allowBlank="1" showErrorMessage="1" sqref="D42 D24 D18 D39 D30 D27 D33 D12 D45 D15 D21 D36" xr:uid="{94006921-9C06-42B1-A187-F032F3FF3A77}">
      <formula1>$B$62:$B$66</formula1>
    </dataValidation>
    <dataValidation type="list" allowBlank="1" showErrorMessage="1" sqref="K12:K56" xr:uid="{64EADD8C-BFDE-4855-A776-63A241FF7106}">
      <formula1>$M$62:$M$64</formula1>
    </dataValidation>
  </dataValidations>
  <pageMargins left="0.70866141732283472" right="0.70866141732283472" top="0.74803149606299213" bottom="0.74803149606299213" header="0.31496062992125984" footer="0.31496062992125984"/>
  <pageSetup paperSize="8" scale="28" orientation="landscape" cellComments="asDisplayed" r:id="rId1"/>
  <headerFooter>
    <oddHeader>&amp;LFSB NBFI montoring exercise&amp;R&amp;"Calibri"&amp;9&amp;K000000Confidential&amp;1#_x000D_&amp;"Segoe UI"&amp;11&amp;K000000Confidential when completed</oddHeader>
    <oddFooter>&amp;C&amp;P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9072-2123-458E-B0B2-921D515A021B}">
  <sheetPr>
    <tabColor theme="3" tint="0.59999389629810485"/>
    <pageSetUpPr fitToPage="1"/>
  </sheetPr>
  <dimension ref="A1:BQ121"/>
  <sheetViews>
    <sheetView topLeftCell="C38" zoomScale="55" zoomScaleNormal="55" workbookViewId="0">
      <selection activeCell="D67" sqref="D67"/>
    </sheetView>
  </sheetViews>
  <sheetFormatPr defaultColWidth="0" defaultRowHeight="0" customHeight="1" zeroHeight="1" x14ac:dyDescent="0.2"/>
  <cols>
    <col min="1" max="1" width="3.625" style="1953" customWidth="1"/>
    <col min="2" max="2" width="7.875" style="1952" customWidth="1"/>
    <col min="3" max="3" width="34.25" style="1948" customWidth="1"/>
    <col min="4" max="9" width="45.625" style="1951" customWidth="1"/>
    <col min="10" max="10" width="17.25" style="1950" customWidth="1"/>
    <col min="11" max="11" width="10.125" style="1950" customWidth="1"/>
    <col min="12" max="12" width="35.625" style="1950" customWidth="1"/>
    <col min="13" max="15" width="45.625" style="1948" customWidth="1"/>
    <col min="16" max="16" width="3.625" style="1949" customWidth="1"/>
    <col min="17" max="69" width="0" style="1948" hidden="1" customWidth="1"/>
    <col min="70" max="16384" width="10" style="1948" hidden="1"/>
  </cols>
  <sheetData>
    <row r="1" spans="1:16" s="1784" customFormat="1" ht="14.25" customHeight="1" x14ac:dyDescent="0.2">
      <c r="A1" s="1783"/>
    </row>
    <row r="2" spans="1:16" customFormat="1" ht="19.5" customHeight="1" x14ac:dyDescent="0.2">
      <c r="A2" s="1785"/>
      <c r="B2" s="1786" t="s">
        <v>2321</v>
      </c>
      <c r="C2" s="1786"/>
      <c r="D2" s="1786"/>
      <c r="E2" s="1786"/>
      <c r="F2" s="1786"/>
      <c r="G2" s="1786"/>
      <c r="H2" s="1786"/>
      <c r="I2" s="1786"/>
      <c r="J2" s="2031"/>
      <c r="K2" s="2031"/>
      <c r="L2" s="2031"/>
      <c r="M2" s="1786"/>
      <c r="N2" s="1786"/>
      <c r="O2" s="1786"/>
      <c r="P2" s="1785"/>
    </row>
    <row r="3" spans="1:16" s="1785" customFormat="1" ht="16.5" hidden="1" x14ac:dyDescent="0.2">
      <c r="B3" s="2030" t="b">
        <v>1</v>
      </c>
      <c r="C3" s="2026"/>
      <c r="D3" s="2026"/>
      <c r="E3" s="2026"/>
      <c r="F3" s="2026"/>
      <c r="G3" s="2026"/>
      <c r="H3" s="2026"/>
      <c r="I3" s="2026"/>
      <c r="J3" s="2027"/>
      <c r="K3" s="2027"/>
      <c r="L3" s="2027"/>
      <c r="M3" s="2026"/>
      <c r="N3" s="2026"/>
      <c r="O3" s="2026"/>
    </row>
    <row r="4" spans="1:16" s="1785" customFormat="1" ht="15" customHeight="1" x14ac:dyDescent="0.2">
      <c r="B4" s="2029"/>
      <c r="C4" s="2028"/>
      <c r="D4" s="2026"/>
      <c r="E4" s="2026"/>
      <c r="F4" s="2026"/>
      <c r="G4" s="2026"/>
      <c r="H4" s="2026"/>
      <c r="I4" s="2026"/>
      <c r="J4" s="2027"/>
      <c r="K4" s="2027"/>
      <c r="L4" s="2027"/>
      <c r="M4" s="2026"/>
      <c r="N4" s="2026"/>
      <c r="O4" s="2026"/>
    </row>
    <row r="5" spans="1:16" s="1784" customFormat="1" ht="12" customHeight="1" x14ac:dyDescent="0.2">
      <c r="B5" s="2023" t="s">
        <v>2378</v>
      </c>
      <c r="C5" s="2025"/>
      <c r="M5" s="2024"/>
    </row>
    <row r="6" spans="1:16" s="1949" customFormat="1" ht="12" customHeight="1" x14ac:dyDescent="0.25">
      <c r="A6" s="1953"/>
      <c r="B6" s="2023"/>
      <c r="C6" s="2021"/>
      <c r="D6" s="2021"/>
      <c r="E6" s="2021"/>
      <c r="F6" s="2021"/>
      <c r="G6" s="2021"/>
      <c r="H6" s="2021"/>
      <c r="I6" s="2021"/>
      <c r="J6" s="2022"/>
      <c r="K6" s="2022"/>
      <c r="L6" s="2022"/>
      <c r="M6" s="2021"/>
      <c r="N6" s="2021"/>
      <c r="O6" s="2021"/>
    </row>
    <row r="7" spans="1:16" s="1949" customFormat="1" ht="45" customHeight="1" x14ac:dyDescent="0.2">
      <c r="A7" s="1953"/>
      <c r="B7" s="2561" t="s">
        <v>2319</v>
      </c>
      <c r="C7" s="2561"/>
      <c r="D7" s="2562" t="s">
        <v>2406</v>
      </c>
      <c r="E7" s="2562"/>
      <c r="F7" s="2019"/>
      <c r="G7" s="2019"/>
      <c r="H7" s="2019"/>
      <c r="I7" s="2019"/>
      <c r="J7" s="2020"/>
      <c r="K7" s="2018"/>
      <c r="L7" s="2018"/>
      <c r="M7" s="2017"/>
      <c r="N7" s="2017"/>
      <c r="O7" s="2016"/>
    </row>
    <row r="8" spans="1:16" s="1949" customFormat="1" ht="45" customHeight="1" x14ac:dyDescent="0.2">
      <c r="A8" s="2014"/>
      <c r="B8" s="2563" t="s">
        <v>2317</v>
      </c>
      <c r="C8" s="2563"/>
      <c r="D8" s="2564" t="s">
        <v>2316</v>
      </c>
      <c r="E8" s="2565"/>
      <c r="F8" s="2019"/>
      <c r="G8" s="2019"/>
      <c r="H8" s="2019"/>
      <c r="I8" s="2019"/>
      <c r="J8" s="2018"/>
      <c r="K8" s="2018"/>
      <c r="L8" s="2018"/>
      <c r="M8" s="2017"/>
      <c r="N8" s="2017"/>
      <c r="O8" s="2016"/>
    </row>
    <row r="9" spans="1:16" s="1949" customFormat="1" ht="20.100000000000001" customHeight="1" x14ac:dyDescent="0.2">
      <c r="A9" s="2014"/>
      <c r="B9" s="2014"/>
      <c r="C9" s="1970"/>
      <c r="D9" s="1970"/>
      <c r="E9" s="1970"/>
      <c r="F9" s="1970"/>
      <c r="G9" s="1970"/>
      <c r="H9" s="1970"/>
      <c r="I9" s="1970"/>
      <c r="J9" s="2015"/>
      <c r="K9" s="2015"/>
      <c r="L9" s="2015"/>
      <c r="M9" s="1970"/>
      <c r="N9" s="1970"/>
      <c r="O9" s="1970"/>
    </row>
    <row r="10" spans="1:16" ht="45" customHeight="1" x14ac:dyDescent="0.2">
      <c r="A10" s="2014"/>
      <c r="B10" s="2571" t="s">
        <v>2315</v>
      </c>
      <c r="C10" s="2571"/>
      <c r="D10" s="2013" t="s">
        <v>2314</v>
      </c>
      <c r="E10" s="2064" t="s">
        <v>2313</v>
      </c>
      <c r="F10" s="2065" t="s">
        <v>2312</v>
      </c>
      <c r="G10" s="2065" t="s">
        <v>2311</v>
      </c>
      <c r="H10" s="2064" t="s">
        <v>2310</v>
      </c>
      <c r="I10" s="2012" t="s">
        <v>2309</v>
      </c>
      <c r="J10" s="2568" t="s">
        <v>2308</v>
      </c>
      <c r="K10" s="2569"/>
      <c r="L10" s="2570"/>
      <c r="M10" s="2012" t="s">
        <v>2307</v>
      </c>
      <c r="N10" s="2011" t="s">
        <v>2306</v>
      </c>
      <c r="O10" s="2010" t="s">
        <v>2305</v>
      </c>
    </row>
    <row r="11" spans="1:16" s="1951" customFormat="1" ht="45" customHeight="1" x14ac:dyDescent="0.2">
      <c r="A11" s="2008"/>
      <c r="B11" s="2587" t="s">
        <v>2304</v>
      </c>
      <c r="C11" s="2572" t="s">
        <v>2400</v>
      </c>
      <c r="D11" s="1983" t="s">
        <v>2280</v>
      </c>
      <c r="E11" s="1982" t="s">
        <v>2276</v>
      </c>
      <c r="F11" s="2000" t="s">
        <v>2288</v>
      </c>
      <c r="G11" s="2000" t="s">
        <v>2287</v>
      </c>
      <c r="H11" s="1983" t="s">
        <v>2279</v>
      </c>
      <c r="I11" s="1982" t="s">
        <v>2293</v>
      </c>
      <c r="J11" s="1999" t="s">
        <v>2286</v>
      </c>
      <c r="K11" s="2001" t="s">
        <v>2272</v>
      </c>
      <c r="L11" s="2574" t="s">
        <v>2285</v>
      </c>
      <c r="M11" s="2595"/>
      <c r="N11" s="2593"/>
      <c r="O11" s="2591"/>
      <c r="P11" s="1955"/>
    </row>
    <row r="12" spans="1:16" s="1951" customFormat="1" ht="45" customHeight="1" x14ac:dyDescent="0.2">
      <c r="A12" s="2008"/>
      <c r="B12" s="2581"/>
      <c r="C12" s="2573"/>
      <c r="D12" s="2583" t="s">
        <v>2292</v>
      </c>
      <c r="E12" s="2583" t="s">
        <v>2284</v>
      </c>
      <c r="F12" s="2590" t="s">
        <v>2284</v>
      </c>
      <c r="G12" s="2590" t="s">
        <v>2284</v>
      </c>
      <c r="H12" s="2566" t="s">
        <v>2284</v>
      </c>
      <c r="I12" s="2583" t="s">
        <v>2284</v>
      </c>
      <c r="J12" s="1998" t="s">
        <v>2283</v>
      </c>
      <c r="K12" s="1997" t="s">
        <v>2272</v>
      </c>
      <c r="L12" s="2575"/>
      <c r="M12" s="2596"/>
      <c r="N12" s="2594"/>
      <c r="O12" s="2592"/>
      <c r="P12" s="1955"/>
    </row>
    <row r="13" spans="1:16" s="1951" customFormat="1" ht="45" customHeight="1" x14ac:dyDescent="0.2">
      <c r="A13" s="2008"/>
      <c r="B13" s="2581"/>
      <c r="C13" s="2573"/>
      <c r="D13" s="2583"/>
      <c r="E13" s="2583"/>
      <c r="F13" s="2590"/>
      <c r="G13" s="2590"/>
      <c r="H13" s="2567"/>
      <c r="I13" s="2583"/>
      <c r="J13" s="1998" t="s">
        <v>2282</v>
      </c>
      <c r="K13" s="1997" t="s">
        <v>2272</v>
      </c>
      <c r="L13" s="2575"/>
      <c r="M13" s="2596"/>
      <c r="N13" s="2594"/>
      <c r="O13" s="2592"/>
      <c r="P13" s="1955"/>
    </row>
    <row r="14" spans="1:16" s="1951" customFormat="1" ht="45" customHeight="1" x14ac:dyDescent="0.2">
      <c r="A14" s="2008"/>
      <c r="B14" s="2581"/>
      <c r="C14" s="2576" t="s">
        <v>2303</v>
      </c>
      <c r="D14" s="2009" t="s">
        <v>2280</v>
      </c>
      <c r="E14" s="1982" t="s">
        <v>2276</v>
      </c>
      <c r="F14" s="2000" t="s">
        <v>2288</v>
      </c>
      <c r="G14" s="2000" t="s">
        <v>2287</v>
      </c>
      <c r="H14" s="1983" t="s">
        <v>2279</v>
      </c>
      <c r="I14" s="1982" t="s">
        <v>2293</v>
      </c>
      <c r="J14" s="1999" t="s">
        <v>2286</v>
      </c>
      <c r="K14" s="1997" t="s">
        <v>2272</v>
      </c>
      <c r="L14" s="2577" t="s">
        <v>2285</v>
      </c>
      <c r="M14" s="2596"/>
      <c r="N14" s="2594"/>
      <c r="O14" s="2592"/>
      <c r="P14" s="1955"/>
    </row>
    <row r="15" spans="1:16" s="1951" customFormat="1" ht="45" customHeight="1" x14ac:dyDescent="0.2">
      <c r="A15" s="2008"/>
      <c r="B15" s="2581"/>
      <c r="C15" s="2576"/>
      <c r="D15" s="2566" t="s">
        <v>2292</v>
      </c>
      <c r="E15" s="2566" t="s">
        <v>2284</v>
      </c>
      <c r="F15" s="2590" t="s">
        <v>2284</v>
      </c>
      <c r="G15" s="2590" t="s">
        <v>2284</v>
      </c>
      <c r="H15" s="2566" t="s">
        <v>2284</v>
      </c>
      <c r="I15" s="2583" t="s">
        <v>2284</v>
      </c>
      <c r="J15" s="1998" t="s">
        <v>2283</v>
      </c>
      <c r="K15" s="1997" t="s">
        <v>2272</v>
      </c>
      <c r="L15" s="2578"/>
      <c r="M15" s="2596"/>
      <c r="N15" s="2594"/>
      <c r="O15" s="2592"/>
      <c r="P15" s="1955"/>
    </row>
    <row r="16" spans="1:16" s="1951" customFormat="1" ht="45" customHeight="1" x14ac:dyDescent="0.2">
      <c r="A16" s="2004"/>
      <c r="B16" s="2588"/>
      <c r="C16" s="2576"/>
      <c r="D16" s="2589"/>
      <c r="E16" s="2589"/>
      <c r="F16" s="2590"/>
      <c r="G16" s="2590"/>
      <c r="H16" s="2567"/>
      <c r="I16" s="2583"/>
      <c r="J16" s="1998" t="s">
        <v>2282</v>
      </c>
      <c r="K16" s="1997" t="s">
        <v>2272</v>
      </c>
      <c r="L16" s="2579"/>
      <c r="M16" s="2596"/>
      <c r="N16" s="2594"/>
      <c r="O16" s="2592"/>
      <c r="P16" s="1955"/>
    </row>
    <row r="17" spans="1:16" s="1951" customFormat="1" ht="45" customHeight="1" x14ac:dyDescent="0.2">
      <c r="A17" s="2004"/>
      <c r="B17" s="2580" t="s">
        <v>2302</v>
      </c>
      <c r="C17" s="2576" t="s">
        <v>2301</v>
      </c>
      <c r="D17" s="1983" t="s">
        <v>2280</v>
      </c>
      <c r="E17" s="1982" t="s">
        <v>2276</v>
      </c>
      <c r="F17" s="2000" t="s">
        <v>2288</v>
      </c>
      <c r="G17" s="2000" t="s">
        <v>2287</v>
      </c>
      <c r="H17" s="1983" t="s">
        <v>2279</v>
      </c>
      <c r="I17" s="1982" t="s">
        <v>2293</v>
      </c>
      <c r="J17" s="1999" t="s">
        <v>2286</v>
      </c>
      <c r="K17" s="1997" t="s">
        <v>2272</v>
      </c>
      <c r="L17" s="2577" t="s">
        <v>2285</v>
      </c>
      <c r="M17" s="2596"/>
      <c r="N17" s="2594"/>
      <c r="O17" s="2592"/>
      <c r="P17" s="1955"/>
    </row>
    <row r="18" spans="1:16" s="1951" customFormat="1" ht="45" customHeight="1" x14ac:dyDescent="0.2">
      <c r="A18" s="2004"/>
      <c r="B18" s="2581"/>
      <c r="C18" s="2576"/>
      <c r="D18" s="2583" t="s">
        <v>2292</v>
      </c>
      <c r="E18" s="2583" t="s">
        <v>2284</v>
      </c>
      <c r="F18" s="2590" t="s">
        <v>2284</v>
      </c>
      <c r="G18" s="2590" t="s">
        <v>2284</v>
      </c>
      <c r="H18" s="2566" t="s">
        <v>2284</v>
      </c>
      <c r="I18" s="2583" t="s">
        <v>2284</v>
      </c>
      <c r="J18" s="1998" t="s">
        <v>2283</v>
      </c>
      <c r="K18" s="1997" t="s">
        <v>2272</v>
      </c>
      <c r="L18" s="2578"/>
      <c r="M18" s="2596"/>
      <c r="N18" s="2594"/>
      <c r="O18" s="2592"/>
      <c r="P18" s="1955"/>
    </row>
    <row r="19" spans="1:16" s="1951" customFormat="1" ht="45" customHeight="1" x14ac:dyDescent="0.2">
      <c r="A19" s="2004"/>
      <c r="B19" s="2581"/>
      <c r="C19" s="2576"/>
      <c r="D19" s="2583"/>
      <c r="E19" s="2583"/>
      <c r="F19" s="2590"/>
      <c r="G19" s="2590"/>
      <c r="H19" s="2567"/>
      <c r="I19" s="2583"/>
      <c r="J19" s="1998" t="s">
        <v>2282</v>
      </c>
      <c r="K19" s="1997" t="s">
        <v>2272</v>
      </c>
      <c r="L19" s="2579"/>
      <c r="M19" s="2596"/>
      <c r="N19" s="2594"/>
      <c r="O19" s="2592"/>
      <c r="P19" s="1955"/>
    </row>
    <row r="20" spans="1:16" s="1951" customFormat="1" ht="45" customHeight="1" x14ac:dyDescent="0.2">
      <c r="A20" s="2004"/>
      <c r="B20" s="2581"/>
      <c r="C20" s="2576" t="s">
        <v>2300</v>
      </c>
      <c r="D20" s="1983" t="s">
        <v>2280</v>
      </c>
      <c r="E20" s="1982" t="s">
        <v>2276</v>
      </c>
      <c r="F20" s="2000" t="s">
        <v>2288</v>
      </c>
      <c r="G20" s="2000" t="s">
        <v>2287</v>
      </c>
      <c r="H20" s="1983" t="s">
        <v>2279</v>
      </c>
      <c r="I20" s="1982" t="s">
        <v>2293</v>
      </c>
      <c r="J20" s="1999" t="s">
        <v>2286</v>
      </c>
      <c r="K20" s="1997" t="s">
        <v>2272</v>
      </c>
      <c r="L20" s="2577" t="s">
        <v>2285</v>
      </c>
      <c r="M20" s="2596"/>
      <c r="N20" s="2594"/>
      <c r="O20" s="2592"/>
      <c r="P20" s="1955"/>
    </row>
    <row r="21" spans="1:16" s="1951" customFormat="1" ht="45" customHeight="1" x14ac:dyDescent="0.2">
      <c r="A21" s="2004"/>
      <c r="B21" s="2581"/>
      <c r="C21" s="2576"/>
      <c r="D21" s="2583" t="s">
        <v>2292</v>
      </c>
      <c r="E21" s="2583" t="s">
        <v>2284</v>
      </c>
      <c r="F21" s="2590" t="s">
        <v>2284</v>
      </c>
      <c r="G21" s="2590" t="s">
        <v>2284</v>
      </c>
      <c r="H21" s="2566" t="s">
        <v>2284</v>
      </c>
      <c r="I21" s="2583" t="s">
        <v>2284</v>
      </c>
      <c r="J21" s="1998" t="s">
        <v>2283</v>
      </c>
      <c r="K21" s="1997" t="s">
        <v>2272</v>
      </c>
      <c r="L21" s="2578"/>
      <c r="M21" s="2596"/>
      <c r="N21" s="2594"/>
      <c r="O21" s="2592"/>
      <c r="P21" s="1955"/>
    </row>
    <row r="22" spans="1:16" s="1951" customFormat="1" ht="45" customHeight="1" x14ac:dyDescent="0.2">
      <c r="A22" s="2004"/>
      <c r="B22" s="2581"/>
      <c r="C22" s="2584"/>
      <c r="D22" s="2583"/>
      <c r="E22" s="2583"/>
      <c r="F22" s="2590"/>
      <c r="G22" s="2590"/>
      <c r="H22" s="2567"/>
      <c r="I22" s="2583"/>
      <c r="J22" s="2003" t="s">
        <v>2282</v>
      </c>
      <c r="K22" s="2002" t="s">
        <v>2272</v>
      </c>
      <c r="L22" s="2579"/>
      <c r="M22" s="2597"/>
      <c r="N22" s="2600"/>
      <c r="O22" s="2601"/>
      <c r="P22" s="1955"/>
    </row>
    <row r="23" spans="1:16" s="1951" customFormat="1" ht="45" customHeight="1" x14ac:dyDescent="0.2">
      <c r="A23" s="2004"/>
      <c r="B23" s="2581"/>
      <c r="C23" s="2573" t="s">
        <v>2399</v>
      </c>
      <c r="D23" s="1983" t="s">
        <v>2280</v>
      </c>
      <c r="E23" s="1982" t="s">
        <v>2276</v>
      </c>
      <c r="F23" s="2000" t="s">
        <v>2288</v>
      </c>
      <c r="G23" s="2000" t="s">
        <v>2287</v>
      </c>
      <c r="H23" s="1983" t="s">
        <v>2279</v>
      </c>
      <c r="I23" s="1982" t="s">
        <v>2293</v>
      </c>
      <c r="J23" s="1999" t="s">
        <v>2286</v>
      </c>
      <c r="K23" s="1997" t="s">
        <v>2272</v>
      </c>
      <c r="L23" s="2577" t="s">
        <v>2285</v>
      </c>
      <c r="M23" s="2596"/>
      <c r="N23" s="2594"/>
      <c r="O23" s="2592"/>
      <c r="P23" s="1955"/>
    </row>
    <row r="24" spans="1:16" s="1951" customFormat="1" ht="45" customHeight="1" x14ac:dyDescent="0.2">
      <c r="A24" s="2004"/>
      <c r="B24" s="2581"/>
      <c r="C24" s="2573"/>
      <c r="D24" s="2583" t="s">
        <v>2292</v>
      </c>
      <c r="E24" s="2583" t="s">
        <v>2284</v>
      </c>
      <c r="F24" s="2590" t="s">
        <v>2284</v>
      </c>
      <c r="G24" s="2590" t="s">
        <v>2284</v>
      </c>
      <c r="H24" s="2566" t="s">
        <v>2284</v>
      </c>
      <c r="I24" s="2583" t="s">
        <v>2284</v>
      </c>
      <c r="J24" s="1998" t="s">
        <v>2283</v>
      </c>
      <c r="K24" s="1997" t="s">
        <v>2272</v>
      </c>
      <c r="L24" s="2578"/>
      <c r="M24" s="2596"/>
      <c r="N24" s="2594"/>
      <c r="O24" s="2592"/>
      <c r="P24" s="1955"/>
    </row>
    <row r="25" spans="1:16" s="1951" customFormat="1" ht="45" customHeight="1" x14ac:dyDescent="0.2">
      <c r="A25" s="2004"/>
      <c r="B25" s="2581"/>
      <c r="C25" s="2644"/>
      <c r="D25" s="2583"/>
      <c r="E25" s="2583"/>
      <c r="F25" s="2590"/>
      <c r="G25" s="2590"/>
      <c r="H25" s="2567"/>
      <c r="I25" s="2583"/>
      <c r="J25" s="2003" t="s">
        <v>2282</v>
      </c>
      <c r="K25" s="2002" t="s">
        <v>2272</v>
      </c>
      <c r="L25" s="2579"/>
      <c r="M25" s="2597"/>
      <c r="N25" s="2600"/>
      <c r="O25" s="2601"/>
      <c r="P25" s="1955"/>
    </row>
    <row r="26" spans="1:16" s="1951" customFormat="1" ht="45" customHeight="1" x14ac:dyDescent="0.2">
      <c r="A26" s="2004"/>
      <c r="B26" s="2581"/>
      <c r="C26" s="2584" t="s">
        <v>2398</v>
      </c>
      <c r="D26" s="1983" t="s">
        <v>2280</v>
      </c>
      <c r="E26" s="1982" t="s">
        <v>2276</v>
      </c>
      <c r="F26" s="2000" t="s">
        <v>2288</v>
      </c>
      <c r="G26" s="2000" t="s">
        <v>2287</v>
      </c>
      <c r="H26" s="1983" t="s">
        <v>2279</v>
      </c>
      <c r="I26" s="1982" t="s">
        <v>2293</v>
      </c>
      <c r="J26" s="1999" t="s">
        <v>2286</v>
      </c>
      <c r="K26" s="1997" t="s">
        <v>2272</v>
      </c>
      <c r="L26" s="2577" t="s">
        <v>2285</v>
      </c>
      <c r="M26" s="2007"/>
      <c r="N26" s="2052"/>
      <c r="O26" s="2005"/>
      <c r="P26" s="1955"/>
    </row>
    <row r="27" spans="1:16" s="1951" customFormat="1" ht="45" customHeight="1" x14ac:dyDescent="0.2">
      <c r="A27" s="2004"/>
      <c r="B27" s="2581"/>
      <c r="C27" s="2585"/>
      <c r="D27" s="2566" t="s">
        <v>2292</v>
      </c>
      <c r="E27" s="2566" t="s">
        <v>2284</v>
      </c>
      <c r="F27" s="2598" t="s">
        <v>2284</v>
      </c>
      <c r="G27" s="2598" t="s">
        <v>2284</v>
      </c>
      <c r="H27" s="2566" t="s">
        <v>2284</v>
      </c>
      <c r="I27" s="2566" t="s">
        <v>2284</v>
      </c>
      <c r="J27" s="1998" t="s">
        <v>2283</v>
      </c>
      <c r="K27" s="1997" t="s">
        <v>2272</v>
      </c>
      <c r="L27" s="2578"/>
      <c r="M27" s="2007"/>
      <c r="N27" s="2052"/>
      <c r="O27" s="2005"/>
      <c r="P27" s="1955"/>
    </row>
    <row r="28" spans="1:16" s="1951" customFormat="1" ht="45" customHeight="1" x14ac:dyDescent="0.2">
      <c r="A28" s="2004"/>
      <c r="B28" s="2582"/>
      <c r="C28" s="2586"/>
      <c r="D28" s="2567"/>
      <c r="E28" s="2567"/>
      <c r="F28" s="2599"/>
      <c r="G28" s="2599"/>
      <c r="H28" s="2567"/>
      <c r="I28" s="2567"/>
      <c r="J28" s="2003" t="s">
        <v>2282</v>
      </c>
      <c r="K28" s="2002" t="s">
        <v>2272</v>
      </c>
      <c r="L28" s="2579"/>
      <c r="M28" s="2007"/>
      <c r="N28" s="2052"/>
      <c r="O28" s="2005"/>
      <c r="P28" s="1955"/>
    </row>
    <row r="29" spans="1:16" s="1951" customFormat="1" ht="45" customHeight="1" x14ac:dyDescent="0.2">
      <c r="A29" s="2004"/>
      <c r="B29" s="2602" t="s">
        <v>2299</v>
      </c>
      <c r="C29" s="2645" t="s">
        <v>2298</v>
      </c>
      <c r="D29" s="1983" t="s">
        <v>2280</v>
      </c>
      <c r="E29" s="1982" t="s">
        <v>2275</v>
      </c>
      <c r="F29" s="2000" t="s">
        <v>2288</v>
      </c>
      <c r="G29" s="2000" t="s">
        <v>2287</v>
      </c>
      <c r="H29" s="1983" t="s">
        <v>2271</v>
      </c>
      <c r="I29" s="1982" t="s">
        <v>2293</v>
      </c>
      <c r="J29" s="1999" t="s">
        <v>2286</v>
      </c>
      <c r="K29" s="2001" t="s">
        <v>2272</v>
      </c>
      <c r="L29" s="2577" t="s">
        <v>2285</v>
      </c>
      <c r="M29" s="2619"/>
      <c r="N29" s="2619"/>
      <c r="O29" s="2640"/>
      <c r="P29" s="1955"/>
    </row>
    <row r="30" spans="1:16" s="1951" customFormat="1" ht="45" customHeight="1" x14ac:dyDescent="0.2">
      <c r="A30" s="2004"/>
      <c r="B30" s="2603"/>
      <c r="C30" s="2585"/>
      <c r="D30" s="2566" t="s">
        <v>2292</v>
      </c>
      <c r="E30" s="2566" t="s">
        <v>2284</v>
      </c>
      <c r="F30" s="2598" t="s">
        <v>2284</v>
      </c>
      <c r="G30" s="2598" t="s">
        <v>2284</v>
      </c>
      <c r="H30" s="2566" t="s">
        <v>2284</v>
      </c>
      <c r="I30" s="2566" t="s">
        <v>2284</v>
      </c>
      <c r="J30" s="1998" t="s">
        <v>2283</v>
      </c>
      <c r="K30" s="1997" t="s">
        <v>2272</v>
      </c>
      <c r="L30" s="2578"/>
      <c r="M30" s="2610"/>
      <c r="N30" s="2610"/>
      <c r="O30" s="2613"/>
      <c r="P30" s="1955"/>
    </row>
    <row r="31" spans="1:16" s="1951" customFormat="1" ht="45" customHeight="1" x14ac:dyDescent="0.2">
      <c r="A31" s="2004"/>
      <c r="B31" s="2603"/>
      <c r="C31" s="2646"/>
      <c r="D31" s="2567"/>
      <c r="E31" s="2567"/>
      <c r="F31" s="2599"/>
      <c r="G31" s="2599"/>
      <c r="H31" s="2567"/>
      <c r="I31" s="2567"/>
      <c r="J31" s="1998" t="s">
        <v>2282</v>
      </c>
      <c r="K31" s="1997" t="s">
        <v>2272</v>
      </c>
      <c r="L31" s="2579"/>
      <c r="M31" s="2611"/>
      <c r="N31" s="2611"/>
      <c r="O31" s="2614"/>
      <c r="P31" s="1955"/>
    </row>
    <row r="32" spans="1:16" s="1951" customFormat="1" ht="45" customHeight="1" x14ac:dyDescent="0.2">
      <c r="A32" s="2004"/>
      <c r="B32" s="2603"/>
      <c r="C32" s="2584" t="s">
        <v>2297</v>
      </c>
      <c r="D32" s="1983" t="s">
        <v>2280</v>
      </c>
      <c r="E32" s="1982" t="s">
        <v>2274</v>
      </c>
      <c r="F32" s="2000" t="s">
        <v>2288</v>
      </c>
      <c r="G32" s="2000" t="s">
        <v>2287</v>
      </c>
      <c r="H32" s="1983" t="s">
        <v>2271</v>
      </c>
      <c r="I32" s="1982" t="s">
        <v>2293</v>
      </c>
      <c r="J32" s="1999" t="s">
        <v>2286</v>
      </c>
      <c r="K32" s="1997" t="s">
        <v>2272</v>
      </c>
      <c r="L32" s="2577" t="s">
        <v>2285</v>
      </c>
      <c r="M32" s="2600"/>
      <c r="N32" s="2600"/>
      <c r="O32" s="2612"/>
      <c r="P32" s="1955"/>
    </row>
    <row r="33" spans="1:16" s="1951" customFormat="1" ht="45" customHeight="1" x14ac:dyDescent="0.2">
      <c r="A33" s="2004"/>
      <c r="B33" s="2603"/>
      <c r="C33" s="2585"/>
      <c r="D33" s="2566" t="s">
        <v>2292</v>
      </c>
      <c r="E33" s="2566" t="s">
        <v>2284</v>
      </c>
      <c r="F33" s="2598" t="s">
        <v>2284</v>
      </c>
      <c r="G33" s="2598" t="s">
        <v>2284</v>
      </c>
      <c r="H33" s="2566" t="s">
        <v>2284</v>
      </c>
      <c r="I33" s="2566" t="s">
        <v>2284</v>
      </c>
      <c r="J33" s="1998" t="s">
        <v>2283</v>
      </c>
      <c r="K33" s="1997" t="s">
        <v>2272</v>
      </c>
      <c r="L33" s="2578"/>
      <c r="M33" s="2610"/>
      <c r="N33" s="2610"/>
      <c r="O33" s="2613"/>
      <c r="P33" s="1955"/>
    </row>
    <row r="34" spans="1:16" s="1951" customFormat="1" ht="45" customHeight="1" x14ac:dyDescent="0.2">
      <c r="A34" s="2004"/>
      <c r="B34" s="2603"/>
      <c r="C34" s="2646"/>
      <c r="D34" s="2589"/>
      <c r="E34" s="2589"/>
      <c r="F34" s="2615"/>
      <c r="G34" s="2615"/>
      <c r="H34" s="2567"/>
      <c r="I34" s="2589"/>
      <c r="J34" s="1998" t="s">
        <v>2282</v>
      </c>
      <c r="K34" s="1997" t="s">
        <v>2272</v>
      </c>
      <c r="L34" s="2579"/>
      <c r="M34" s="2611"/>
      <c r="N34" s="2611"/>
      <c r="O34" s="2614"/>
      <c r="P34" s="1955"/>
    </row>
    <row r="35" spans="1:16" s="1951" customFormat="1" ht="45" customHeight="1" x14ac:dyDescent="0.2">
      <c r="A35" s="2004"/>
      <c r="B35" s="2603"/>
      <c r="C35" s="2584" t="s">
        <v>2296</v>
      </c>
      <c r="D35" s="1983" t="s">
        <v>2280</v>
      </c>
      <c r="E35" s="1982" t="s">
        <v>2275</v>
      </c>
      <c r="F35" s="2000" t="s">
        <v>2288</v>
      </c>
      <c r="G35" s="2000" t="s">
        <v>2287</v>
      </c>
      <c r="H35" s="1983" t="s">
        <v>2278</v>
      </c>
      <c r="I35" s="1982" t="s">
        <v>2293</v>
      </c>
      <c r="J35" s="1999" t="s">
        <v>2286</v>
      </c>
      <c r="K35" s="1997" t="s">
        <v>2272</v>
      </c>
      <c r="L35" s="2577" t="s">
        <v>2285</v>
      </c>
      <c r="M35" s="2600"/>
      <c r="N35" s="2600"/>
      <c r="O35" s="2612"/>
      <c r="P35" s="1955"/>
    </row>
    <row r="36" spans="1:16" s="1951" customFormat="1" ht="45" customHeight="1" x14ac:dyDescent="0.2">
      <c r="A36" s="2004"/>
      <c r="B36" s="2603"/>
      <c r="C36" s="2585"/>
      <c r="D36" s="2566" t="s">
        <v>2292</v>
      </c>
      <c r="E36" s="2566" t="s">
        <v>2284</v>
      </c>
      <c r="F36" s="2598" t="s">
        <v>2284</v>
      </c>
      <c r="G36" s="2598" t="s">
        <v>2284</v>
      </c>
      <c r="H36" s="2566" t="s">
        <v>2284</v>
      </c>
      <c r="I36" s="2566" t="s">
        <v>2284</v>
      </c>
      <c r="J36" s="1998" t="s">
        <v>2283</v>
      </c>
      <c r="K36" s="1997" t="s">
        <v>2272</v>
      </c>
      <c r="L36" s="2578"/>
      <c r="M36" s="2610"/>
      <c r="N36" s="2610"/>
      <c r="O36" s="2613"/>
      <c r="P36" s="1955"/>
    </row>
    <row r="37" spans="1:16" s="1951" customFormat="1" ht="45" customHeight="1" x14ac:dyDescent="0.2">
      <c r="A37" s="2004"/>
      <c r="B37" s="2603"/>
      <c r="C37" s="2586"/>
      <c r="D37" s="2567"/>
      <c r="E37" s="2567"/>
      <c r="F37" s="2599"/>
      <c r="G37" s="2599"/>
      <c r="H37" s="2567"/>
      <c r="I37" s="2567"/>
      <c r="J37" s="2003" t="s">
        <v>2282</v>
      </c>
      <c r="K37" s="2002" t="s">
        <v>2272</v>
      </c>
      <c r="L37" s="2579"/>
      <c r="M37" s="2618"/>
      <c r="N37" s="2618"/>
      <c r="O37" s="2616"/>
      <c r="P37" s="1955"/>
    </row>
    <row r="38" spans="1:16" s="1951" customFormat="1" ht="45" customHeight="1" x14ac:dyDescent="0.2">
      <c r="A38" s="2004"/>
      <c r="B38" s="2603"/>
      <c r="C38" s="2584" t="s">
        <v>2295</v>
      </c>
      <c r="D38" s="1983" t="s">
        <v>2280</v>
      </c>
      <c r="E38" s="1982" t="s">
        <v>2275</v>
      </c>
      <c r="F38" s="2000" t="s">
        <v>2288</v>
      </c>
      <c r="G38" s="2000" t="s">
        <v>2287</v>
      </c>
      <c r="H38" s="1983" t="s">
        <v>2278</v>
      </c>
      <c r="I38" s="1982" t="s">
        <v>2293</v>
      </c>
      <c r="J38" s="1999" t="s">
        <v>2286</v>
      </c>
      <c r="K38" s="1997" t="s">
        <v>2272</v>
      </c>
      <c r="L38" s="2577" t="s">
        <v>2285</v>
      </c>
      <c r="M38" s="2600"/>
      <c r="N38" s="2600"/>
      <c r="O38" s="2612"/>
      <c r="P38" s="1955"/>
    </row>
    <row r="39" spans="1:16" s="1951" customFormat="1" ht="45" customHeight="1" x14ac:dyDescent="0.2">
      <c r="A39" s="2004"/>
      <c r="B39" s="2603"/>
      <c r="C39" s="2585"/>
      <c r="D39" s="2566" t="s">
        <v>2292</v>
      </c>
      <c r="E39" s="2566" t="s">
        <v>2284</v>
      </c>
      <c r="F39" s="2598" t="s">
        <v>2284</v>
      </c>
      <c r="G39" s="2598" t="s">
        <v>2284</v>
      </c>
      <c r="H39" s="2566" t="s">
        <v>2284</v>
      </c>
      <c r="I39" s="2566" t="s">
        <v>2284</v>
      </c>
      <c r="J39" s="1998" t="s">
        <v>2283</v>
      </c>
      <c r="K39" s="1997" t="s">
        <v>2272</v>
      </c>
      <c r="L39" s="2578"/>
      <c r="M39" s="2610"/>
      <c r="N39" s="2610"/>
      <c r="O39" s="2613"/>
      <c r="P39" s="1955"/>
    </row>
    <row r="40" spans="1:16" s="1951" customFormat="1" ht="45" customHeight="1" x14ac:dyDescent="0.2">
      <c r="A40" s="2004"/>
      <c r="B40" s="2617"/>
      <c r="C40" s="2586"/>
      <c r="D40" s="2567"/>
      <c r="E40" s="2567"/>
      <c r="F40" s="2599"/>
      <c r="G40" s="2599"/>
      <c r="H40" s="2567"/>
      <c r="I40" s="2567"/>
      <c r="J40" s="2003" t="s">
        <v>2282</v>
      </c>
      <c r="K40" s="2002" t="s">
        <v>2272</v>
      </c>
      <c r="L40" s="2579"/>
      <c r="M40" s="2618"/>
      <c r="N40" s="2618"/>
      <c r="O40" s="2616"/>
      <c r="P40" s="1955"/>
    </row>
    <row r="41" spans="1:16" s="1951" customFormat="1" ht="45" customHeight="1" x14ac:dyDescent="0.2">
      <c r="A41" s="2004"/>
      <c r="B41" s="2602" t="s">
        <v>2385</v>
      </c>
      <c r="C41" s="2604" t="s">
        <v>2294</v>
      </c>
      <c r="D41" s="1983" t="s">
        <v>2280</v>
      </c>
      <c r="E41" s="1982" t="s">
        <v>2275</v>
      </c>
      <c r="F41" s="2000" t="s">
        <v>2288</v>
      </c>
      <c r="G41" s="2000" t="s">
        <v>2287</v>
      </c>
      <c r="H41" s="1983" t="s">
        <v>2277</v>
      </c>
      <c r="I41" s="1982" t="s">
        <v>2293</v>
      </c>
      <c r="J41" s="1999" t="s">
        <v>2286</v>
      </c>
      <c r="K41" s="2001" t="s">
        <v>2272</v>
      </c>
      <c r="L41" s="2577" t="s">
        <v>2285</v>
      </c>
      <c r="M41" s="2595"/>
      <c r="N41" s="2593"/>
      <c r="O41" s="2591"/>
      <c r="P41" s="1955"/>
    </row>
    <row r="42" spans="1:16" s="1951" customFormat="1" ht="45" customHeight="1" x14ac:dyDescent="0.2">
      <c r="A42" s="2004"/>
      <c r="B42" s="2603"/>
      <c r="C42" s="2605"/>
      <c r="D42" s="2566" t="s">
        <v>2292</v>
      </c>
      <c r="E42" s="2583" t="s">
        <v>2284</v>
      </c>
      <c r="F42" s="2590" t="s">
        <v>2284</v>
      </c>
      <c r="G42" s="2590" t="s">
        <v>2284</v>
      </c>
      <c r="H42" s="2566" t="s">
        <v>2284</v>
      </c>
      <c r="I42" s="2583" t="s">
        <v>2284</v>
      </c>
      <c r="J42" s="1998" t="s">
        <v>2283</v>
      </c>
      <c r="K42" s="1997" t="s">
        <v>2272</v>
      </c>
      <c r="L42" s="2578"/>
      <c r="M42" s="2596"/>
      <c r="N42" s="2594"/>
      <c r="O42" s="2592"/>
      <c r="P42" s="1955"/>
    </row>
    <row r="43" spans="1:16" s="1951" customFormat="1" ht="45" customHeight="1" x14ac:dyDescent="0.2">
      <c r="A43" s="2004"/>
      <c r="B43" s="2603"/>
      <c r="C43" s="2606"/>
      <c r="D43" s="2567"/>
      <c r="E43" s="2583"/>
      <c r="F43" s="2590"/>
      <c r="G43" s="2590"/>
      <c r="H43" s="2567"/>
      <c r="I43" s="2583"/>
      <c r="J43" s="2003" t="s">
        <v>2282</v>
      </c>
      <c r="K43" s="2002" t="s">
        <v>2272</v>
      </c>
      <c r="L43" s="2579"/>
      <c r="M43" s="2597"/>
      <c r="N43" s="2600"/>
      <c r="O43" s="2601"/>
      <c r="P43" s="1955"/>
    </row>
    <row r="44" spans="1:16" s="1951" customFormat="1" ht="45" customHeight="1" x14ac:dyDescent="0.2">
      <c r="A44" s="2004"/>
      <c r="B44" s="2603"/>
      <c r="C44" s="2607" t="s">
        <v>2401</v>
      </c>
      <c r="D44" s="1983" t="s">
        <v>2280</v>
      </c>
      <c r="E44" s="1982" t="s">
        <v>2275</v>
      </c>
      <c r="F44" s="2000" t="s">
        <v>2288</v>
      </c>
      <c r="G44" s="2000" t="s">
        <v>2287</v>
      </c>
      <c r="H44" s="1983" t="s">
        <v>2277</v>
      </c>
      <c r="I44" s="1982" t="s">
        <v>2293</v>
      </c>
      <c r="J44" s="1999" t="s">
        <v>2286</v>
      </c>
      <c r="K44" s="2001" t="s">
        <v>2272</v>
      </c>
      <c r="L44" s="2577" t="s">
        <v>2285</v>
      </c>
      <c r="M44" s="2595"/>
      <c r="N44" s="2593"/>
      <c r="O44" s="2591"/>
      <c r="P44" s="1955"/>
    </row>
    <row r="45" spans="1:16" s="1951" customFormat="1" ht="45" customHeight="1" x14ac:dyDescent="0.2">
      <c r="A45" s="2004"/>
      <c r="B45" s="2603"/>
      <c r="C45" s="2608"/>
      <c r="D45" s="2566" t="s">
        <v>2292</v>
      </c>
      <c r="E45" s="2583" t="s">
        <v>2284</v>
      </c>
      <c r="F45" s="2590" t="s">
        <v>2284</v>
      </c>
      <c r="G45" s="2590" t="s">
        <v>2284</v>
      </c>
      <c r="H45" s="2566" t="s">
        <v>2284</v>
      </c>
      <c r="I45" s="2583" t="s">
        <v>2284</v>
      </c>
      <c r="J45" s="1998" t="s">
        <v>2283</v>
      </c>
      <c r="K45" s="1997" t="s">
        <v>2272</v>
      </c>
      <c r="L45" s="2578"/>
      <c r="M45" s="2596"/>
      <c r="N45" s="2594"/>
      <c r="O45" s="2592"/>
      <c r="P45" s="1955"/>
    </row>
    <row r="46" spans="1:16" s="1951" customFormat="1" ht="45" customHeight="1" x14ac:dyDescent="0.2">
      <c r="A46" s="2004"/>
      <c r="B46" s="2603"/>
      <c r="C46" s="2609"/>
      <c r="D46" s="2567"/>
      <c r="E46" s="2583"/>
      <c r="F46" s="2590"/>
      <c r="G46" s="2590"/>
      <c r="H46" s="2567"/>
      <c r="I46" s="2583"/>
      <c r="J46" s="2003" t="s">
        <v>2282</v>
      </c>
      <c r="K46" s="2002" t="s">
        <v>2272</v>
      </c>
      <c r="L46" s="2579"/>
      <c r="M46" s="2597"/>
      <c r="N46" s="2600"/>
      <c r="O46" s="2601"/>
      <c r="P46" s="1955"/>
    </row>
    <row r="47" spans="1:16" s="1992" customFormat="1" ht="45" customHeight="1" x14ac:dyDescent="0.2">
      <c r="A47" s="1996"/>
      <c r="B47" s="2620" t="s">
        <v>2291</v>
      </c>
      <c r="C47" s="2623" t="s">
        <v>2290</v>
      </c>
      <c r="D47" s="2625" t="s">
        <v>2289</v>
      </c>
      <c r="E47" s="1982" t="s">
        <v>2273</v>
      </c>
      <c r="F47" s="2000" t="s">
        <v>2288</v>
      </c>
      <c r="G47" s="2000" t="s">
        <v>2287</v>
      </c>
      <c r="H47" s="2632"/>
      <c r="I47" s="2632"/>
      <c r="J47" s="1999" t="s">
        <v>2286</v>
      </c>
      <c r="K47" s="2001" t="s">
        <v>2272</v>
      </c>
      <c r="L47" s="2577" t="s">
        <v>2285</v>
      </c>
      <c r="M47" s="2595"/>
      <c r="N47" s="2593"/>
      <c r="O47" s="2591"/>
      <c r="P47" s="1993"/>
    </row>
    <row r="48" spans="1:16" s="1992" customFormat="1" ht="45" customHeight="1" x14ac:dyDescent="0.2">
      <c r="A48" s="1996"/>
      <c r="B48" s="2621"/>
      <c r="C48" s="2624"/>
      <c r="D48" s="2626"/>
      <c r="E48" s="2583" t="s">
        <v>2284</v>
      </c>
      <c r="F48" s="2590" t="s">
        <v>2284</v>
      </c>
      <c r="G48" s="2590" t="s">
        <v>2284</v>
      </c>
      <c r="H48" s="2633"/>
      <c r="I48" s="2633"/>
      <c r="J48" s="1998" t="s">
        <v>2283</v>
      </c>
      <c r="K48" s="1997" t="s">
        <v>2272</v>
      </c>
      <c r="L48" s="2578"/>
      <c r="M48" s="2596"/>
      <c r="N48" s="2594"/>
      <c r="O48" s="2592"/>
      <c r="P48" s="1993"/>
    </row>
    <row r="49" spans="1:34" s="1992" customFormat="1" ht="45" customHeight="1" x14ac:dyDescent="0.2">
      <c r="A49" s="1996"/>
      <c r="B49" s="2621"/>
      <c r="C49" s="2624"/>
      <c r="D49" s="2626"/>
      <c r="E49" s="2583"/>
      <c r="F49" s="2590"/>
      <c r="G49" s="2590"/>
      <c r="H49" s="2634"/>
      <c r="I49" s="2634"/>
      <c r="J49" s="1998" t="s">
        <v>2282</v>
      </c>
      <c r="K49" s="1997" t="s">
        <v>2272</v>
      </c>
      <c r="L49" s="2579"/>
      <c r="M49" s="2596"/>
      <c r="N49" s="2594"/>
      <c r="O49" s="2592"/>
      <c r="P49" s="1993"/>
    </row>
    <row r="50" spans="1:34" s="1992" customFormat="1" ht="45" customHeight="1" x14ac:dyDescent="0.2">
      <c r="A50" s="1996"/>
      <c r="B50" s="2621"/>
      <c r="C50" s="2624" t="s">
        <v>2290</v>
      </c>
      <c r="D50" s="2626" t="s">
        <v>2289</v>
      </c>
      <c r="E50" s="1982" t="s">
        <v>2273</v>
      </c>
      <c r="F50" s="2000" t="s">
        <v>2288</v>
      </c>
      <c r="G50" s="2000" t="s">
        <v>2287</v>
      </c>
      <c r="H50" s="2636"/>
      <c r="I50" s="2636"/>
      <c r="J50" s="1999" t="s">
        <v>2286</v>
      </c>
      <c r="K50" s="1997" t="s">
        <v>2272</v>
      </c>
      <c r="L50" s="2577" t="s">
        <v>2285</v>
      </c>
      <c r="M50" s="2596"/>
      <c r="N50" s="2594"/>
      <c r="O50" s="2592"/>
      <c r="P50" s="1993"/>
    </row>
    <row r="51" spans="1:34" s="1992" customFormat="1" ht="45" customHeight="1" x14ac:dyDescent="0.2">
      <c r="A51" s="1996"/>
      <c r="B51" s="2621"/>
      <c r="C51" s="2624"/>
      <c r="D51" s="2626"/>
      <c r="E51" s="2583" t="s">
        <v>2284</v>
      </c>
      <c r="F51" s="2590" t="s">
        <v>2284</v>
      </c>
      <c r="G51" s="2590" t="s">
        <v>2284</v>
      </c>
      <c r="H51" s="2633"/>
      <c r="I51" s="2633"/>
      <c r="J51" s="1998" t="s">
        <v>2283</v>
      </c>
      <c r="K51" s="1997" t="s">
        <v>2272</v>
      </c>
      <c r="L51" s="2578"/>
      <c r="M51" s="2596"/>
      <c r="N51" s="2594"/>
      <c r="O51" s="2592"/>
      <c r="P51" s="1993"/>
    </row>
    <row r="52" spans="1:34" s="1992" customFormat="1" ht="45" customHeight="1" x14ac:dyDescent="0.2">
      <c r="A52" s="1996"/>
      <c r="B52" s="2621"/>
      <c r="C52" s="2624"/>
      <c r="D52" s="2626"/>
      <c r="E52" s="2583"/>
      <c r="F52" s="2590"/>
      <c r="G52" s="2590"/>
      <c r="H52" s="2634"/>
      <c r="I52" s="2634"/>
      <c r="J52" s="1998" t="s">
        <v>2282</v>
      </c>
      <c r="K52" s="1997" t="s">
        <v>2272</v>
      </c>
      <c r="L52" s="2643"/>
      <c r="M52" s="2596"/>
      <c r="N52" s="2594"/>
      <c r="O52" s="2592"/>
      <c r="P52" s="1993"/>
    </row>
    <row r="53" spans="1:34" s="1992" customFormat="1" ht="45" customHeight="1" x14ac:dyDescent="0.2">
      <c r="A53" s="1996"/>
      <c r="B53" s="2621"/>
      <c r="C53" s="2624" t="s">
        <v>2290</v>
      </c>
      <c r="D53" s="2626" t="s">
        <v>2289</v>
      </c>
      <c r="E53" s="1982" t="s">
        <v>2273</v>
      </c>
      <c r="F53" s="2000" t="s">
        <v>2288</v>
      </c>
      <c r="G53" s="2000" t="s">
        <v>2287</v>
      </c>
      <c r="H53" s="2636"/>
      <c r="I53" s="2636"/>
      <c r="J53" s="1999" t="s">
        <v>2286</v>
      </c>
      <c r="K53" s="1997" t="s">
        <v>2272</v>
      </c>
      <c r="L53" s="2629" t="s">
        <v>2285</v>
      </c>
      <c r="M53" s="2596"/>
      <c r="N53" s="2594"/>
      <c r="O53" s="2641"/>
      <c r="P53" s="1993"/>
    </row>
    <row r="54" spans="1:34" s="1992" customFormat="1" ht="45" customHeight="1" x14ac:dyDescent="0.2">
      <c r="A54" s="1996"/>
      <c r="B54" s="2621"/>
      <c r="C54" s="2624"/>
      <c r="D54" s="2626"/>
      <c r="E54" s="2583" t="s">
        <v>2284</v>
      </c>
      <c r="F54" s="2590" t="s">
        <v>2284</v>
      </c>
      <c r="G54" s="2590" t="s">
        <v>2284</v>
      </c>
      <c r="H54" s="2633"/>
      <c r="I54" s="2633"/>
      <c r="J54" s="1998" t="s">
        <v>2283</v>
      </c>
      <c r="K54" s="1997" t="s">
        <v>2272</v>
      </c>
      <c r="L54" s="2578"/>
      <c r="M54" s="2596"/>
      <c r="N54" s="2594"/>
      <c r="O54" s="2641"/>
      <c r="P54" s="1993"/>
    </row>
    <row r="55" spans="1:34" s="1992" customFormat="1" ht="45" customHeight="1" thickBot="1" x14ac:dyDescent="0.25">
      <c r="A55" s="1996"/>
      <c r="B55" s="2622"/>
      <c r="C55" s="2627"/>
      <c r="D55" s="2628"/>
      <c r="E55" s="2635"/>
      <c r="F55" s="2631"/>
      <c r="G55" s="2631"/>
      <c r="H55" s="2637"/>
      <c r="I55" s="2637"/>
      <c r="J55" s="1995" t="s">
        <v>2282</v>
      </c>
      <c r="K55" s="1994" t="s">
        <v>2272</v>
      </c>
      <c r="L55" s="2630"/>
      <c r="M55" s="2638"/>
      <c r="N55" s="2639"/>
      <c r="O55" s="2642"/>
      <c r="P55" s="1993"/>
    </row>
    <row r="56" spans="1:34" s="1785" customFormat="1" ht="14.25" hidden="1" x14ac:dyDescent="0.2">
      <c r="J56" s="1987"/>
      <c r="K56" s="1987"/>
      <c r="L56" s="1987"/>
    </row>
    <row r="57" spans="1:34" s="1987" customFormat="1" ht="15.95" customHeight="1" x14ac:dyDescent="0.2">
      <c r="A57" s="1991"/>
      <c r="B57" s="1990" t="s">
        <v>680</v>
      </c>
      <c r="E57" s="1990"/>
      <c r="F57" s="1990"/>
      <c r="G57" s="1990"/>
      <c r="H57" s="1990"/>
      <c r="I57" s="1990"/>
      <c r="N57" s="1990"/>
    </row>
    <row r="58" spans="1:34" s="1785" customFormat="1" ht="14.25" customHeight="1" x14ac:dyDescent="0.2">
      <c r="B58" s="1989" t="s">
        <v>2281</v>
      </c>
      <c r="D58" s="1989"/>
      <c r="E58" s="1989"/>
      <c r="F58" s="1989"/>
      <c r="G58" s="1989"/>
      <c r="H58" s="1989"/>
      <c r="I58" s="1989"/>
      <c r="J58" s="1987"/>
      <c r="K58" s="1987"/>
      <c r="L58" s="1987"/>
      <c r="M58" s="1989"/>
      <c r="N58" s="1989"/>
      <c r="P58" s="1989"/>
      <c r="R58" s="1989"/>
      <c r="T58" s="1989"/>
      <c r="V58" s="1989"/>
      <c r="X58" s="1989"/>
      <c r="Z58" s="1989"/>
      <c r="AB58" s="1989"/>
      <c r="AD58" s="1989"/>
      <c r="AF58" s="1989"/>
      <c r="AH58" s="1989"/>
    </row>
    <row r="59" spans="1:34" s="1784" customFormat="1" ht="14.25" x14ac:dyDescent="0.2">
      <c r="J59" s="1988"/>
      <c r="K59" s="1988"/>
      <c r="L59" s="1988"/>
    </row>
    <row r="60" spans="1:34" s="1949" customFormat="1" ht="20.100000000000001" hidden="1" customHeight="1" x14ac:dyDescent="0.2">
      <c r="A60" s="1953"/>
      <c r="B60" s="1953"/>
      <c r="C60" s="1974"/>
      <c r="D60" s="1976"/>
      <c r="E60" s="1976"/>
      <c r="F60" s="1976"/>
      <c r="G60" s="1976"/>
      <c r="H60" s="1976"/>
      <c r="I60" s="1976"/>
      <c r="J60" s="1987"/>
      <c r="K60" s="1987"/>
      <c r="L60" s="1987"/>
      <c r="M60" s="1986"/>
      <c r="N60" s="1986"/>
      <c r="O60" s="1974"/>
    </row>
    <row r="61" spans="1:34" s="1949" customFormat="1" ht="20.100000000000001" hidden="1" customHeight="1" x14ac:dyDescent="0.2">
      <c r="A61" s="1953"/>
      <c r="B61" s="1984" t="s">
        <v>2280</v>
      </c>
      <c r="C61" s="1985"/>
      <c r="D61" s="1984" t="s">
        <v>2279</v>
      </c>
      <c r="E61" s="1985" t="s">
        <v>2271</v>
      </c>
      <c r="F61" s="1985" t="s">
        <v>2278</v>
      </c>
      <c r="G61" s="1985" t="s">
        <v>2277</v>
      </c>
      <c r="H61" s="1984" t="s">
        <v>2276</v>
      </c>
      <c r="I61" s="1983" t="s">
        <v>2269</v>
      </c>
      <c r="J61" s="1982" t="s">
        <v>2275</v>
      </c>
      <c r="K61" s="1982" t="s">
        <v>2274</v>
      </c>
      <c r="L61" s="1982" t="s">
        <v>2273</v>
      </c>
      <c r="M61" s="1981" t="s">
        <v>2272</v>
      </c>
      <c r="N61" s="1980" t="s">
        <v>2271</v>
      </c>
      <c r="O61" s="1980" t="s">
        <v>2270</v>
      </c>
      <c r="P61" s="1980" t="s">
        <v>2269</v>
      </c>
      <c r="Q61" s="1974"/>
    </row>
    <row r="62" spans="1:34" s="1949" customFormat="1" ht="20.100000000000001" hidden="1" customHeight="1" x14ac:dyDescent="0.2">
      <c r="A62" s="1953"/>
      <c r="B62" s="1973" t="s">
        <v>2268</v>
      </c>
      <c r="C62" s="1975"/>
      <c r="D62" s="1975" t="s">
        <v>2267</v>
      </c>
      <c r="E62" s="1975" t="s">
        <v>2261</v>
      </c>
      <c r="F62" s="1975" t="s">
        <v>2261</v>
      </c>
      <c r="G62" s="1975" t="s">
        <v>2261</v>
      </c>
      <c r="H62" s="1975" t="s">
        <v>2267</v>
      </c>
      <c r="I62" s="1975" t="s">
        <v>2261</v>
      </c>
      <c r="J62" s="1975" t="s">
        <v>2267</v>
      </c>
      <c r="K62" s="1975" t="s">
        <v>2267</v>
      </c>
      <c r="L62" s="1975" t="s">
        <v>2267</v>
      </c>
      <c r="M62" s="1973" t="s">
        <v>1969</v>
      </c>
      <c r="N62" s="1975" t="s">
        <v>2264</v>
      </c>
      <c r="O62" s="1975" t="s">
        <v>2266</v>
      </c>
      <c r="P62" s="1975" t="s">
        <v>2264</v>
      </c>
      <c r="Q62" s="1974"/>
    </row>
    <row r="63" spans="1:34" s="1949" customFormat="1" ht="20.100000000000001" hidden="1" customHeight="1" x14ac:dyDescent="0.2">
      <c r="A63" s="1953"/>
      <c r="B63" s="1979" t="s">
        <v>2265</v>
      </c>
      <c r="C63" s="1975"/>
      <c r="D63" s="1977" t="s">
        <v>2263</v>
      </c>
      <c r="E63" s="1975" t="s">
        <v>2264</v>
      </c>
      <c r="F63" s="1975" t="s">
        <v>2264</v>
      </c>
      <c r="G63" s="1975" t="s">
        <v>2264</v>
      </c>
      <c r="H63" s="1977" t="s">
        <v>2263</v>
      </c>
      <c r="I63" s="1975" t="s">
        <v>2264</v>
      </c>
      <c r="J63" s="1977" t="s">
        <v>2263</v>
      </c>
      <c r="K63" s="1977" t="s">
        <v>2263</v>
      </c>
      <c r="L63" s="1977" t="s">
        <v>2263</v>
      </c>
      <c r="M63" s="1978" t="s">
        <v>1990</v>
      </c>
      <c r="N63" s="1975" t="s">
        <v>2261</v>
      </c>
      <c r="O63" s="1975" t="s">
        <v>2262</v>
      </c>
      <c r="P63" s="1975" t="s">
        <v>2261</v>
      </c>
      <c r="Q63" s="1974"/>
    </row>
    <row r="64" spans="1:34" s="1949" customFormat="1" ht="20.100000000000001" hidden="1" customHeight="1" x14ac:dyDescent="0.2">
      <c r="A64" s="1953"/>
      <c r="B64" s="1973" t="s">
        <v>2260</v>
      </c>
      <c r="C64" s="1975"/>
      <c r="D64" s="1977" t="s">
        <v>2259</v>
      </c>
      <c r="E64" s="1975" t="s">
        <v>2258</v>
      </c>
      <c r="F64" s="1975" t="s">
        <v>2258</v>
      </c>
      <c r="G64" s="1975" t="s">
        <v>2258</v>
      </c>
      <c r="H64" s="1977" t="s">
        <v>2259</v>
      </c>
      <c r="I64" s="1975" t="s">
        <v>2258</v>
      </c>
      <c r="J64" s="1977" t="s">
        <v>2259</v>
      </c>
      <c r="K64" s="1977" t="s">
        <v>2259</v>
      </c>
      <c r="L64" s="1977" t="s">
        <v>2259</v>
      </c>
      <c r="M64" s="1975" t="s">
        <v>2258</v>
      </c>
      <c r="N64" s="1975" t="s">
        <v>2258</v>
      </c>
      <c r="O64" s="1974"/>
    </row>
    <row r="65" spans="1:15" s="1949" customFormat="1" ht="20.100000000000001" hidden="1" customHeight="1" x14ac:dyDescent="0.2">
      <c r="A65" s="1953"/>
      <c r="B65" s="1973" t="s">
        <v>2257</v>
      </c>
      <c r="C65" s="1975"/>
      <c r="D65" s="1977"/>
      <c r="E65" s="1970"/>
      <c r="F65" s="1976"/>
      <c r="G65" s="1976"/>
      <c r="H65" s="1976"/>
      <c r="I65" s="1976"/>
      <c r="J65" s="1971"/>
      <c r="K65" s="1975"/>
      <c r="L65" s="1975"/>
      <c r="M65" s="1975"/>
      <c r="N65" s="1975"/>
      <c r="O65" s="1974"/>
    </row>
    <row r="66" spans="1:15" s="1949" customFormat="1" ht="20.100000000000001" customHeight="1" x14ac:dyDescent="0.2">
      <c r="A66" s="1953"/>
      <c r="B66" s="1973"/>
      <c r="C66" s="1975"/>
      <c r="D66" s="1977"/>
      <c r="E66" s="1976"/>
      <c r="F66" s="1976"/>
      <c r="G66" s="1976"/>
      <c r="H66" s="1976"/>
      <c r="I66" s="1976"/>
      <c r="J66" s="1971"/>
      <c r="K66" s="1975"/>
      <c r="L66" s="1975"/>
      <c r="M66" s="1975"/>
      <c r="N66" s="1975"/>
      <c r="O66" s="1974"/>
    </row>
    <row r="67" spans="1:15" s="1949" customFormat="1" ht="20.100000000000001" customHeight="1" x14ac:dyDescent="0.2">
      <c r="A67" s="1953"/>
      <c r="B67" s="1973"/>
      <c r="C67" s="1975"/>
      <c r="D67" s="1977"/>
      <c r="E67" s="1976"/>
      <c r="F67" s="1976"/>
      <c r="G67" s="1976"/>
      <c r="H67" s="1976"/>
      <c r="I67" s="1976"/>
      <c r="J67" s="1971"/>
      <c r="K67" s="1975"/>
      <c r="L67" s="1975"/>
      <c r="M67" s="1975"/>
      <c r="N67" s="1975"/>
      <c r="O67" s="1974"/>
    </row>
    <row r="68" spans="1:15" s="1949" customFormat="1" ht="14.25" hidden="1" x14ac:dyDescent="0.2">
      <c r="A68" s="1972"/>
      <c r="B68" s="1973"/>
      <c r="C68" s="1970"/>
      <c r="D68" s="1966"/>
      <c r="E68" s="1966"/>
      <c r="F68" s="1966"/>
      <c r="G68" s="1966"/>
      <c r="H68" s="1966"/>
      <c r="I68" s="1966"/>
      <c r="J68" s="1971"/>
      <c r="K68" s="1971"/>
      <c r="L68" s="1971"/>
      <c r="M68" s="1970"/>
      <c r="N68" s="1970"/>
      <c r="O68" s="1970"/>
    </row>
    <row r="69" spans="1:15" s="1949" customFormat="1" ht="14.25" hidden="1" x14ac:dyDescent="0.2">
      <c r="A69" s="1972"/>
      <c r="B69" s="1953"/>
      <c r="C69" s="1970"/>
      <c r="D69" s="1966"/>
      <c r="E69" s="1966"/>
      <c r="F69" s="1966"/>
      <c r="G69" s="1966"/>
      <c r="H69" s="1966"/>
      <c r="I69" s="1966"/>
      <c r="J69" s="1971"/>
      <c r="K69" s="1971"/>
      <c r="L69" s="1971"/>
      <c r="M69" s="1970"/>
      <c r="N69" s="1970"/>
      <c r="O69" s="1970"/>
    </row>
    <row r="70" spans="1:15" s="1949" customFormat="1" ht="14.25" hidden="1" x14ac:dyDescent="0.2">
      <c r="A70" s="1972"/>
      <c r="B70" s="1953"/>
      <c r="C70" s="1970"/>
      <c r="D70" s="1966"/>
      <c r="E70" s="1966"/>
      <c r="F70" s="1966"/>
      <c r="G70" s="1966"/>
      <c r="H70" s="1966"/>
      <c r="I70" s="1966"/>
      <c r="J70" s="1971"/>
      <c r="K70" s="1971"/>
      <c r="L70" s="1971"/>
      <c r="M70" s="1970"/>
      <c r="N70" s="1970"/>
      <c r="O70" s="1970"/>
    </row>
    <row r="71" spans="1:15" s="1949" customFormat="1" ht="12.75" hidden="1" x14ac:dyDescent="0.2">
      <c r="A71" s="1953"/>
      <c r="B71" s="1953"/>
      <c r="C71" s="1970"/>
      <c r="D71" s="1966"/>
      <c r="E71" s="1966"/>
      <c r="F71" s="1966"/>
      <c r="G71" s="1966"/>
      <c r="H71" s="1966"/>
      <c r="I71" s="1966"/>
      <c r="J71" s="1957"/>
      <c r="K71" s="1957"/>
      <c r="L71" s="1957"/>
      <c r="M71" s="1970"/>
      <c r="N71" s="1970"/>
      <c r="O71" s="1970"/>
    </row>
    <row r="72" spans="1:15" s="1949" customFormat="1" ht="12.75" hidden="1" x14ac:dyDescent="0.2">
      <c r="A72" s="1953"/>
      <c r="B72" s="1953"/>
      <c r="C72" s="1970"/>
      <c r="D72" s="1966"/>
      <c r="E72" s="1966"/>
      <c r="F72" s="1966"/>
      <c r="G72" s="1966"/>
      <c r="H72" s="1966"/>
      <c r="I72" s="1966"/>
      <c r="J72" s="1957"/>
      <c r="K72" s="1957"/>
      <c r="L72" s="1957"/>
      <c r="M72" s="1970"/>
      <c r="N72" s="1970"/>
      <c r="O72" s="1970"/>
    </row>
    <row r="73" spans="1:15" s="1949" customFormat="1" ht="12.75" hidden="1" x14ac:dyDescent="0.2">
      <c r="A73" s="1953"/>
      <c r="B73" s="1953"/>
      <c r="C73" s="1970"/>
      <c r="D73" s="1966"/>
      <c r="E73" s="1966"/>
      <c r="F73" s="1966"/>
      <c r="G73" s="1966"/>
      <c r="H73" s="1966"/>
      <c r="I73" s="1966"/>
      <c r="J73" s="1957"/>
      <c r="K73" s="1957"/>
      <c r="L73" s="1957"/>
      <c r="M73" s="1970"/>
      <c r="N73" s="1970"/>
      <c r="O73" s="1970"/>
    </row>
    <row r="74" spans="1:15" s="1949" customFormat="1" ht="12.75" hidden="1" x14ac:dyDescent="0.2">
      <c r="A74" s="1953"/>
      <c r="B74" s="1953"/>
      <c r="C74" s="1956"/>
      <c r="D74" s="1967"/>
      <c r="E74" s="1967"/>
      <c r="F74" s="1967"/>
      <c r="G74" s="1967"/>
      <c r="H74" s="1967"/>
      <c r="I74" s="1967"/>
      <c r="J74" s="1957"/>
      <c r="K74" s="1957"/>
      <c r="L74" s="1957"/>
      <c r="M74" s="1956"/>
      <c r="N74" s="1956"/>
      <c r="O74" s="1956"/>
    </row>
    <row r="75" spans="1:15" s="1949" customFormat="1" ht="15" hidden="1" customHeight="1" x14ac:dyDescent="0.2">
      <c r="A75" s="1953"/>
      <c r="B75" s="1953"/>
      <c r="C75" s="1970"/>
      <c r="D75" s="1968"/>
      <c r="E75" s="1968"/>
      <c r="F75" s="1968"/>
      <c r="G75" s="1968"/>
      <c r="H75" s="1968"/>
      <c r="I75" s="1968"/>
      <c r="J75" s="1957"/>
      <c r="K75" s="1957"/>
      <c r="L75" s="1957"/>
      <c r="M75" s="1970"/>
      <c r="N75" s="1970"/>
      <c r="O75" s="1970"/>
    </row>
    <row r="76" spans="1:15" s="1949" customFormat="1" ht="15" hidden="1" customHeight="1" x14ac:dyDescent="0.2">
      <c r="A76" s="1953"/>
      <c r="B76" s="1953"/>
      <c r="C76" s="1969"/>
      <c r="D76" s="1969"/>
      <c r="E76" s="1969"/>
      <c r="F76" s="1969"/>
      <c r="G76" s="1969"/>
      <c r="H76" s="1969"/>
      <c r="I76" s="1969"/>
      <c r="J76" s="1957"/>
      <c r="K76" s="1957"/>
      <c r="L76" s="1957"/>
      <c r="M76" s="1969"/>
      <c r="N76" s="1969"/>
      <c r="O76" s="1969"/>
    </row>
    <row r="77" spans="1:15" s="1949" customFormat="1" ht="15" hidden="1" customHeight="1" x14ac:dyDescent="0.2">
      <c r="A77" s="1953"/>
      <c r="B77" s="1969"/>
      <c r="C77" s="1969"/>
      <c r="D77" s="1969"/>
      <c r="E77" s="1969"/>
      <c r="F77" s="1969"/>
      <c r="G77" s="1969"/>
      <c r="H77" s="1969"/>
      <c r="I77" s="1969"/>
      <c r="J77" s="1959"/>
      <c r="K77" s="1959"/>
      <c r="L77" s="1959"/>
      <c r="M77" s="1969"/>
      <c r="N77" s="1969"/>
      <c r="O77" s="1969"/>
    </row>
    <row r="78" spans="1:15" s="1949" customFormat="1" ht="14.25" hidden="1" customHeight="1" x14ac:dyDescent="0.2">
      <c r="A78" s="1953"/>
      <c r="B78" s="1969"/>
      <c r="C78" s="1970"/>
      <c r="D78" s="1966"/>
      <c r="E78" s="1966"/>
      <c r="F78" s="1966"/>
      <c r="G78" s="1966"/>
      <c r="H78" s="1966"/>
      <c r="I78" s="1966"/>
      <c r="J78" s="1962"/>
      <c r="K78" s="1962"/>
      <c r="L78" s="1962"/>
      <c r="M78" s="1970"/>
      <c r="N78" s="1970"/>
      <c r="O78" s="1970"/>
    </row>
    <row r="79" spans="1:15" s="1949" customFormat="1" ht="14.25" hidden="1" customHeight="1" x14ac:dyDescent="0.2">
      <c r="A79" s="1953"/>
      <c r="B79" s="1953"/>
      <c r="C79" s="1970"/>
      <c r="D79" s="1966"/>
      <c r="E79" s="1966"/>
      <c r="F79" s="1966"/>
      <c r="G79" s="1966"/>
      <c r="H79" s="1966"/>
      <c r="I79" s="1966"/>
      <c r="J79" s="1969"/>
      <c r="K79" s="1969"/>
      <c r="L79" s="1969"/>
      <c r="M79" s="1970"/>
      <c r="N79" s="1970"/>
      <c r="O79" s="1970"/>
    </row>
    <row r="80" spans="1:15" s="1949" customFormat="1" ht="14.25" hidden="1" customHeight="1" x14ac:dyDescent="0.2">
      <c r="A80" s="1953"/>
      <c r="B80" s="1953"/>
      <c r="C80" s="1956"/>
      <c r="D80" s="1966"/>
      <c r="E80" s="1966"/>
      <c r="F80" s="1966"/>
      <c r="G80" s="1966"/>
      <c r="H80" s="1966"/>
      <c r="I80" s="1966"/>
      <c r="J80" s="1969"/>
      <c r="K80" s="1969"/>
      <c r="L80" s="1969"/>
      <c r="M80" s="1956"/>
      <c r="N80" s="1956"/>
      <c r="O80" s="1956"/>
    </row>
    <row r="81" spans="1:15" s="1949" customFormat="1" ht="14.25" hidden="1" customHeight="1" x14ac:dyDescent="0.2">
      <c r="A81" s="1953"/>
      <c r="B81" s="1953"/>
      <c r="C81" s="1956"/>
      <c r="D81" s="1966"/>
      <c r="E81" s="1966"/>
      <c r="F81" s="1966"/>
      <c r="G81" s="1966"/>
      <c r="H81" s="1966"/>
      <c r="I81" s="1966"/>
      <c r="J81" s="1957"/>
      <c r="K81" s="1957"/>
      <c r="L81" s="1957"/>
      <c r="M81" s="1956"/>
      <c r="N81" s="1956"/>
      <c r="O81" s="1956"/>
    </row>
    <row r="82" spans="1:15" s="1949" customFormat="1" ht="12.75" hidden="1" x14ac:dyDescent="0.2">
      <c r="A82" s="1953"/>
      <c r="B82" s="1953"/>
      <c r="C82" s="1956"/>
      <c r="D82" s="1967"/>
      <c r="E82" s="1967"/>
      <c r="F82" s="1967"/>
      <c r="G82" s="1967"/>
      <c r="H82" s="1967"/>
      <c r="I82" s="1967"/>
      <c r="J82" s="1957"/>
      <c r="K82" s="1957"/>
      <c r="L82" s="1957"/>
      <c r="M82" s="1956"/>
      <c r="N82" s="1956"/>
      <c r="O82" s="1956"/>
    </row>
    <row r="83" spans="1:15" s="1949" customFormat="1" ht="12.75" hidden="1" x14ac:dyDescent="0.2">
      <c r="A83" s="1953"/>
      <c r="B83" s="1953"/>
      <c r="C83" s="1956"/>
      <c r="D83" s="1968"/>
      <c r="E83" s="1968"/>
      <c r="F83" s="1968"/>
      <c r="G83" s="1968"/>
      <c r="H83" s="1968"/>
      <c r="I83" s="1968"/>
      <c r="J83" s="1957"/>
      <c r="K83" s="1957"/>
      <c r="L83" s="1957"/>
      <c r="M83" s="1956"/>
      <c r="N83" s="1956"/>
      <c r="O83" s="1956"/>
    </row>
    <row r="84" spans="1:15" s="1949" customFormat="1" ht="12.75" hidden="1" x14ac:dyDescent="0.2">
      <c r="A84" s="1953"/>
      <c r="B84" s="1953"/>
      <c r="C84" s="1956"/>
      <c r="D84" s="1967"/>
      <c r="E84" s="1967"/>
      <c r="F84" s="1967"/>
      <c r="G84" s="1967"/>
      <c r="H84" s="1967"/>
      <c r="I84" s="1967"/>
      <c r="J84" s="1957"/>
      <c r="K84" s="1957"/>
      <c r="L84" s="1957"/>
      <c r="M84" s="1956"/>
      <c r="N84" s="1956"/>
      <c r="O84" s="1956"/>
    </row>
    <row r="85" spans="1:15" s="1949" customFormat="1" ht="12.75" hidden="1" x14ac:dyDescent="0.2">
      <c r="A85" s="1953"/>
      <c r="B85" s="1953"/>
      <c r="C85" s="1956"/>
      <c r="D85" s="1966"/>
      <c r="E85" s="1966"/>
      <c r="F85" s="1966"/>
      <c r="G85" s="1966"/>
      <c r="H85" s="1966"/>
      <c r="I85" s="1966"/>
      <c r="J85" s="1959"/>
      <c r="K85" s="1959"/>
      <c r="L85" s="1959"/>
      <c r="M85" s="1956"/>
      <c r="N85" s="1956"/>
      <c r="O85" s="1956"/>
    </row>
    <row r="86" spans="1:15" s="1949" customFormat="1" ht="12.75" hidden="1" x14ac:dyDescent="0.2">
      <c r="A86" s="1953"/>
      <c r="B86" s="1953"/>
      <c r="C86" s="1956"/>
      <c r="D86" s="1966"/>
      <c r="E86" s="1966"/>
      <c r="F86" s="1966"/>
      <c r="G86" s="1966"/>
      <c r="H86" s="1966"/>
      <c r="I86" s="1966"/>
      <c r="J86" s="1962"/>
      <c r="K86" s="1962"/>
      <c r="L86" s="1962"/>
      <c r="M86" s="1956"/>
      <c r="N86" s="1956"/>
      <c r="O86" s="1956"/>
    </row>
    <row r="87" spans="1:15" s="1949" customFormat="1" ht="12.75" hidden="1" x14ac:dyDescent="0.2">
      <c r="A87" s="1953"/>
      <c r="B87" s="1953"/>
      <c r="C87" s="1956"/>
      <c r="D87" s="1966"/>
      <c r="E87" s="1966"/>
      <c r="F87" s="1966"/>
      <c r="G87" s="1966"/>
      <c r="H87" s="1966"/>
      <c r="I87" s="1966"/>
      <c r="J87" s="1959"/>
      <c r="K87" s="1959"/>
      <c r="L87" s="1959"/>
      <c r="M87" s="1956"/>
      <c r="N87" s="1956"/>
      <c r="O87" s="1956"/>
    </row>
    <row r="88" spans="1:15" s="1949" customFormat="1" ht="12.75" hidden="1" x14ac:dyDescent="0.2">
      <c r="A88" s="1953"/>
      <c r="B88" s="1953"/>
      <c r="C88" s="1956"/>
      <c r="D88" s="1966"/>
      <c r="E88" s="1966"/>
      <c r="F88" s="1966"/>
      <c r="G88" s="1966"/>
      <c r="H88" s="1966"/>
      <c r="I88" s="1966"/>
      <c r="J88" s="1957"/>
      <c r="K88" s="1957"/>
      <c r="L88" s="1957"/>
      <c r="M88" s="1956"/>
      <c r="N88" s="1956"/>
      <c r="O88" s="1956"/>
    </row>
    <row r="89" spans="1:15" s="1949" customFormat="1" ht="12.75" hidden="1" x14ac:dyDescent="0.2">
      <c r="A89" s="1953"/>
      <c r="B89" s="1953"/>
      <c r="C89" s="1956"/>
      <c r="D89" s="1966"/>
      <c r="E89" s="1966"/>
      <c r="F89" s="1966"/>
      <c r="G89" s="1966"/>
      <c r="H89" s="1966"/>
      <c r="I89" s="1966"/>
      <c r="J89" s="1957"/>
      <c r="K89" s="1957"/>
      <c r="L89" s="1957"/>
      <c r="M89" s="1956"/>
      <c r="N89" s="1956"/>
      <c r="O89" s="1956"/>
    </row>
    <row r="90" spans="1:15" s="1949" customFormat="1" ht="12.75" hidden="1" x14ac:dyDescent="0.2">
      <c r="A90" s="1953"/>
      <c r="B90" s="1953"/>
      <c r="D90" s="1964"/>
      <c r="E90" s="1964"/>
      <c r="F90" s="1964"/>
      <c r="G90" s="1964"/>
      <c r="H90" s="1964"/>
      <c r="I90" s="1964"/>
      <c r="J90" s="1957"/>
      <c r="K90" s="1957"/>
      <c r="L90" s="1957"/>
      <c r="M90" s="1956"/>
      <c r="N90" s="1956"/>
    </row>
    <row r="91" spans="1:15" s="1949" customFormat="1" ht="12.75" hidden="1" x14ac:dyDescent="0.2">
      <c r="A91" s="1953"/>
      <c r="B91" s="1953"/>
      <c r="D91" s="1965"/>
      <c r="E91" s="1965"/>
      <c r="F91" s="1965"/>
      <c r="G91" s="1965"/>
      <c r="H91" s="1965"/>
      <c r="I91" s="1965"/>
      <c r="J91" s="1957"/>
      <c r="K91" s="1957"/>
      <c r="L91" s="1957"/>
      <c r="M91" s="1956"/>
      <c r="N91" s="1956"/>
    </row>
    <row r="92" spans="1:15" s="1949" customFormat="1" ht="12.75" hidden="1" x14ac:dyDescent="0.2">
      <c r="A92" s="1953"/>
      <c r="B92" s="1953"/>
      <c r="D92" s="1964"/>
      <c r="E92" s="1964"/>
      <c r="F92" s="1964"/>
      <c r="G92" s="1964"/>
      <c r="H92" s="1964"/>
      <c r="I92" s="1964"/>
      <c r="J92" s="1957"/>
      <c r="K92" s="1957"/>
      <c r="L92" s="1957"/>
      <c r="M92" s="1956"/>
      <c r="N92" s="1956"/>
    </row>
    <row r="93" spans="1:15" s="1949" customFormat="1" ht="12.75" hidden="1" x14ac:dyDescent="0.2">
      <c r="A93" s="1953"/>
      <c r="B93" s="1953"/>
      <c r="D93" s="1961"/>
      <c r="E93" s="1961"/>
      <c r="F93" s="1961"/>
      <c r="G93" s="1961"/>
      <c r="H93" s="1961"/>
      <c r="I93" s="1961"/>
      <c r="J93" s="1960"/>
      <c r="K93" s="1959"/>
      <c r="L93" s="1959"/>
      <c r="M93" s="1956"/>
      <c r="N93" s="1956"/>
    </row>
    <row r="94" spans="1:15" s="1949" customFormat="1" ht="12.75" hidden="1" x14ac:dyDescent="0.2">
      <c r="A94" s="1953"/>
      <c r="B94" s="1953"/>
      <c r="D94" s="1961"/>
      <c r="E94" s="1961"/>
      <c r="F94" s="1961"/>
      <c r="G94" s="1961"/>
      <c r="H94" s="1961"/>
      <c r="I94" s="1961"/>
      <c r="J94" s="1963"/>
      <c r="K94" s="1962"/>
      <c r="L94" s="1962"/>
      <c r="M94" s="1956"/>
      <c r="N94" s="1956"/>
    </row>
    <row r="95" spans="1:15" s="1949" customFormat="1" ht="12.75" hidden="1" x14ac:dyDescent="0.2">
      <c r="A95" s="1953"/>
      <c r="B95" s="1953"/>
      <c r="D95" s="1961"/>
      <c r="E95" s="1961"/>
      <c r="F95" s="1961"/>
      <c r="G95" s="1961"/>
      <c r="H95" s="1961"/>
      <c r="I95" s="1961"/>
      <c r="J95" s="1960"/>
      <c r="K95" s="1959"/>
      <c r="L95" s="1959"/>
      <c r="M95" s="1956"/>
      <c r="N95" s="1956"/>
    </row>
    <row r="96" spans="1:15" s="1949" customFormat="1" ht="12.75" hidden="1" x14ac:dyDescent="0.2">
      <c r="A96" s="1953"/>
      <c r="B96" s="1953"/>
      <c r="D96" s="1955"/>
      <c r="E96" s="1955"/>
      <c r="F96" s="1955"/>
      <c r="G96" s="1955"/>
      <c r="H96" s="1955"/>
      <c r="I96" s="1955"/>
      <c r="J96" s="1958"/>
      <c r="K96" s="1957"/>
      <c r="L96" s="1957"/>
      <c r="M96" s="1956"/>
      <c r="N96" s="1956"/>
    </row>
    <row r="97" spans="1:14" s="1949" customFormat="1" ht="12.75" hidden="1" x14ac:dyDescent="0.2">
      <c r="A97" s="1953"/>
      <c r="B97" s="1953"/>
      <c r="D97" s="1955"/>
      <c r="E97" s="1955"/>
      <c r="F97" s="1955"/>
      <c r="G97" s="1955"/>
      <c r="H97" s="1955"/>
      <c r="I97" s="1955"/>
      <c r="J97" s="1958"/>
      <c r="K97" s="1957"/>
      <c r="L97" s="1957"/>
      <c r="M97" s="1956"/>
      <c r="N97" s="1956"/>
    </row>
    <row r="98" spans="1:14" s="1949" customFormat="1" ht="12.75" hidden="1" x14ac:dyDescent="0.2">
      <c r="A98" s="1953"/>
      <c r="B98" s="1953"/>
      <c r="D98" s="1955"/>
      <c r="E98" s="1955"/>
      <c r="F98" s="1955"/>
      <c r="G98" s="1955"/>
      <c r="H98" s="1955"/>
      <c r="I98" s="1955"/>
      <c r="J98" s="1958"/>
      <c r="K98" s="1957"/>
      <c r="L98" s="1957"/>
      <c r="M98" s="1956"/>
      <c r="N98" s="1956"/>
    </row>
    <row r="99" spans="1:14" s="1949" customFormat="1" ht="12.75" hidden="1" x14ac:dyDescent="0.2">
      <c r="A99" s="1953"/>
      <c r="B99" s="1953"/>
      <c r="D99" s="1955"/>
      <c r="E99" s="1955"/>
      <c r="F99" s="1955"/>
      <c r="G99" s="1955"/>
      <c r="H99" s="1955"/>
      <c r="I99" s="1955"/>
      <c r="J99" s="1954"/>
      <c r="K99" s="1953"/>
      <c r="L99" s="1953"/>
      <c r="M99" s="1956"/>
      <c r="N99" s="1956"/>
    </row>
    <row r="100" spans="1:14" s="1949" customFormat="1" ht="12.75" hidden="1" x14ac:dyDescent="0.2">
      <c r="A100" s="1953"/>
      <c r="B100" s="1953"/>
      <c r="D100" s="1955"/>
      <c r="E100" s="1955"/>
      <c r="F100" s="1955"/>
      <c r="G100" s="1955"/>
      <c r="H100" s="1955"/>
      <c r="I100" s="1955"/>
      <c r="J100" s="1954"/>
      <c r="K100" s="1953"/>
      <c r="L100" s="1953"/>
      <c r="M100" s="1956"/>
      <c r="N100" s="1956"/>
    </row>
    <row r="101" spans="1:14" s="1949" customFormat="1" ht="12.75" hidden="1" x14ac:dyDescent="0.2">
      <c r="A101" s="1953"/>
      <c r="B101" s="1953"/>
      <c r="D101" s="1955"/>
      <c r="E101" s="1955"/>
      <c r="F101" s="1955"/>
      <c r="G101" s="1955"/>
      <c r="H101" s="1955"/>
      <c r="I101" s="1955"/>
      <c r="J101" s="1954"/>
      <c r="K101" s="1953"/>
      <c r="L101" s="1953"/>
      <c r="M101" s="1956"/>
      <c r="N101" s="1956"/>
    </row>
    <row r="102" spans="1:14" s="1949" customFormat="1" ht="12.75" hidden="1" x14ac:dyDescent="0.2">
      <c r="A102" s="1953"/>
      <c r="B102" s="1953"/>
      <c r="D102" s="1955"/>
      <c r="E102" s="1955"/>
      <c r="F102" s="1955"/>
      <c r="G102" s="1955"/>
      <c r="H102" s="1955"/>
      <c r="I102" s="1955"/>
      <c r="J102" s="1954"/>
      <c r="K102" s="1953"/>
      <c r="L102" s="1953"/>
      <c r="M102" s="1956"/>
      <c r="N102" s="1956"/>
    </row>
    <row r="103" spans="1:14" s="1949" customFormat="1" ht="12.75" hidden="1" x14ac:dyDescent="0.2">
      <c r="A103" s="1953"/>
      <c r="B103" s="1953"/>
      <c r="D103" s="1955"/>
      <c r="E103" s="1955"/>
      <c r="F103" s="1955"/>
      <c r="G103" s="1955"/>
      <c r="H103" s="1955"/>
      <c r="I103" s="1955"/>
      <c r="J103" s="1954"/>
      <c r="K103" s="1953"/>
      <c r="L103" s="1953"/>
      <c r="M103" s="1956"/>
      <c r="N103" s="1956"/>
    </row>
    <row r="104" spans="1:14" s="1949" customFormat="1" ht="12.75" hidden="1" x14ac:dyDescent="0.2">
      <c r="A104" s="1953"/>
      <c r="B104" s="1953"/>
      <c r="D104" s="1955"/>
      <c r="E104" s="1955"/>
      <c r="F104" s="1955"/>
      <c r="G104" s="1955"/>
      <c r="H104" s="1955"/>
      <c r="I104" s="1955"/>
      <c r="J104" s="1954"/>
      <c r="K104" s="1953"/>
      <c r="L104" s="1953"/>
      <c r="M104" s="1956"/>
      <c r="N104" s="1956"/>
    </row>
    <row r="105" spans="1:14" s="1949" customFormat="1" ht="12.75" hidden="1" x14ac:dyDescent="0.2">
      <c r="A105" s="1953"/>
      <c r="B105" s="1953"/>
      <c r="D105" s="1955"/>
      <c r="E105" s="1955"/>
      <c r="F105" s="1955"/>
      <c r="G105" s="1955"/>
      <c r="H105" s="1955"/>
      <c r="I105" s="1955"/>
      <c r="J105" s="1954"/>
      <c r="K105" s="1953"/>
      <c r="L105" s="1953"/>
      <c r="M105" s="1956"/>
      <c r="N105" s="1956"/>
    </row>
    <row r="106" spans="1:14" s="1949" customFormat="1" ht="12.75" hidden="1" x14ac:dyDescent="0.2">
      <c r="A106" s="1953"/>
      <c r="B106" s="1953"/>
      <c r="D106" s="1955"/>
      <c r="E106" s="1955"/>
      <c r="F106" s="1955"/>
      <c r="G106" s="1955"/>
      <c r="H106" s="1955"/>
      <c r="I106" s="1955"/>
      <c r="J106" s="1954"/>
      <c r="K106" s="1953"/>
      <c r="L106" s="1953"/>
      <c r="M106" s="1956"/>
      <c r="N106" s="1956"/>
    </row>
    <row r="107" spans="1:14" s="1949" customFormat="1" ht="12.75" hidden="1" x14ac:dyDescent="0.2">
      <c r="A107" s="1953"/>
      <c r="B107" s="1953"/>
      <c r="D107" s="1955"/>
      <c r="E107" s="1955"/>
      <c r="F107" s="1955"/>
      <c r="G107" s="1955"/>
      <c r="H107" s="1955"/>
      <c r="I107" s="1955"/>
      <c r="J107" s="1954"/>
      <c r="K107" s="1953"/>
      <c r="L107" s="1953"/>
      <c r="M107" s="1956"/>
      <c r="N107" s="1956"/>
    </row>
    <row r="108" spans="1:14" s="1949" customFormat="1" ht="12.75" hidden="1" customHeight="1" x14ac:dyDescent="0.2">
      <c r="A108" s="1953"/>
      <c r="B108" s="1953"/>
      <c r="D108" s="1955"/>
      <c r="E108" s="1955"/>
      <c r="F108" s="1955"/>
      <c r="G108" s="1955"/>
      <c r="H108" s="1955"/>
      <c r="I108" s="1955"/>
      <c r="J108" s="1954"/>
      <c r="K108" s="1953"/>
      <c r="L108" s="1953"/>
      <c r="M108" s="1956"/>
      <c r="N108" s="1956"/>
    </row>
    <row r="109" spans="1:14" s="1949" customFormat="1" ht="12.75" hidden="1" x14ac:dyDescent="0.2">
      <c r="A109" s="1953"/>
      <c r="B109" s="1953"/>
      <c r="D109" s="1955"/>
      <c r="E109" s="1955"/>
      <c r="F109" s="1955"/>
      <c r="G109" s="1955"/>
      <c r="H109" s="1955"/>
      <c r="I109" s="1955"/>
      <c r="J109" s="1954"/>
      <c r="K109" s="1954"/>
      <c r="L109" s="1954"/>
    </row>
    <row r="110" spans="1:14" s="1949" customFormat="1" ht="12.75" hidden="1" x14ac:dyDescent="0.2">
      <c r="A110" s="1953"/>
      <c r="B110" s="1953"/>
      <c r="D110" s="1955"/>
      <c r="E110" s="1955"/>
      <c r="F110" s="1955"/>
      <c r="G110" s="1955"/>
      <c r="H110" s="1955"/>
      <c r="I110" s="1955"/>
      <c r="J110" s="1954"/>
      <c r="K110" s="1954"/>
      <c r="L110" s="1954"/>
    </row>
    <row r="111" spans="1:14" s="1949" customFormat="1" ht="12.75" hidden="1" x14ac:dyDescent="0.2">
      <c r="A111" s="1953"/>
      <c r="B111" s="1953"/>
      <c r="D111" s="1955"/>
      <c r="E111" s="1955"/>
      <c r="F111" s="1955"/>
      <c r="G111" s="1955"/>
      <c r="H111" s="1955"/>
      <c r="I111" s="1955"/>
      <c r="J111" s="1954"/>
      <c r="K111" s="1954"/>
      <c r="L111" s="1954"/>
    </row>
    <row r="112" spans="1:14" s="1949" customFormat="1" ht="12.75" hidden="1" x14ac:dyDescent="0.2">
      <c r="A112" s="1953"/>
      <c r="B112" s="1953"/>
      <c r="D112" s="1955"/>
      <c r="E112" s="1955"/>
      <c r="F112" s="1955"/>
      <c r="G112" s="1955"/>
      <c r="H112" s="1955"/>
      <c r="I112" s="1955"/>
      <c r="J112" s="1954"/>
      <c r="K112" s="1954"/>
      <c r="L112" s="1954"/>
    </row>
    <row r="113" spans="1:12" s="1949" customFormat="1" ht="12.75" hidden="1" x14ac:dyDescent="0.2">
      <c r="A113" s="1953"/>
      <c r="B113" s="1953"/>
      <c r="D113" s="1955"/>
      <c r="E113" s="1955"/>
      <c r="F113" s="1955"/>
      <c r="G113" s="1955"/>
      <c r="H113" s="1955"/>
      <c r="I113" s="1955"/>
      <c r="J113" s="1954"/>
      <c r="K113" s="1954"/>
      <c r="L113" s="1954"/>
    </row>
    <row r="114" spans="1:12" s="1949" customFormat="1" ht="12.75" hidden="1" x14ac:dyDescent="0.2">
      <c r="A114" s="1953"/>
      <c r="B114" s="1953"/>
      <c r="D114" s="1955"/>
      <c r="E114" s="1955"/>
      <c r="F114" s="1955"/>
      <c r="G114" s="1955"/>
      <c r="H114" s="1955"/>
      <c r="I114" s="1955"/>
      <c r="J114" s="1954"/>
      <c r="K114" s="1954"/>
      <c r="L114" s="1954"/>
    </row>
    <row r="115" spans="1:12" ht="12.75" hidden="1" x14ac:dyDescent="0.2">
      <c r="B115" s="1953"/>
      <c r="J115" s="1954"/>
      <c r="K115" s="1954"/>
      <c r="L115" s="1954"/>
    </row>
    <row r="116" spans="1:12" ht="12.75" hidden="1" x14ac:dyDescent="0.2">
      <c r="J116" s="1954"/>
      <c r="K116" s="1954"/>
      <c r="L116" s="1954"/>
    </row>
    <row r="117" spans="1:12" ht="12.75" hidden="1" x14ac:dyDescent="0.2">
      <c r="J117" s="1954"/>
      <c r="K117" s="1954"/>
      <c r="L117" s="1954"/>
    </row>
    <row r="118" spans="1:12" ht="12.75" hidden="1" x14ac:dyDescent="0.2"/>
    <row r="119" spans="1:12" ht="12.75" hidden="1" x14ac:dyDescent="0.2"/>
    <row r="120" spans="1:12" ht="12.75" hidden="1" x14ac:dyDescent="0.2"/>
    <row r="121" spans="1:12" ht="12.75" hidden="1" x14ac:dyDescent="0.2"/>
  </sheetData>
  <sheetProtection formatCells="0" formatColumns="0" formatRows="0" insertRows="0" insertHyperlinks="0" deleteRows="0"/>
  <mergeCells count="173">
    <mergeCell ref="O11:O13"/>
    <mergeCell ref="D12:D13"/>
    <mergeCell ref="E12:E13"/>
    <mergeCell ref="F12:F13"/>
    <mergeCell ref="G12:G13"/>
    <mergeCell ref="B7:C7"/>
    <mergeCell ref="D7:E7"/>
    <mergeCell ref="B8:C8"/>
    <mergeCell ref="D8:E8"/>
    <mergeCell ref="B10:C10"/>
    <mergeCell ref="J10:L10"/>
    <mergeCell ref="H12:H13"/>
    <mergeCell ref="I12:I13"/>
    <mergeCell ref="C14:C16"/>
    <mergeCell ref="L14:L16"/>
    <mergeCell ref="M14:M16"/>
    <mergeCell ref="N14:N16"/>
    <mergeCell ref="B11:B16"/>
    <mergeCell ref="C11:C13"/>
    <mergeCell ref="L11:L13"/>
    <mergeCell ref="M11:M13"/>
    <mergeCell ref="N11:N13"/>
    <mergeCell ref="O17:O19"/>
    <mergeCell ref="D18:D19"/>
    <mergeCell ref="E18:E19"/>
    <mergeCell ref="F18:F19"/>
    <mergeCell ref="G18:G19"/>
    <mergeCell ref="O14:O16"/>
    <mergeCell ref="D15:D16"/>
    <mergeCell ref="E15:E16"/>
    <mergeCell ref="F15:F16"/>
    <mergeCell ref="G15:G16"/>
    <mergeCell ref="H15:H16"/>
    <mergeCell ref="I15:I16"/>
    <mergeCell ref="H18:H19"/>
    <mergeCell ref="I18:I19"/>
    <mergeCell ref="C20:C22"/>
    <mergeCell ref="L20:L22"/>
    <mergeCell ref="M20:M22"/>
    <mergeCell ref="N20:N22"/>
    <mergeCell ref="B17:B28"/>
    <mergeCell ref="C17:C19"/>
    <mergeCell ref="L17:L19"/>
    <mergeCell ref="M17:M19"/>
    <mergeCell ref="N17:N19"/>
    <mergeCell ref="M23:M25"/>
    <mergeCell ref="N23:N25"/>
    <mergeCell ref="C26:C28"/>
    <mergeCell ref="L26:L28"/>
    <mergeCell ref="D27:D28"/>
    <mergeCell ref="E27:E28"/>
    <mergeCell ref="F27:F28"/>
    <mergeCell ref="G27:G28"/>
    <mergeCell ref="H27:H28"/>
    <mergeCell ref="I27:I28"/>
    <mergeCell ref="C23:C25"/>
    <mergeCell ref="O23:O25"/>
    <mergeCell ref="D24:D25"/>
    <mergeCell ref="E24:E25"/>
    <mergeCell ref="F24:F25"/>
    <mergeCell ref="G24:G25"/>
    <mergeCell ref="H24:H25"/>
    <mergeCell ref="O20:O22"/>
    <mergeCell ref="D21:D22"/>
    <mergeCell ref="E21:E22"/>
    <mergeCell ref="F21:F22"/>
    <mergeCell ref="G21:G22"/>
    <mergeCell ref="H21:H22"/>
    <mergeCell ref="I21:I22"/>
    <mergeCell ref="I24:I25"/>
    <mergeCell ref="L23:L25"/>
    <mergeCell ref="C32:C34"/>
    <mergeCell ref="L32:L34"/>
    <mergeCell ref="M32:M34"/>
    <mergeCell ref="N32:N34"/>
    <mergeCell ref="B29:B40"/>
    <mergeCell ref="C29:C31"/>
    <mergeCell ref="L29:L31"/>
    <mergeCell ref="M29:M31"/>
    <mergeCell ref="N29:N31"/>
    <mergeCell ref="D30:D31"/>
    <mergeCell ref="E30:E31"/>
    <mergeCell ref="F30:F31"/>
    <mergeCell ref="G30:G31"/>
    <mergeCell ref="I36:I37"/>
    <mergeCell ref="C38:C40"/>
    <mergeCell ref="L38:L40"/>
    <mergeCell ref="M38:M40"/>
    <mergeCell ref="N38:N40"/>
    <mergeCell ref="O32:O34"/>
    <mergeCell ref="D33:D34"/>
    <mergeCell ref="E33:E34"/>
    <mergeCell ref="F33:F34"/>
    <mergeCell ref="G33:G34"/>
    <mergeCell ref="H33:H34"/>
    <mergeCell ref="I33:I34"/>
    <mergeCell ref="H30:H31"/>
    <mergeCell ref="I30:I31"/>
    <mergeCell ref="O29:O31"/>
    <mergeCell ref="O38:O40"/>
    <mergeCell ref="D39:D40"/>
    <mergeCell ref="E39:E40"/>
    <mergeCell ref="F39:F40"/>
    <mergeCell ref="G39:G40"/>
    <mergeCell ref="C35:C37"/>
    <mergeCell ref="L35:L37"/>
    <mergeCell ref="M35:M37"/>
    <mergeCell ref="N35:N37"/>
    <mergeCell ref="O35:O37"/>
    <mergeCell ref="D36:D37"/>
    <mergeCell ref="E36:E37"/>
    <mergeCell ref="F36:F37"/>
    <mergeCell ref="G36:G37"/>
    <mergeCell ref="H36:H37"/>
    <mergeCell ref="H39:H40"/>
    <mergeCell ref="I39:I40"/>
    <mergeCell ref="B41:B46"/>
    <mergeCell ref="C41:C43"/>
    <mergeCell ref="L41:L43"/>
    <mergeCell ref="M41:M43"/>
    <mergeCell ref="C44:C46"/>
    <mergeCell ref="L44:L46"/>
    <mergeCell ref="M44:M46"/>
    <mergeCell ref="N44:N46"/>
    <mergeCell ref="O44:O46"/>
    <mergeCell ref="D45:D46"/>
    <mergeCell ref="E45:E46"/>
    <mergeCell ref="F45:F46"/>
    <mergeCell ref="G45:G46"/>
    <mergeCell ref="H45:H46"/>
    <mergeCell ref="I45:I46"/>
    <mergeCell ref="N41:N43"/>
    <mergeCell ref="O41:O43"/>
    <mergeCell ref="D42:D43"/>
    <mergeCell ref="E42:E43"/>
    <mergeCell ref="F42:F43"/>
    <mergeCell ref="G42:G43"/>
    <mergeCell ref="H42:H43"/>
    <mergeCell ref="I42:I43"/>
    <mergeCell ref="B47:B55"/>
    <mergeCell ref="C47:C49"/>
    <mergeCell ref="D47:D49"/>
    <mergeCell ref="H47:H49"/>
    <mergeCell ref="I47:I49"/>
    <mergeCell ref="L47:L49"/>
    <mergeCell ref="C50:C52"/>
    <mergeCell ref="D50:D52"/>
    <mergeCell ref="H50:H52"/>
    <mergeCell ref="I50:I52"/>
    <mergeCell ref="L50:L52"/>
    <mergeCell ref="M50:M52"/>
    <mergeCell ref="N50:N52"/>
    <mergeCell ref="O50:O52"/>
    <mergeCell ref="E51:E52"/>
    <mergeCell ref="F51:F52"/>
    <mergeCell ref="G51:G52"/>
    <mergeCell ref="M47:M49"/>
    <mergeCell ref="N47:N49"/>
    <mergeCell ref="O47:O49"/>
    <mergeCell ref="E48:E49"/>
    <mergeCell ref="F48:F49"/>
    <mergeCell ref="G48:G49"/>
    <mergeCell ref="N53:N55"/>
    <mergeCell ref="O53:O55"/>
    <mergeCell ref="E54:E55"/>
    <mergeCell ref="F54:F55"/>
    <mergeCell ref="G54:G55"/>
    <mergeCell ref="C53:C55"/>
    <mergeCell ref="D53:D55"/>
    <mergeCell ref="H53:H55"/>
    <mergeCell ref="I53:I55"/>
    <mergeCell ref="L53:L55"/>
    <mergeCell ref="M53:M55"/>
  </mergeCells>
  <dataValidations count="11">
    <dataValidation type="list" allowBlank="1" showErrorMessage="1" sqref="K11:K55" xr:uid="{37BAAD4A-877A-4FAD-8D52-D87E4560A171}">
      <formula1>$M$61:$M$63</formula1>
    </dataValidation>
    <dataValidation type="list" allowBlank="1" showErrorMessage="1" sqref="D41 D35 D20 D14 D44 D11 D32 D26 D29 D38 D17 D23" xr:uid="{1CB293A1-16D6-4A35-9AF9-68D1A16EB43A}">
      <formula1>$B$61:$B$65</formula1>
    </dataValidation>
    <dataValidation type="list" allowBlank="1" showInputMessage="1" showErrorMessage="1" sqref="E11 E14 E17 E23 E26 E20" xr:uid="{81D8D2BD-0CAB-4CB7-B6E3-0E6C4416C2FE}">
      <formula1>$H$61:$H$64</formula1>
    </dataValidation>
    <dataValidation type="list" allowBlank="1" showInputMessage="1" showErrorMessage="1" sqref="E32" xr:uid="{76526351-2802-49A0-84D6-AB2A3EF0955B}">
      <formula1>$K$61:$K$64</formula1>
    </dataValidation>
    <dataValidation type="list" allowBlank="1" showInputMessage="1" showErrorMessage="1" sqref="E29 E41 E38 E44 E35" xr:uid="{0D15D4D5-73C3-40CD-9F39-D5D80002CFC2}">
      <formula1>$J$61:$J$64</formula1>
    </dataValidation>
    <dataValidation type="list" allowBlank="1" showErrorMessage="1" sqref="H38 H35" xr:uid="{3C0554BD-F198-480E-806D-0A8FDB955BEE}">
      <formula1>$F$61:$F$63</formula1>
    </dataValidation>
    <dataValidation type="list" allowBlank="1" showErrorMessage="1" sqref="H44 H41" xr:uid="{5D540D0B-3EFF-4CD8-A196-594EFE2BCC64}">
      <formula1>$G$61:$G$63</formula1>
    </dataValidation>
    <dataValidation type="list" allowBlank="1" showErrorMessage="1" sqref="H29 H32" xr:uid="{2FB5FEEA-46CA-4F54-974E-ADD8C6018C56}">
      <formula1>$E$61:$E$63</formula1>
    </dataValidation>
    <dataValidation type="list" allowBlank="1" showInputMessage="1" showErrorMessage="1" sqref="I61" xr:uid="{294FD055-F338-48B2-A912-9B681D0E872F}">
      <formula1>#REF!</formula1>
    </dataValidation>
    <dataValidation type="list" allowBlank="1" showInputMessage="1" showErrorMessage="1" sqref="E53 E47 E50" xr:uid="{FC4DA798-DBE7-40BA-8B29-4195198EE9FD}">
      <formula1>$L$61:$L$64</formula1>
    </dataValidation>
    <dataValidation type="list" allowBlank="1" showErrorMessage="1" sqref="H11 H17 H23 H26 H14 H20" xr:uid="{FF458A7F-48B6-477E-8DB9-1CC22AFFEFB6}">
      <formula1>$D$61:$D$64</formula1>
    </dataValidation>
  </dataValidations>
  <pageMargins left="0.70866141732283472" right="0.70866141732283472" top="0.74803149606299213" bottom="0.74803149606299213" header="0.31496062992125984" footer="0.31496062992125984"/>
  <pageSetup paperSize="8" scale="28" orientation="landscape" cellComments="asDisplayed" r:id="rId1"/>
  <headerFooter>
    <oddHeader>&amp;LFSB NBFI montoring exercise&amp;R&amp;"Calibri"&amp;9&amp;K000000Confidential&amp;1#_x000D_&amp;"Segoe UI"&amp;11&amp;K000000Confidential when completed</oddHeader>
    <oddFooter>&amp;C&amp;P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00B050"/>
    <pageSetUpPr autoPageBreaks="0"/>
  </sheetPr>
  <dimension ref="B1:F38"/>
  <sheetViews>
    <sheetView showGridLines="0" zoomScale="69" zoomScaleNormal="69" workbookViewId="0">
      <selection activeCell="F34" sqref="F34"/>
    </sheetView>
  </sheetViews>
  <sheetFormatPr defaultRowHeight="14.25" x14ac:dyDescent="0.2"/>
  <cols>
    <col min="1" max="1" width="9.75" customWidth="1"/>
    <col min="2" max="2" width="18.5" customWidth="1"/>
    <col min="3" max="4" width="27.375" customWidth="1"/>
    <col min="5" max="5" width="16.375" customWidth="1"/>
    <col min="6" max="6" width="23.375" customWidth="1"/>
    <col min="7" max="9" width="23.75" customWidth="1"/>
  </cols>
  <sheetData>
    <row r="1" spans="2:6" ht="15" x14ac:dyDescent="0.25">
      <c r="B1" s="1441" t="s">
        <v>1996</v>
      </c>
    </row>
    <row r="2" spans="2:6" ht="26.45" customHeight="1" x14ac:dyDescent="0.2">
      <c r="B2" s="28" t="s">
        <v>1997</v>
      </c>
    </row>
    <row r="3" spans="2:6" x14ac:dyDescent="0.2">
      <c r="B3" s="2081" t="s">
        <v>3</v>
      </c>
      <c r="C3" s="2081"/>
      <c r="D3" s="1442" t="str">
        <f>'Cover Page'!D13:I13</f>
        <v>XX</v>
      </c>
    </row>
    <row r="4" spans="2:6" x14ac:dyDescent="0.2">
      <c r="B4" s="2081" t="s">
        <v>15</v>
      </c>
      <c r="C4" s="2081"/>
      <c r="D4" s="1442" t="str">
        <f>'Cover Page'!D34:I34</f>
        <v>Turkish lira - TRY</v>
      </c>
    </row>
    <row r="5" spans="2:6" x14ac:dyDescent="0.2">
      <c r="B5" s="2081" t="s">
        <v>18</v>
      </c>
      <c r="C5" s="2081"/>
      <c r="D5" s="1443">
        <f>'Cover Page'!D35:I35</f>
        <v>1000000</v>
      </c>
    </row>
    <row r="6" spans="2:6" ht="18.95" customHeight="1" x14ac:dyDescent="0.2"/>
    <row r="8" spans="2:6" ht="15" x14ac:dyDescent="0.25">
      <c r="B8" s="1441" t="s">
        <v>1998</v>
      </c>
    </row>
    <row r="10" spans="2:6" x14ac:dyDescent="0.2">
      <c r="B10" s="443" t="s">
        <v>1999</v>
      </c>
    </row>
    <row r="13" spans="2:6" x14ac:dyDescent="0.2">
      <c r="C13" s="393"/>
      <c r="D13" s="393"/>
    </row>
    <row r="14" spans="2:6" s="4" customFormat="1" ht="20.25" customHeight="1" x14ac:dyDescent="0.2">
      <c r="B14" s="397"/>
      <c r="C14" s="399" t="s">
        <v>2000</v>
      </c>
      <c r="D14" s="401" t="s">
        <v>2001</v>
      </c>
      <c r="E14" s="2647" t="s">
        <v>2002</v>
      </c>
      <c r="F14" s="2649" t="s">
        <v>2003</v>
      </c>
    </row>
    <row r="15" spans="2:6" ht="53.25" customHeight="1" x14ac:dyDescent="0.2">
      <c r="B15" s="398"/>
      <c r="C15" s="400" t="s">
        <v>2004</v>
      </c>
      <c r="D15" s="402" t="s">
        <v>2005</v>
      </c>
      <c r="E15" s="2648"/>
      <c r="F15" s="2650"/>
    </row>
    <row r="16" spans="2:6" x14ac:dyDescent="0.2">
      <c r="B16" s="394">
        <v>2002</v>
      </c>
      <c r="C16" s="1119">
        <f>IF(COUNT('1 macro-mapping'!I16,'1 macro-mapping'!J16,'1 macro-mapping'!M16,'1 macro-mapping'!AK16)&lt;&gt;0,'1 macro-mapping'!I16+'1 macro-mapping'!J16+'1 macro-mapping'!M16+'1 macro-mapping'!AK16,"")</f>
        <v>0</v>
      </c>
      <c r="D16" s="404" t="str">
        <f>IF(COUNT('4 classification'!AA21,'4 classification'!AA57,'4 classification'!U93,'4 classification'!T130,'4 classification'!U166,'4 classification'!U202,'4 classification'!R237)&lt;&gt;0,SUM('4 classification'!AA21,'4 classification'!AA57,'4 classification'!U93,'4 classification'!T130,'4 classification'!U166,'4 classification'!U202,'4 classification'!R237),"")</f>
        <v/>
      </c>
      <c r="E16" s="403" t="str">
        <f>IFERROR(C16-D16,"")</f>
        <v/>
      </c>
      <c r="F16" s="806"/>
    </row>
    <row r="17" spans="2:6" x14ac:dyDescent="0.2">
      <c r="B17" s="395">
        <v>2003</v>
      </c>
      <c r="C17" s="1119">
        <f>IF(COUNT('1 macro-mapping'!I17,'1 macro-mapping'!J17,'1 macro-mapping'!M17,'1 macro-mapping'!AK17)&lt;&gt;0,'1 macro-mapping'!I17+'1 macro-mapping'!J17+'1 macro-mapping'!M17+'1 macro-mapping'!AK17,"")</f>
        <v>0</v>
      </c>
      <c r="D17" s="404" t="str">
        <f>IF(COUNT('4 classification'!AA22,'4 classification'!AA58,'4 classification'!U94,'4 classification'!T131,'4 classification'!U167,'4 classification'!U203,'4 classification'!R238)&lt;&gt;0,SUM('4 classification'!AA22,'4 classification'!AA58,'4 classification'!U94,'4 classification'!T131,'4 classification'!U167,'4 classification'!U203,'4 classification'!R238),"")</f>
        <v/>
      </c>
      <c r="E17" s="403" t="str">
        <f t="shared" ref="E17:E30" si="0">IFERROR(C17-D17,"")</f>
        <v/>
      </c>
      <c r="F17" s="807"/>
    </row>
    <row r="18" spans="2:6" x14ac:dyDescent="0.2">
      <c r="B18" s="395">
        <v>2004</v>
      </c>
      <c r="C18" s="1119">
        <f>IF(COUNT('1 macro-mapping'!I18,'1 macro-mapping'!J18,'1 macro-mapping'!M18,'1 macro-mapping'!AK18)&lt;&gt;0,'1 macro-mapping'!I18+'1 macro-mapping'!J18+'1 macro-mapping'!M18+'1 macro-mapping'!AK18,"")</f>
        <v>0</v>
      </c>
      <c r="D18" s="404" t="str">
        <f>IF(COUNT('4 classification'!AA23,'4 classification'!AA59,'4 classification'!U95,'4 classification'!T132,'4 classification'!U168,'4 classification'!U204,'4 classification'!R239)&lt;&gt;0,SUM('4 classification'!AA23,'4 classification'!AA59,'4 classification'!U95,'4 classification'!T132,'4 classification'!U168,'4 classification'!U204,'4 classification'!R239),"")</f>
        <v/>
      </c>
      <c r="E18" s="403" t="str">
        <f t="shared" si="0"/>
        <v/>
      </c>
      <c r="F18" s="807"/>
    </row>
    <row r="19" spans="2:6" x14ac:dyDescent="0.2">
      <c r="B19" s="395">
        <v>2005</v>
      </c>
      <c r="C19" s="1119">
        <f>IF(COUNT('1 macro-mapping'!I19,'1 macro-mapping'!J19,'1 macro-mapping'!M19,'1 macro-mapping'!AK19)&lt;&gt;0,'1 macro-mapping'!I19+'1 macro-mapping'!J19+'1 macro-mapping'!M19+'1 macro-mapping'!AK19,"")</f>
        <v>0</v>
      </c>
      <c r="D19" s="404" t="str">
        <f>IF(COUNT('4 classification'!AA24,'4 classification'!AA60,'4 classification'!U96,'4 classification'!T133,'4 classification'!U169,'4 classification'!U205,'4 classification'!R240)&lt;&gt;0,SUM('4 classification'!AA24,'4 classification'!AA60,'4 classification'!U96,'4 classification'!T133,'4 classification'!U169,'4 classification'!U205,'4 classification'!R240),"")</f>
        <v/>
      </c>
      <c r="E19" s="403" t="str">
        <f t="shared" si="0"/>
        <v/>
      </c>
      <c r="F19" s="807"/>
    </row>
    <row r="20" spans="2:6" x14ac:dyDescent="0.2">
      <c r="B20" s="395">
        <v>2006</v>
      </c>
      <c r="C20" s="1119">
        <f>IF(COUNT('1 macro-mapping'!I20,'1 macro-mapping'!J20,'1 macro-mapping'!M20,'1 macro-mapping'!AK20)&lt;&gt;0,'1 macro-mapping'!I20+'1 macro-mapping'!J20+'1 macro-mapping'!M20+'1 macro-mapping'!AK20,"")</f>
        <v>0</v>
      </c>
      <c r="D20" s="404" t="str">
        <f>IF(COUNT('4 classification'!AA25,'4 classification'!AA61,'4 classification'!U97,'4 classification'!T134,'4 classification'!U170,'4 classification'!U206,'4 classification'!R241)&lt;&gt;0,SUM('4 classification'!AA25,'4 classification'!AA61,'4 classification'!U97,'4 classification'!T134,'4 classification'!U170,'4 classification'!U206,'4 classification'!R241),"")</f>
        <v/>
      </c>
      <c r="E20" s="403" t="str">
        <f t="shared" si="0"/>
        <v/>
      </c>
      <c r="F20" s="807"/>
    </row>
    <row r="21" spans="2:6" x14ac:dyDescent="0.2">
      <c r="B21" s="395">
        <v>2007</v>
      </c>
      <c r="C21" s="1119">
        <f>IF(COUNT('1 macro-mapping'!I21,'1 macro-mapping'!J21,'1 macro-mapping'!M21,'1 macro-mapping'!AK21)&lt;&gt;0,'1 macro-mapping'!I21+'1 macro-mapping'!J21+'1 macro-mapping'!M21+'1 macro-mapping'!AK21,"")</f>
        <v>0</v>
      </c>
      <c r="D21" s="404" t="str">
        <f>IF(COUNT('4 classification'!AA26,'4 classification'!AA62,'4 classification'!U98,'4 classification'!T135,'4 classification'!U171,'4 classification'!U207,'4 classification'!R242)&lt;&gt;0,SUM('4 classification'!AA26,'4 classification'!AA62,'4 classification'!U98,'4 classification'!T135,'4 classification'!U171,'4 classification'!U207,'4 classification'!R242),"")</f>
        <v/>
      </c>
      <c r="E21" s="403" t="str">
        <f t="shared" si="0"/>
        <v/>
      </c>
      <c r="F21" s="807"/>
    </row>
    <row r="22" spans="2:6" x14ac:dyDescent="0.2">
      <c r="B22" s="395">
        <v>2008</v>
      </c>
      <c r="C22" s="1119">
        <f>IF(COUNT('1 macro-mapping'!I22,'1 macro-mapping'!J22,'1 macro-mapping'!M22,'1 macro-mapping'!AK22)&lt;&gt;0,'1 macro-mapping'!I22+'1 macro-mapping'!J22+'1 macro-mapping'!M22+'1 macro-mapping'!AK22,"")</f>
        <v>0</v>
      </c>
      <c r="D22" s="404" t="str">
        <f>IF(COUNT('4 classification'!AA27,'4 classification'!AA63,'4 classification'!U99,'4 classification'!T136,'4 classification'!U172,'4 classification'!U208,'4 classification'!R243)&lt;&gt;0,SUM('4 classification'!AA27,'4 classification'!AA63,'4 classification'!U99,'4 classification'!T136,'4 classification'!U172,'4 classification'!U208,'4 classification'!R243),"")</f>
        <v/>
      </c>
      <c r="E22" s="403" t="str">
        <f t="shared" si="0"/>
        <v/>
      </c>
      <c r="F22" s="807"/>
    </row>
    <row r="23" spans="2:6" x14ac:dyDescent="0.2">
      <c r="B23" s="395">
        <v>2009</v>
      </c>
      <c r="C23" s="1119">
        <f>IF(COUNT('1 macro-mapping'!I23,'1 macro-mapping'!J23,'1 macro-mapping'!M23,'1 macro-mapping'!AK23)&lt;&gt;0,'1 macro-mapping'!I23+'1 macro-mapping'!J23+'1 macro-mapping'!M23+'1 macro-mapping'!AK23,"")</f>
        <v>0</v>
      </c>
      <c r="D23" s="404" t="str">
        <f>IF(COUNT('4 classification'!AA28,'4 classification'!AA64,'4 classification'!U100,'4 classification'!T137,'4 classification'!U173,'4 classification'!U209,'4 classification'!R244)&lt;&gt;0,SUM('4 classification'!AA28,'4 classification'!AA64,'4 classification'!U100,'4 classification'!T137,'4 classification'!U173,'4 classification'!U209,'4 classification'!R244),"")</f>
        <v/>
      </c>
      <c r="E23" s="403" t="str">
        <f t="shared" si="0"/>
        <v/>
      </c>
      <c r="F23" s="807"/>
    </row>
    <row r="24" spans="2:6" x14ac:dyDescent="0.2">
      <c r="B24" s="395">
        <v>2010</v>
      </c>
      <c r="C24" s="1119">
        <f>IF(COUNT('1 macro-mapping'!I24,'1 macro-mapping'!J24,'1 macro-mapping'!M24,'1 macro-mapping'!AK24)&lt;&gt;0,'1 macro-mapping'!I24+'1 macro-mapping'!J24+'1 macro-mapping'!M24+'1 macro-mapping'!AK24,"")</f>
        <v>0</v>
      </c>
      <c r="D24" s="404" t="str">
        <f>IF(COUNT('4 classification'!AA29,'4 classification'!AA65,'4 classification'!U101,'4 classification'!T138,'4 classification'!U174,'4 classification'!U210,'4 classification'!R245)&lt;&gt;0,SUM('4 classification'!AA29,'4 classification'!AA65,'4 classification'!U101,'4 classification'!T138,'4 classification'!U174,'4 classification'!U210,'4 classification'!R245),"")</f>
        <v/>
      </c>
      <c r="E24" s="403" t="str">
        <f t="shared" si="0"/>
        <v/>
      </c>
      <c r="F24" s="807"/>
    </row>
    <row r="25" spans="2:6" x14ac:dyDescent="0.2">
      <c r="B25" s="395">
        <v>2011</v>
      </c>
      <c r="C25" s="1119">
        <f>IF(COUNT('1 macro-mapping'!I25,'1 macro-mapping'!J25,'1 macro-mapping'!M25,'1 macro-mapping'!AK25)&lt;&gt;0,'1 macro-mapping'!I25+'1 macro-mapping'!J25+'1 macro-mapping'!M25+'1 macro-mapping'!AK25,"")</f>
        <v>0</v>
      </c>
      <c r="D25" s="404" t="str">
        <f>IF(COUNT('4 classification'!AA30,'4 classification'!AA66,'4 classification'!U102,'4 classification'!T139,'4 classification'!U175,'4 classification'!U211,'4 classification'!R246)&lt;&gt;0,SUM('4 classification'!AA30,'4 classification'!AA66,'4 classification'!U102,'4 classification'!T139,'4 classification'!U175,'4 classification'!U211,'4 classification'!R246),"")</f>
        <v/>
      </c>
      <c r="E25" s="403" t="str">
        <f t="shared" si="0"/>
        <v/>
      </c>
      <c r="F25" s="807"/>
    </row>
    <row r="26" spans="2:6" x14ac:dyDescent="0.2">
      <c r="B26" s="395">
        <v>2012</v>
      </c>
      <c r="C26" s="1119">
        <f>IF(COUNT('1 macro-mapping'!I26,'1 macro-mapping'!J26,'1 macro-mapping'!M26,'1 macro-mapping'!AK26)&lt;&gt;0,'1 macro-mapping'!I26+'1 macro-mapping'!J26+'1 macro-mapping'!M26+'1 macro-mapping'!AK26,"")</f>
        <v>0</v>
      </c>
      <c r="D26" s="404" t="str">
        <f>IF(COUNT('4 classification'!AA31,'4 classification'!AA67,'4 classification'!U103,'4 classification'!T140,'4 classification'!U176,'4 classification'!U212,'4 classification'!R247)&lt;&gt;0,SUM('4 classification'!AA31,'4 classification'!AA67,'4 classification'!U103,'4 classification'!T140,'4 classification'!U176,'4 classification'!U212,'4 classification'!R247),"")</f>
        <v/>
      </c>
      <c r="E26" s="403" t="str">
        <f t="shared" si="0"/>
        <v/>
      </c>
      <c r="F26" s="807"/>
    </row>
    <row r="27" spans="2:6" x14ac:dyDescent="0.2">
      <c r="B27" s="395">
        <v>2013</v>
      </c>
      <c r="C27" s="1119">
        <f>IF(COUNT('1 macro-mapping'!I27,'1 macro-mapping'!J27,'1 macro-mapping'!M27,'1 macro-mapping'!AK27)&lt;&gt;0,'1 macro-mapping'!I27+'1 macro-mapping'!J27+'1 macro-mapping'!M27+'1 macro-mapping'!AK27,"")</f>
        <v>0</v>
      </c>
      <c r="D27" s="404" t="str">
        <f>IF(COUNT('4 classification'!AA32,'4 classification'!AA68,'4 classification'!U104,'4 classification'!T141,'4 classification'!U177,'4 classification'!U213,'4 classification'!R248)&lt;&gt;0,SUM('4 classification'!AA32,'4 classification'!AA68,'4 classification'!U104,'4 classification'!T141,'4 classification'!U177,'4 classification'!U213,'4 classification'!R248),"")</f>
        <v/>
      </c>
      <c r="E27" s="403" t="str">
        <f t="shared" si="0"/>
        <v/>
      </c>
      <c r="F27" s="807"/>
    </row>
    <row r="28" spans="2:6" x14ac:dyDescent="0.2">
      <c r="B28" s="396">
        <v>2014</v>
      </c>
      <c r="C28" s="1119">
        <f>IF(COUNT('1 macro-mapping'!I28,'1 macro-mapping'!J28,'1 macro-mapping'!M28,'1 macro-mapping'!AK28)&lt;&gt;0,'1 macro-mapping'!I28+'1 macro-mapping'!J28+'1 macro-mapping'!M28+'1 macro-mapping'!AK28,"")</f>
        <v>0</v>
      </c>
      <c r="D28" s="404" t="str">
        <f>IF(COUNT('4 classification'!AA33,'4 classification'!AA69,'4 classification'!U105,'4 classification'!T142,'4 classification'!U178,'4 classification'!U214,'4 classification'!R249)&lt;&gt;0,SUM('4 classification'!AA33,'4 classification'!AA69,'4 classification'!U105,'4 classification'!T142,'4 classification'!U178,'4 classification'!U214,'4 classification'!R249),"")</f>
        <v/>
      </c>
      <c r="E28" s="403" t="str">
        <f t="shared" si="0"/>
        <v/>
      </c>
      <c r="F28" s="808"/>
    </row>
    <row r="29" spans="2:6" x14ac:dyDescent="0.2">
      <c r="B29" s="395">
        <v>2015</v>
      </c>
      <c r="C29" s="1119">
        <f>IF(COUNT('1 macro-mapping'!I29,'1 macro-mapping'!J29,'1 macro-mapping'!M29,'1 macro-mapping'!AK29)&lt;&gt;0,'1 macro-mapping'!I29+'1 macro-mapping'!J29+'1 macro-mapping'!M29+'1 macro-mapping'!AK29,"")</f>
        <v>0</v>
      </c>
      <c r="D29" s="404" t="str">
        <f>IF(COUNT('4 classification'!AA34,'4 classification'!AA70,'4 classification'!U106,'4 classification'!T143,'4 classification'!U179,'4 classification'!U215,'4 classification'!R250)&lt;&gt;0,SUM('4 classification'!AA34,'4 classification'!AA70,'4 classification'!U106,'4 classification'!T143,'4 classification'!U179,'4 classification'!U215,'4 classification'!R250),"")</f>
        <v/>
      </c>
      <c r="E29" s="403" t="str">
        <f t="shared" si="0"/>
        <v/>
      </c>
      <c r="F29" s="807"/>
    </row>
    <row r="30" spans="2:6" x14ac:dyDescent="0.2">
      <c r="B30" s="395">
        <v>2016</v>
      </c>
      <c r="C30" s="1119">
        <f>IF(COUNT('1 macro-mapping'!I30,'1 macro-mapping'!J30,'1 macro-mapping'!M30,'1 macro-mapping'!AK30)&lt;&gt;0,'1 macro-mapping'!I30+'1 macro-mapping'!J30+'1 macro-mapping'!M30+'1 macro-mapping'!AK30,"")</f>
        <v>0</v>
      </c>
      <c r="D30" s="404" t="str">
        <f>IF(COUNT('4 classification'!AA35,'4 classification'!AA71,'4 classification'!U107,'4 classification'!T144,'4 classification'!U180,'4 classification'!U216,'4 classification'!R251)&lt;&gt;0,SUM('4 classification'!AA35,'4 classification'!AA71,'4 classification'!U107,'4 classification'!T144,'4 classification'!U180,'4 classification'!U216,'4 classification'!R251),"")</f>
        <v/>
      </c>
      <c r="E30" s="403" t="str">
        <f t="shared" si="0"/>
        <v/>
      </c>
      <c r="F30" s="807"/>
    </row>
    <row r="31" spans="2:6" x14ac:dyDescent="0.2">
      <c r="B31" s="395">
        <v>2017</v>
      </c>
      <c r="C31" s="1119">
        <f>IF(COUNT('1 macro-mapping'!I31,'1 macro-mapping'!J31,'1 macro-mapping'!M31,'1 macro-mapping'!AK31)&lt;&gt;0,'1 macro-mapping'!I31+'1 macro-mapping'!J31+'1 macro-mapping'!M31+'1 macro-mapping'!AK31,"")</f>
        <v>0</v>
      </c>
      <c r="D31" s="404" t="str">
        <f>IF(COUNT('4 classification'!AA36,'4 classification'!AA72,'4 classification'!U108,'4 classification'!T145,'4 classification'!U181,'4 classification'!U217,'4 classification'!R252)&lt;&gt;0,SUM('4 classification'!AA36,'4 classification'!AA72,'4 classification'!U108,'4 classification'!T145,'4 classification'!U181,'4 classification'!U217,'4 classification'!R252),"")</f>
        <v/>
      </c>
      <c r="E31" s="403" t="str">
        <f t="shared" ref="E31:E32" si="1">IFERROR(C31-D31,"")</f>
        <v/>
      </c>
      <c r="F31" s="807"/>
    </row>
    <row r="32" spans="2:6" x14ac:dyDescent="0.2">
      <c r="B32" s="395">
        <v>2018</v>
      </c>
      <c r="C32" s="1119">
        <f>IF(COUNT('1 macro-mapping'!I32,'1 macro-mapping'!J32,'1 macro-mapping'!M32,'1 macro-mapping'!AK32)&lt;&gt;0,'1 macro-mapping'!I32+'1 macro-mapping'!J32+'1 macro-mapping'!M32+'1 macro-mapping'!AK32,"")</f>
        <v>0</v>
      </c>
      <c r="D32" s="404" t="str">
        <f>IF(COUNT('4 classification'!AA37,'4 classification'!AA73,'4 classification'!U109,'4 classification'!T146,'4 classification'!U182,'4 classification'!U218,'4 classification'!R253)&lt;&gt;0,SUM('4 classification'!AA37,'4 classification'!AA73,'4 classification'!U109,'4 classification'!T146,'4 classification'!U182,'4 classification'!U218,'4 classification'!R253),"")</f>
        <v/>
      </c>
      <c r="E32" s="403" t="str">
        <f t="shared" si="1"/>
        <v/>
      </c>
      <c r="F32" s="807"/>
    </row>
    <row r="33" spans="2:6" x14ac:dyDescent="0.2">
      <c r="B33" s="395">
        <v>2019</v>
      </c>
      <c r="C33" s="1119">
        <f>IF(COUNT('1 macro-mapping'!I33,'1 macro-mapping'!J33,'1 macro-mapping'!M33,'1 macro-mapping'!AK33)&lt;&gt;0,'1 macro-mapping'!I33+'1 macro-mapping'!J33+'1 macro-mapping'!M33+'1 macro-mapping'!AK33,"")</f>
        <v>0</v>
      </c>
      <c r="D33" s="404" t="str">
        <f>IF(COUNT('4 classification'!AA38,'4 classification'!AA74,'4 classification'!U110,'4 classification'!T147,'4 classification'!U183,'4 classification'!U219,'4 classification'!R254)&lt;&gt;0,SUM('4 classification'!AA38,'4 classification'!AA74,'4 classification'!U110,'4 classification'!T147,'4 classification'!U183,'4 classification'!U219,'4 classification'!R254),"")</f>
        <v/>
      </c>
      <c r="E33" s="403" t="str">
        <f t="shared" ref="E33:E36" si="2">IFERROR(C33-D33,"")</f>
        <v/>
      </c>
      <c r="F33" s="807"/>
    </row>
    <row r="34" spans="2:6" x14ac:dyDescent="0.2">
      <c r="B34" s="395">
        <v>2020</v>
      </c>
      <c r="C34" s="1119">
        <f>IF(COUNT('1 macro-mapping'!I34,'1 macro-mapping'!J34,'1 macro-mapping'!M34,'1 macro-mapping'!AK34)&lt;&gt;0,'1 macro-mapping'!I34+'1 macro-mapping'!J34+'1 macro-mapping'!M34+'1 macro-mapping'!AK34,"")</f>
        <v>0</v>
      </c>
      <c r="D34" s="404" t="str">
        <f>IF(COUNT('4 classification'!AA39,'4 classification'!AA75,'4 classification'!U111,'4 classification'!T148,'4 classification'!U184,'4 classification'!U220,'4 classification'!R255)&lt;&gt;0,SUM('4 classification'!AA39,'4 classification'!AA75,'4 classification'!U111,'4 classification'!T148,'4 classification'!U184,'4 classification'!U220,'4 classification'!R255),"")</f>
        <v/>
      </c>
      <c r="E34" s="403" t="str">
        <f t="shared" si="2"/>
        <v/>
      </c>
      <c r="F34" s="807"/>
    </row>
    <row r="35" spans="2:6" x14ac:dyDescent="0.2">
      <c r="B35" s="395">
        <v>2021</v>
      </c>
      <c r="C35" s="1119">
        <f>IF(COUNT('1 macro-mapping'!I35,'1 macro-mapping'!J35,'1 macro-mapping'!M35,'1 macro-mapping'!AK35)&lt;&gt;0,'1 macro-mapping'!I35+'1 macro-mapping'!J35+'1 macro-mapping'!M35+'1 macro-mapping'!AK35,"")</f>
        <v>0</v>
      </c>
      <c r="D35" s="404" t="str">
        <f>IF(COUNT('4 classification'!AA40,'4 classification'!AA76,'4 classification'!U112,'4 classification'!T149,'4 classification'!U185,'4 classification'!U221,'4 classification'!R256)&lt;&gt;0,SUM('4 classification'!AA40,'4 classification'!AA76,'4 classification'!U112,'4 classification'!T149,'4 classification'!U185,'4 classification'!U221,'4 classification'!R256),"")</f>
        <v/>
      </c>
      <c r="E35" s="403" t="str">
        <f t="shared" si="2"/>
        <v/>
      </c>
      <c r="F35" s="807"/>
    </row>
    <row r="36" spans="2:6" x14ac:dyDescent="0.2">
      <c r="B36" s="395">
        <v>2022</v>
      </c>
      <c r="C36" s="1119">
        <f>IF(COUNT('1 macro-mapping'!I36,'1 macro-mapping'!J36,'1 macro-mapping'!M36,'1 macro-mapping'!AK36)&lt;&gt;0,'1 macro-mapping'!I36+'1 macro-mapping'!J36+'1 macro-mapping'!M36+'1 macro-mapping'!AK36,"")</f>
        <v>0</v>
      </c>
      <c r="D36" s="404" t="str">
        <f>IF(COUNT('4 classification'!AA41,'4 classification'!AA77,'4 classification'!U113,'4 classification'!T150,'4 classification'!U186,'4 classification'!U222,'4 classification'!R257)&lt;&gt;0,SUM('4 classification'!AA41,'4 classification'!AA77,'4 classification'!U113,'4 classification'!T150,'4 classification'!U186,'4 classification'!U222,'4 classification'!R257),"")</f>
        <v/>
      </c>
      <c r="E36" s="403" t="str">
        <f t="shared" si="2"/>
        <v/>
      </c>
      <c r="F36" s="807"/>
    </row>
    <row r="37" spans="2:6" x14ac:dyDescent="0.2">
      <c r="B37" t="s">
        <v>2006</v>
      </c>
      <c r="F37" s="444"/>
    </row>
    <row r="38" spans="2:6" x14ac:dyDescent="0.2">
      <c r="F38" s="444"/>
    </row>
  </sheetData>
  <mergeCells count="5">
    <mergeCell ref="B3:C3"/>
    <mergeCell ref="B4:C4"/>
    <mergeCell ref="B5:C5"/>
    <mergeCell ref="E14:E15"/>
    <mergeCell ref="F14:F15"/>
  </mergeCells>
  <conditionalFormatting sqref="E16:E36">
    <cfRule type="expression" dxfId="1" priority="20" stopIfTrue="1">
      <formula>E16&lt;&gt;0</formula>
    </cfRule>
  </conditionalFormatting>
  <conditionalFormatting sqref="F16:F36">
    <cfRule type="expression" dxfId="0" priority="17" stopIfTrue="1">
      <formula>F16&gt;0</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&amp;L&amp;"Times New Roman,Regular"&amp;12&amp;K000000Central Bank of Ireland - RESTRICTED&amp;R&amp;"Calibri"&amp;9&amp;K000000Confidential&amp;1#_x000D_&amp;"Segoe UI"&amp;11&amp;K000000Confidential when completed</oddHeader>
    <oddFooter>Page &amp;P of &amp;N</odd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autoPageBreaks="0" fitToPage="1"/>
  </sheetPr>
  <dimension ref="A2:F110"/>
  <sheetViews>
    <sheetView showGridLines="0" zoomScale="90" zoomScaleNormal="90" workbookViewId="0">
      <selection activeCell="B38" sqref="B38"/>
    </sheetView>
  </sheetViews>
  <sheetFormatPr defaultColWidth="0" defaultRowHeight="15" x14ac:dyDescent="0.2"/>
  <cols>
    <col min="1" max="1" width="9" customWidth="1"/>
    <col min="2" max="2" width="21.375" customWidth="1"/>
    <col min="3" max="3" width="4.375" style="444" customWidth="1"/>
    <col min="4" max="4" width="15.5" style="801" customWidth="1"/>
    <col min="5" max="5" width="77.375" style="952" customWidth="1"/>
    <col min="6" max="6" width="9" customWidth="1"/>
    <col min="7" max="16384" width="9" hidden="1"/>
  </cols>
  <sheetData>
    <row r="2" spans="2:5" x14ac:dyDescent="0.2">
      <c r="B2" t="s">
        <v>2007</v>
      </c>
    </row>
    <row r="4" spans="2:5" ht="14.25" x14ac:dyDescent="0.2">
      <c r="D4" s="968" t="s">
        <v>2008</v>
      </c>
      <c r="E4" s="953" t="s">
        <v>2009</v>
      </c>
    </row>
    <row r="6" spans="2:5" ht="48" thickBot="1" x14ac:dyDescent="0.25">
      <c r="B6" s="938" t="s">
        <v>2010</v>
      </c>
      <c r="E6" s="954"/>
    </row>
    <row r="7" spans="2:5" ht="16.5" thickBot="1" x14ac:dyDescent="0.25">
      <c r="C7" s="962"/>
      <c r="D7" s="941" t="s">
        <v>2011</v>
      </c>
      <c r="E7" s="955" t="s">
        <v>2012</v>
      </c>
    </row>
    <row r="8" spans="2:5" ht="15.75" x14ac:dyDescent="0.2">
      <c r="C8" s="2684" t="s">
        <v>2013</v>
      </c>
      <c r="D8" s="2686" t="s">
        <v>2014</v>
      </c>
      <c r="E8" s="945" t="s">
        <v>2015</v>
      </c>
    </row>
    <row r="9" spans="2:5" ht="63" x14ac:dyDescent="0.2">
      <c r="C9" s="2674"/>
      <c r="D9" s="2676"/>
      <c r="E9" s="956" t="s">
        <v>2016</v>
      </c>
    </row>
    <row r="10" spans="2:5" ht="47.25" x14ac:dyDescent="0.2">
      <c r="C10" s="2674"/>
      <c r="D10" s="2676"/>
      <c r="E10" s="956" t="s">
        <v>2017</v>
      </c>
    </row>
    <row r="11" spans="2:5" ht="63" x14ac:dyDescent="0.2">
      <c r="C11" s="2674"/>
      <c r="D11" s="2676"/>
      <c r="E11" s="956" t="s">
        <v>2018</v>
      </c>
    </row>
    <row r="12" spans="2:5" ht="47.25" x14ac:dyDescent="0.2">
      <c r="B12" s="949"/>
      <c r="C12" s="2685"/>
      <c r="D12" s="2676"/>
      <c r="E12" s="956" t="s">
        <v>2019</v>
      </c>
    </row>
    <row r="13" spans="2:5" ht="78.75" x14ac:dyDescent="0.2">
      <c r="B13" s="949"/>
      <c r="C13" s="2685"/>
      <c r="D13" s="2676"/>
      <c r="E13" s="956" t="s">
        <v>2020</v>
      </c>
    </row>
    <row r="14" spans="2:5" ht="47.25" x14ac:dyDescent="0.2">
      <c r="C14" s="2674"/>
      <c r="D14" s="2676"/>
      <c r="E14" s="956" t="s">
        <v>2021</v>
      </c>
    </row>
    <row r="15" spans="2:5" ht="31.5" x14ac:dyDescent="0.2">
      <c r="C15" s="2674"/>
      <c r="D15" s="2676"/>
      <c r="E15" s="956" t="s">
        <v>2022</v>
      </c>
    </row>
    <row r="16" spans="2:5" ht="31.5" x14ac:dyDescent="0.2">
      <c r="C16" s="2674"/>
      <c r="D16" s="2676"/>
      <c r="E16" s="956" t="s">
        <v>2023</v>
      </c>
    </row>
    <row r="17" spans="3:5" ht="32.25" thickBot="1" x14ac:dyDescent="0.25">
      <c r="C17" s="970"/>
      <c r="D17" s="971"/>
      <c r="E17" s="957" t="s">
        <v>2024</v>
      </c>
    </row>
    <row r="18" spans="3:5" ht="78.75" x14ac:dyDescent="0.2">
      <c r="C18" s="2677" t="s">
        <v>2025</v>
      </c>
      <c r="D18" s="2687" t="s">
        <v>2026</v>
      </c>
      <c r="E18" s="947" t="s">
        <v>2027</v>
      </c>
    </row>
    <row r="19" spans="3:5" ht="31.5" x14ac:dyDescent="0.2">
      <c r="C19" s="2678"/>
      <c r="D19" s="2688"/>
      <c r="E19" s="947" t="s">
        <v>2028</v>
      </c>
    </row>
    <row r="20" spans="3:5" ht="31.5" x14ac:dyDescent="0.2">
      <c r="C20" s="2678"/>
      <c r="D20" s="2688"/>
      <c r="E20" s="975" t="s">
        <v>2022</v>
      </c>
    </row>
    <row r="21" spans="3:5" ht="32.25" thickBot="1" x14ac:dyDescent="0.25">
      <c r="C21" s="973"/>
      <c r="D21" s="974"/>
      <c r="E21" s="975" t="s">
        <v>2029</v>
      </c>
    </row>
    <row r="22" spans="3:5" ht="31.5" customHeight="1" x14ac:dyDescent="0.2">
      <c r="C22" s="2673" t="s">
        <v>2030</v>
      </c>
      <c r="D22" s="2689" t="s">
        <v>2031</v>
      </c>
      <c r="E22" s="972" t="s">
        <v>2032</v>
      </c>
    </row>
    <row r="23" spans="3:5" ht="32.25" thickBot="1" x14ac:dyDescent="0.25">
      <c r="C23" s="2675"/>
      <c r="D23" s="2690"/>
      <c r="E23" s="957" t="s">
        <v>2033</v>
      </c>
    </row>
    <row r="24" spans="3:5" ht="63" x14ac:dyDescent="0.2">
      <c r="C24" s="2677" t="s">
        <v>2034</v>
      </c>
      <c r="D24" s="2680" t="s">
        <v>2035</v>
      </c>
      <c r="E24" s="947" t="s">
        <v>2036</v>
      </c>
    </row>
    <row r="25" spans="3:5" ht="79.5" thickBot="1" x14ac:dyDescent="0.25">
      <c r="C25" s="2679"/>
      <c r="D25" s="2682"/>
      <c r="E25" s="948" t="s">
        <v>2037</v>
      </c>
    </row>
    <row r="26" spans="3:5" ht="63" x14ac:dyDescent="0.2">
      <c r="C26" s="2673" t="s">
        <v>2038</v>
      </c>
      <c r="D26" s="2671" t="s">
        <v>2039</v>
      </c>
      <c r="E26" s="945" t="s">
        <v>2036</v>
      </c>
    </row>
    <row r="27" spans="3:5" ht="31.5" x14ac:dyDescent="0.2">
      <c r="C27" s="2674"/>
      <c r="D27" s="2676"/>
      <c r="E27" s="945" t="s">
        <v>2040</v>
      </c>
    </row>
    <row r="28" spans="3:5" ht="48" thickBot="1" x14ac:dyDescent="0.25">
      <c r="C28" s="2675"/>
      <c r="D28" s="2672"/>
      <c r="E28" s="946" t="s">
        <v>2041</v>
      </c>
    </row>
    <row r="29" spans="3:5" ht="47.25" x14ac:dyDescent="0.2">
      <c r="C29" s="2677" t="s">
        <v>2042</v>
      </c>
      <c r="D29" s="2680" t="s">
        <v>2043</v>
      </c>
      <c r="E29" s="947" t="s">
        <v>2044</v>
      </c>
    </row>
    <row r="30" spans="3:5" ht="31.5" x14ac:dyDescent="0.2">
      <c r="C30" s="2678"/>
      <c r="D30" s="2681"/>
      <c r="E30" s="947" t="s">
        <v>2045</v>
      </c>
    </row>
    <row r="31" spans="3:5" ht="32.25" thickBot="1" x14ac:dyDescent="0.25">
      <c r="C31" s="2679"/>
      <c r="D31" s="2682"/>
      <c r="E31" s="948" t="s">
        <v>2046</v>
      </c>
    </row>
    <row r="32" spans="3:5" ht="47.25" customHeight="1" x14ac:dyDescent="0.2">
      <c r="C32" s="2673" t="s">
        <v>2047</v>
      </c>
      <c r="D32" s="2671" t="s">
        <v>2048</v>
      </c>
      <c r="E32" s="2651" t="s">
        <v>2049</v>
      </c>
    </row>
    <row r="33" spans="2:5" thickBot="1" x14ac:dyDescent="0.25">
      <c r="C33" s="2675"/>
      <c r="D33" s="2672"/>
      <c r="E33" s="2652"/>
    </row>
    <row r="34" spans="2:5" ht="15.75" customHeight="1" x14ac:dyDescent="0.2">
      <c r="C34" s="2677" t="s">
        <v>2050</v>
      </c>
      <c r="D34" s="2680" t="s">
        <v>2051</v>
      </c>
      <c r="E34" s="2655" t="s">
        <v>2052</v>
      </c>
    </row>
    <row r="35" spans="2:5" ht="14.25" x14ac:dyDescent="0.2">
      <c r="C35" s="2678"/>
      <c r="D35" s="2681"/>
      <c r="E35" s="2683"/>
    </row>
    <row r="36" spans="2:5" thickBot="1" x14ac:dyDescent="0.25">
      <c r="C36" s="2679"/>
      <c r="D36" s="2682"/>
      <c r="E36" s="2656"/>
    </row>
    <row r="37" spans="2:5" ht="15.75" x14ac:dyDescent="0.2">
      <c r="C37" s="1365"/>
      <c r="D37" s="1366"/>
      <c r="E37" s="939"/>
    </row>
    <row r="38" spans="2:5" ht="42.75" customHeight="1" thickBot="1" x14ac:dyDescent="0.25">
      <c r="B38" s="2051" t="s">
        <v>2053</v>
      </c>
      <c r="C38" s="967"/>
      <c r="D38" s="969" t="s">
        <v>2054</v>
      </c>
      <c r="E38" s="939"/>
    </row>
    <row r="39" spans="2:5" ht="16.5" thickBot="1" x14ac:dyDescent="0.25">
      <c r="C39" s="962"/>
      <c r="D39" s="941" t="s">
        <v>2011</v>
      </c>
      <c r="E39" s="955" t="s">
        <v>2012</v>
      </c>
    </row>
    <row r="40" spans="2:5" ht="48" thickBot="1" x14ac:dyDescent="0.25">
      <c r="C40" s="963" t="s">
        <v>2013</v>
      </c>
      <c r="D40" s="960" t="s">
        <v>2055</v>
      </c>
      <c r="E40" s="946" t="s">
        <v>2322</v>
      </c>
    </row>
    <row r="41" spans="2:5" ht="48" thickBot="1" x14ac:dyDescent="0.25">
      <c r="C41" s="964" t="s">
        <v>2025</v>
      </c>
      <c r="D41" s="961" t="s">
        <v>2056</v>
      </c>
      <c r="E41" s="948" t="s">
        <v>2323</v>
      </c>
    </row>
    <row r="42" spans="2:5" ht="15.75" x14ac:dyDescent="0.2">
      <c r="C42" s="967"/>
      <c r="D42" s="969"/>
      <c r="E42" s="939"/>
    </row>
    <row r="43" spans="2:5" ht="15.75" x14ac:dyDescent="0.2">
      <c r="C43" s="967"/>
      <c r="D43" s="969"/>
      <c r="E43" s="939"/>
    </row>
    <row r="44" spans="2:5" ht="32.25" thickBot="1" x14ac:dyDescent="0.25">
      <c r="B44" s="938" t="s">
        <v>2057</v>
      </c>
      <c r="C44" s="967"/>
      <c r="D44" s="969"/>
      <c r="E44" s="939"/>
    </row>
    <row r="45" spans="2:5" ht="16.5" thickBot="1" x14ac:dyDescent="0.25">
      <c r="B45" s="938"/>
      <c r="C45" s="940"/>
      <c r="D45" s="941" t="s">
        <v>2058</v>
      </c>
      <c r="E45" s="955" t="s">
        <v>2012</v>
      </c>
    </row>
    <row r="46" spans="2:5" ht="33.75" customHeight="1" x14ac:dyDescent="0.2">
      <c r="C46" s="2664" t="s">
        <v>2013</v>
      </c>
      <c r="D46" s="2661" t="s">
        <v>1366</v>
      </c>
      <c r="E46" s="958" t="s">
        <v>2059</v>
      </c>
    </row>
    <row r="47" spans="2:5" ht="15.75" x14ac:dyDescent="0.2">
      <c r="C47" s="2667"/>
      <c r="D47" s="2668"/>
      <c r="E47" s="945" t="s">
        <v>2060</v>
      </c>
    </row>
    <row r="48" spans="2:5" ht="16.5" thickBot="1" x14ac:dyDescent="0.25">
      <c r="C48" s="2658"/>
      <c r="D48" s="2660"/>
      <c r="E48" s="946" t="s">
        <v>2061</v>
      </c>
    </row>
    <row r="49" spans="3:5" ht="32.25" thickBot="1" x14ac:dyDescent="0.25">
      <c r="C49" s="965" t="s">
        <v>2025</v>
      </c>
      <c r="D49" s="942" t="s">
        <v>2062</v>
      </c>
      <c r="E49" s="948" t="s">
        <v>2063</v>
      </c>
    </row>
    <row r="50" spans="3:5" ht="16.5" thickBot="1" x14ac:dyDescent="0.25">
      <c r="C50" s="966" t="s">
        <v>2030</v>
      </c>
      <c r="D50" s="943" t="s">
        <v>2064</v>
      </c>
      <c r="E50" s="946" t="s">
        <v>2065</v>
      </c>
    </row>
    <row r="51" spans="3:5" ht="16.5" customHeight="1" x14ac:dyDescent="0.2">
      <c r="C51" s="2653" t="s">
        <v>2034</v>
      </c>
      <c r="D51" s="2662" t="s">
        <v>2066</v>
      </c>
      <c r="E51" s="947" t="s">
        <v>2067</v>
      </c>
    </row>
    <row r="52" spans="3:5" ht="16.5" thickBot="1" x14ac:dyDescent="0.25">
      <c r="C52" s="2654"/>
      <c r="D52" s="2663"/>
      <c r="E52" s="948" t="s">
        <v>2068</v>
      </c>
    </row>
    <row r="53" spans="3:5" ht="31.5" customHeight="1" x14ac:dyDescent="0.2">
      <c r="C53" s="2657" t="s">
        <v>2038</v>
      </c>
      <c r="D53" s="2659" t="s">
        <v>2069</v>
      </c>
      <c r="E53" s="945" t="s">
        <v>2070</v>
      </c>
    </row>
    <row r="54" spans="3:5" ht="47.25" x14ac:dyDescent="0.2">
      <c r="C54" s="2667"/>
      <c r="D54" s="2668"/>
      <c r="E54" s="945" t="s">
        <v>2071</v>
      </c>
    </row>
    <row r="55" spans="3:5" ht="15.75" x14ac:dyDescent="0.2">
      <c r="C55" s="2667"/>
      <c r="D55" s="2668"/>
      <c r="E55" s="945" t="s">
        <v>2072</v>
      </c>
    </row>
    <row r="56" spans="3:5" ht="16.5" thickBot="1" x14ac:dyDescent="0.25">
      <c r="C56" s="2658"/>
      <c r="D56" s="2660"/>
      <c r="E56" s="946" t="s">
        <v>2073</v>
      </c>
    </row>
    <row r="57" spans="3:5" ht="31.5" customHeight="1" x14ac:dyDescent="0.2">
      <c r="C57" s="2653" t="s">
        <v>2042</v>
      </c>
      <c r="D57" s="2662" t="s">
        <v>2074</v>
      </c>
      <c r="E57" s="947" t="s">
        <v>2075</v>
      </c>
    </row>
    <row r="58" spans="3:5" ht="15.75" x14ac:dyDescent="0.2">
      <c r="C58" s="2669"/>
      <c r="D58" s="2670"/>
      <c r="E58" s="947" t="s">
        <v>2076</v>
      </c>
    </row>
    <row r="59" spans="3:5" ht="15.75" x14ac:dyDescent="0.2">
      <c r="C59" s="2669"/>
      <c r="D59" s="2670"/>
      <c r="E59" s="947" t="s">
        <v>2077</v>
      </c>
    </row>
    <row r="60" spans="3:5" ht="16.5" thickBot="1" x14ac:dyDescent="0.25">
      <c r="C60" s="2654"/>
      <c r="D60" s="2663"/>
      <c r="E60" s="948" t="s">
        <v>2078</v>
      </c>
    </row>
    <row r="61" spans="3:5" ht="31.5" customHeight="1" x14ac:dyDescent="0.2">
      <c r="C61" s="2657" t="s">
        <v>2047</v>
      </c>
      <c r="D61" s="2659" t="s">
        <v>2079</v>
      </c>
      <c r="E61" s="945" t="s">
        <v>2080</v>
      </c>
    </row>
    <row r="62" spans="3:5" ht="15.75" x14ac:dyDescent="0.2">
      <c r="C62" s="2667"/>
      <c r="D62" s="2668"/>
      <c r="E62" s="945" t="s">
        <v>2081</v>
      </c>
    </row>
    <row r="63" spans="3:5" ht="15.75" x14ac:dyDescent="0.2">
      <c r="C63" s="2667"/>
      <c r="D63" s="2668"/>
      <c r="E63" s="945" t="s">
        <v>2082</v>
      </c>
    </row>
    <row r="64" spans="3:5" ht="16.5" thickBot="1" x14ac:dyDescent="0.25">
      <c r="C64" s="2658"/>
      <c r="D64" s="2660"/>
      <c r="E64" s="946" t="s">
        <v>2083</v>
      </c>
    </row>
    <row r="65" spans="2:5" ht="110.25" x14ac:dyDescent="0.2">
      <c r="C65" s="2653" t="s">
        <v>2050</v>
      </c>
      <c r="D65" s="2662" t="s">
        <v>2084</v>
      </c>
      <c r="E65" s="959" t="s">
        <v>2085</v>
      </c>
    </row>
    <row r="66" spans="2:5" ht="16.5" thickBot="1" x14ac:dyDescent="0.25">
      <c r="C66" s="2654"/>
      <c r="D66" s="2663"/>
      <c r="E66" s="950" t="s">
        <v>2086</v>
      </c>
    </row>
    <row r="67" spans="2:5" ht="15.75" x14ac:dyDescent="0.2">
      <c r="C67" s="2657" t="s">
        <v>2087</v>
      </c>
      <c r="D67" s="2659" t="s">
        <v>2088</v>
      </c>
      <c r="E67" s="951" t="s">
        <v>2089</v>
      </c>
    </row>
    <row r="68" spans="2:5" ht="126.75" thickBot="1" x14ac:dyDescent="0.25">
      <c r="C68" s="2658"/>
      <c r="D68" s="2660"/>
      <c r="E68" s="957" t="s">
        <v>2090</v>
      </c>
    </row>
    <row r="69" spans="2:5" ht="16.5" thickBot="1" x14ac:dyDescent="0.25">
      <c r="C69" s="965" t="s">
        <v>2091</v>
      </c>
      <c r="D69" s="942" t="s">
        <v>1647</v>
      </c>
      <c r="E69" s="948" t="s">
        <v>2092</v>
      </c>
    </row>
    <row r="70" spans="2:5" ht="110.25" x14ac:dyDescent="0.2">
      <c r="C70" s="2657" t="s">
        <v>2093</v>
      </c>
      <c r="D70" s="2665" t="s">
        <v>2094</v>
      </c>
      <c r="E70" s="951" t="s">
        <v>2095</v>
      </c>
    </row>
    <row r="71" spans="2:5" ht="16.5" thickBot="1" x14ac:dyDescent="0.25">
      <c r="C71" s="2658"/>
      <c r="D71" s="2666"/>
      <c r="E71" s="957"/>
    </row>
    <row r="72" spans="2:5" ht="163.5" customHeight="1" thickBot="1" x14ac:dyDescent="0.25">
      <c r="C72" s="1461" t="s">
        <v>2096</v>
      </c>
      <c r="D72" s="1491" t="s">
        <v>2097</v>
      </c>
      <c r="E72" s="1462" t="s">
        <v>2098</v>
      </c>
    </row>
    <row r="73" spans="2:5" ht="32.25" thickBot="1" x14ac:dyDescent="0.25">
      <c r="B73" s="938" t="s">
        <v>2099</v>
      </c>
      <c r="C73" s="967"/>
      <c r="D73" s="969"/>
      <c r="E73" s="939"/>
    </row>
    <row r="74" spans="2:5" ht="16.5" thickBot="1" x14ac:dyDescent="0.25">
      <c r="C74" s="940"/>
      <c r="D74" s="941" t="s">
        <v>2058</v>
      </c>
      <c r="E74" s="955" t="s">
        <v>2012</v>
      </c>
    </row>
    <row r="75" spans="2:5" ht="15.75" x14ac:dyDescent="0.2">
      <c r="C75" s="2664" t="s">
        <v>2013</v>
      </c>
      <c r="D75" s="2661" t="s">
        <v>2100</v>
      </c>
      <c r="E75" s="945" t="s">
        <v>2101</v>
      </c>
    </row>
    <row r="76" spans="2:5" ht="33.75" customHeight="1" thickBot="1" x14ac:dyDescent="0.25">
      <c r="C76" s="2658"/>
      <c r="D76" s="2660"/>
      <c r="E76" s="946" t="s">
        <v>2102</v>
      </c>
    </row>
    <row r="77" spans="2:5" ht="15.75" x14ac:dyDescent="0.2">
      <c r="C77" s="2653" t="s">
        <v>2025</v>
      </c>
      <c r="D77" s="2662" t="s">
        <v>2103</v>
      </c>
      <c r="E77" s="947" t="s">
        <v>2104</v>
      </c>
    </row>
    <row r="78" spans="2:5" ht="36" customHeight="1" thickBot="1" x14ac:dyDescent="0.25">
      <c r="C78" s="2654"/>
      <c r="D78" s="2663"/>
      <c r="E78" s="948" t="s">
        <v>2105</v>
      </c>
    </row>
    <row r="79" spans="2:5" ht="15.75" x14ac:dyDescent="0.2">
      <c r="C79" s="2657" t="s">
        <v>2030</v>
      </c>
      <c r="D79" s="2659" t="s">
        <v>2106</v>
      </c>
      <c r="E79" s="945" t="s">
        <v>2107</v>
      </c>
    </row>
    <row r="80" spans="2:5" ht="15.75" x14ac:dyDescent="0.2">
      <c r="C80" s="2667"/>
      <c r="D80" s="2668"/>
      <c r="E80" s="945" t="s">
        <v>2108</v>
      </c>
    </row>
    <row r="81" spans="2:5" ht="23.25" customHeight="1" thickBot="1" x14ac:dyDescent="0.25">
      <c r="C81" s="2658"/>
      <c r="D81" s="2660"/>
      <c r="E81" s="946" t="s">
        <v>2109</v>
      </c>
    </row>
    <row r="82" spans="2:5" ht="32.25" thickBot="1" x14ac:dyDescent="0.25">
      <c r="C82" s="965" t="s">
        <v>2034</v>
      </c>
      <c r="D82" s="942" t="s">
        <v>2110</v>
      </c>
      <c r="E82" s="948" t="s">
        <v>2111</v>
      </c>
    </row>
    <row r="83" spans="2:5" ht="47.25" customHeight="1" x14ac:dyDescent="0.2">
      <c r="C83" s="2657" t="s">
        <v>2038</v>
      </c>
      <c r="D83" s="2659" t="s">
        <v>2112</v>
      </c>
      <c r="E83" s="2651" t="s">
        <v>2113</v>
      </c>
    </row>
    <row r="84" spans="2:5" thickBot="1" x14ac:dyDescent="0.25">
      <c r="C84" s="2658"/>
      <c r="D84" s="2660"/>
      <c r="E84" s="2652"/>
    </row>
    <row r="85" spans="2:5" ht="31.5" customHeight="1" x14ac:dyDescent="0.2">
      <c r="C85" s="2653" t="s">
        <v>2042</v>
      </c>
      <c r="D85" s="2662" t="s">
        <v>2114</v>
      </c>
      <c r="E85" s="2655" t="s">
        <v>2115</v>
      </c>
    </row>
    <row r="86" spans="2:5" ht="15" customHeight="1" thickBot="1" x14ac:dyDescent="0.25">
      <c r="C86" s="2654"/>
      <c r="D86" s="2663"/>
      <c r="E86" s="2656"/>
    </row>
    <row r="87" spans="2:5" ht="47.25" customHeight="1" x14ac:dyDescent="0.2">
      <c r="C87" s="2657" t="s">
        <v>2047</v>
      </c>
      <c r="D87" s="2659" t="s">
        <v>2116</v>
      </c>
      <c r="E87" s="945" t="s">
        <v>2117</v>
      </c>
    </row>
    <row r="88" spans="2:5" ht="16.5" thickBot="1" x14ac:dyDescent="0.25">
      <c r="C88" s="2658"/>
      <c r="D88" s="2660"/>
      <c r="E88" s="946" t="s">
        <v>2118</v>
      </c>
    </row>
    <row r="89" spans="2:5" ht="32.25" thickBot="1" x14ac:dyDescent="0.25">
      <c r="C89" s="965" t="s">
        <v>2050</v>
      </c>
      <c r="D89" s="942" t="s">
        <v>2119</v>
      </c>
      <c r="E89" s="948" t="s">
        <v>2120</v>
      </c>
    </row>
    <row r="90" spans="2:5" ht="16.5" customHeight="1" x14ac:dyDescent="0.2">
      <c r="C90" s="2657" t="s">
        <v>2087</v>
      </c>
      <c r="D90" s="2659" t="s">
        <v>1553</v>
      </c>
      <c r="E90" s="945" t="s">
        <v>2121</v>
      </c>
    </row>
    <row r="91" spans="2:5" ht="16.5" thickBot="1" x14ac:dyDescent="0.25">
      <c r="C91" s="2658"/>
      <c r="D91" s="2660"/>
      <c r="E91" s="946" t="s">
        <v>2122</v>
      </c>
    </row>
    <row r="92" spans="2:5" ht="16.5" thickBot="1" x14ac:dyDescent="0.25">
      <c r="C92" s="965" t="s">
        <v>2091</v>
      </c>
      <c r="D92" s="942" t="s">
        <v>1650</v>
      </c>
      <c r="E92" s="948" t="s">
        <v>2123</v>
      </c>
    </row>
    <row r="93" spans="2:5" ht="15.75" x14ac:dyDescent="0.2">
      <c r="C93" s="967"/>
      <c r="D93" s="969"/>
      <c r="E93" s="939"/>
    </row>
    <row r="94" spans="2:5" ht="15.75" x14ac:dyDescent="0.2">
      <c r="C94" s="967"/>
      <c r="D94" s="969"/>
      <c r="E94" s="939"/>
    </row>
    <row r="95" spans="2:5" ht="32.25" thickBot="1" x14ac:dyDescent="0.25">
      <c r="B95" s="938" t="s">
        <v>2124</v>
      </c>
      <c r="C95" s="967"/>
      <c r="D95" s="969"/>
      <c r="E95" s="939"/>
    </row>
    <row r="96" spans="2:5" ht="16.5" thickBot="1" x14ac:dyDescent="0.25">
      <c r="C96" s="940"/>
      <c r="D96" s="941" t="s">
        <v>2058</v>
      </c>
      <c r="E96" s="944" t="s">
        <v>2012</v>
      </c>
    </row>
    <row r="97" spans="2:5" ht="32.25" thickBot="1" x14ac:dyDescent="0.25">
      <c r="C97" s="966" t="s">
        <v>2013</v>
      </c>
      <c r="D97" s="943" t="s">
        <v>1153</v>
      </c>
      <c r="E97" s="946" t="s">
        <v>2125</v>
      </c>
    </row>
    <row r="98" spans="2:5" ht="48" thickBot="1" x14ac:dyDescent="0.25">
      <c r="C98" s="965" t="s">
        <v>2025</v>
      </c>
      <c r="D98" s="942" t="s">
        <v>2126</v>
      </c>
      <c r="E98" s="948" t="s">
        <v>2127</v>
      </c>
    </row>
    <row r="99" spans="2:5" ht="31.5" x14ac:dyDescent="0.2">
      <c r="C99" s="2657" t="s">
        <v>2030</v>
      </c>
      <c r="D99" s="2659" t="s">
        <v>2128</v>
      </c>
      <c r="E99" s="945" t="s">
        <v>2129</v>
      </c>
    </row>
    <row r="100" spans="2:5" ht="48" thickBot="1" x14ac:dyDescent="0.25">
      <c r="C100" s="2658"/>
      <c r="D100" s="2660"/>
      <c r="E100" s="946" t="s">
        <v>2130</v>
      </c>
    </row>
    <row r="101" spans="2:5" ht="94.5" x14ac:dyDescent="0.2">
      <c r="C101" s="2653" t="s">
        <v>2034</v>
      </c>
      <c r="D101" s="2662" t="s">
        <v>2131</v>
      </c>
      <c r="E101" s="947" t="s">
        <v>2132</v>
      </c>
    </row>
    <row r="102" spans="2:5" ht="48" thickBot="1" x14ac:dyDescent="0.25">
      <c r="C102" s="2654"/>
      <c r="D102" s="2663"/>
      <c r="E102" s="948" t="s">
        <v>2133</v>
      </c>
    </row>
    <row r="106" spans="2:5" ht="47.25" x14ac:dyDescent="0.2">
      <c r="B106" s="2051" t="s">
        <v>2134</v>
      </c>
    </row>
    <row r="107" spans="2:5" ht="15.75" thickBot="1" x14ac:dyDescent="0.25"/>
    <row r="108" spans="2:5" ht="16.5" thickBot="1" x14ac:dyDescent="0.25">
      <c r="C108" s="940"/>
      <c r="D108" s="941" t="s">
        <v>2011</v>
      </c>
      <c r="E108" s="944" t="s">
        <v>2012</v>
      </c>
    </row>
    <row r="109" spans="2:5" ht="79.5" thickBot="1" x14ac:dyDescent="0.25">
      <c r="C109" s="966" t="s">
        <v>2013</v>
      </c>
      <c r="D109" s="1748" t="s">
        <v>1995</v>
      </c>
      <c r="E109" s="1746" t="s">
        <v>2135</v>
      </c>
    </row>
    <row r="110" spans="2:5" ht="48" thickBot="1" x14ac:dyDescent="0.25">
      <c r="C110" s="965" t="s">
        <v>2025</v>
      </c>
      <c r="D110" s="1749" t="s">
        <v>1344</v>
      </c>
      <c r="E110" s="1747" t="s">
        <v>2136</v>
      </c>
    </row>
  </sheetData>
  <mergeCells count="54">
    <mergeCell ref="C8:C16"/>
    <mergeCell ref="D8:D16"/>
    <mergeCell ref="C18:C20"/>
    <mergeCell ref="C22:C23"/>
    <mergeCell ref="C24:C25"/>
    <mergeCell ref="D24:D25"/>
    <mergeCell ref="D18:D20"/>
    <mergeCell ref="D22:D23"/>
    <mergeCell ref="E32:E33"/>
    <mergeCell ref="C46:C48"/>
    <mergeCell ref="D46:D48"/>
    <mergeCell ref="D32:D33"/>
    <mergeCell ref="C26:C28"/>
    <mergeCell ref="D26:D28"/>
    <mergeCell ref="C29:C31"/>
    <mergeCell ref="D29:D31"/>
    <mergeCell ref="C32:C33"/>
    <mergeCell ref="C34:C36"/>
    <mergeCell ref="D34:D36"/>
    <mergeCell ref="E34:E36"/>
    <mergeCell ref="C65:C66"/>
    <mergeCell ref="D65:D66"/>
    <mergeCell ref="D61:D64"/>
    <mergeCell ref="D57:D60"/>
    <mergeCell ref="D53:D56"/>
    <mergeCell ref="C51:C52"/>
    <mergeCell ref="D51:D52"/>
    <mergeCell ref="C53:C56"/>
    <mergeCell ref="C57:C60"/>
    <mergeCell ref="C61:C64"/>
    <mergeCell ref="C101:C102"/>
    <mergeCell ref="D101:D102"/>
    <mergeCell ref="D85:D86"/>
    <mergeCell ref="D87:D88"/>
    <mergeCell ref="C79:C81"/>
    <mergeCell ref="D79:D81"/>
    <mergeCell ref="D75:D76"/>
    <mergeCell ref="C99:C100"/>
    <mergeCell ref="D99:D100"/>
    <mergeCell ref="D77:D78"/>
    <mergeCell ref="C67:C68"/>
    <mergeCell ref="D67:D68"/>
    <mergeCell ref="C75:C76"/>
    <mergeCell ref="C77:C78"/>
    <mergeCell ref="C70:C71"/>
    <mergeCell ref="D70:D71"/>
    <mergeCell ref="E83:E84"/>
    <mergeCell ref="C85:C86"/>
    <mergeCell ref="E85:E86"/>
    <mergeCell ref="C87:C88"/>
    <mergeCell ref="C90:C91"/>
    <mergeCell ref="D90:D91"/>
    <mergeCell ref="C83:C84"/>
    <mergeCell ref="D83:D84"/>
  </mergeCells>
  <hyperlinks>
    <hyperlink ref="E4" r:id="rId1" xr:uid="{00000000-0004-0000-1300-000000000000}"/>
  </hyperlinks>
  <pageMargins left="0.70866141732283472" right="0.70866141732283472" top="0.74803149606299213" bottom="0.74803149606299213" header="0.31496062992125984" footer="0.31496062992125984"/>
  <pageSetup paperSize="8" orientation="landscape" cellComments="asDisplayed" r:id="rId2"/>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F673-972B-44B5-894E-BF198DD6BBE2}">
  <sheetPr>
    <tabColor theme="7" tint="0.39997558519241921"/>
  </sheetPr>
  <dimension ref="A1:Q201"/>
  <sheetViews>
    <sheetView workbookViewId="0">
      <selection activeCell="BH24" sqref="BH24"/>
    </sheetView>
  </sheetViews>
  <sheetFormatPr defaultColWidth="8.625" defaultRowHeight="14.25" x14ac:dyDescent="0.2"/>
  <cols>
    <col min="1" max="1" width="29.125" bestFit="1" customWidth="1"/>
  </cols>
  <sheetData>
    <row r="1" spans="1:17" ht="15" x14ac:dyDescent="0.25">
      <c r="A1" s="1793" t="s">
        <v>81</v>
      </c>
    </row>
    <row r="2" spans="1:17" ht="15" x14ac:dyDescent="0.25">
      <c r="A2" s="1793" t="s">
        <v>82</v>
      </c>
      <c r="B2" s="2102" t="s">
        <v>83</v>
      </c>
      <c r="C2" s="2103"/>
      <c r="D2" s="2103"/>
      <c r="E2" s="2103"/>
      <c r="F2" s="2103"/>
      <c r="G2" s="2103"/>
      <c r="H2" s="2103"/>
      <c r="I2" s="2103"/>
      <c r="J2" s="2103"/>
      <c r="K2" s="2103"/>
      <c r="L2" s="2103"/>
      <c r="M2" s="2103"/>
    </row>
    <row r="3" spans="1:17" ht="15" x14ac:dyDescent="0.25">
      <c r="A3" s="1793" t="s">
        <v>84</v>
      </c>
      <c r="B3" s="2102" t="s">
        <v>85</v>
      </c>
      <c r="C3" s="2103"/>
      <c r="D3" s="2103"/>
      <c r="E3" s="2103"/>
      <c r="F3" s="2103"/>
      <c r="G3" s="2103"/>
      <c r="H3" s="2103"/>
      <c r="I3" s="2103"/>
      <c r="J3" s="2103"/>
      <c r="K3" s="2103"/>
      <c r="L3" s="2103"/>
      <c r="M3" s="2103"/>
    </row>
    <row r="4" spans="1:17" ht="15" x14ac:dyDescent="0.25">
      <c r="A4" s="1793" t="s">
        <v>86</v>
      </c>
      <c r="B4" s="2102" t="s">
        <v>87</v>
      </c>
      <c r="C4" s="2103"/>
      <c r="D4" s="2103"/>
      <c r="E4" s="2103"/>
      <c r="F4" s="2103"/>
      <c r="G4" s="2103"/>
      <c r="H4" s="2103"/>
      <c r="I4" s="2103"/>
      <c r="J4" s="2103"/>
      <c r="K4" s="2103"/>
      <c r="L4" s="2103"/>
      <c r="M4" s="2103"/>
    </row>
    <row r="5" spans="1:17" ht="15" x14ac:dyDescent="0.25">
      <c r="A5" s="1793" t="s">
        <v>88</v>
      </c>
      <c r="B5" s="2102" t="s">
        <v>89</v>
      </c>
      <c r="C5" s="2103"/>
      <c r="D5" s="2103"/>
      <c r="E5" s="2103"/>
      <c r="F5" s="2103"/>
      <c r="G5" s="2103"/>
      <c r="H5" s="2103"/>
      <c r="I5" s="2103"/>
      <c r="J5" s="2103"/>
      <c r="K5" s="2103"/>
      <c r="L5" s="2103"/>
      <c r="M5" s="2103"/>
    </row>
    <row r="6" spans="1:17" ht="15" x14ac:dyDescent="0.25">
      <c r="A6" s="2102" t="s">
        <v>90</v>
      </c>
      <c r="B6" s="2103"/>
      <c r="C6" s="2103"/>
      <c r="D6" s="2103"/>
      <c r="E6" s="2103"/>
      <c r="F6" s="2103"/>
      <c r="G6" s="2103"/>
      <c r="H6" s="2103"/>
      <c r="I6" s="2103"/>
      <c r="J6" s="2103"/>
      <c r="K6" s="2103"/>
      <c r="L6" s="2103"/>
      <c r="M6" s="2103"/>
    </row>
    <row r="7" spans="1:17" ht="15" x14ac:dyDescent="0.25">
      <c r="A7" s="2102" t="s">
        <v>91</v>
      </c>
      <c r="B7" s="2102" t="s">
        <v>92</v>
      </c>
      <c r="C7" s="2102" t="s">
        <v>93</v>
      </c>
      <c r="D7" s="2103"/>
      <c r="E7" s="2103"/>
      <c r="F7" s="2103"/>
      <c r="G7" s="2103"/>
      <c r="H7" s="2102" t="s">
        <v>94</v>
      </c>
      <c r="I7" s="2103"/>
      <c r="J7" s="2103"/>
      <c r="K7" s="2103"/>
      <c r="L7" s="2102" t="s">
        <v>95</v>
      </c>
      <c r="M7" s="2103"/>
      <c r="N7" s="2103"/>
      <c r="O7" s="2103"/>
      <c r="P7" s="2103"/>
      <c r="Q7" s="2103"/>
    </row>
    <row r="8" spans="1:17" ht="15" x14ac:dyDescent="0.25">
      <c r="A8" s="2103"/>
      <c r="B8" s="2103"/>
      <c r="C8" s="1793">
        <v>2017</v>
      </c>
      <c r="D8" s="1793">
        <v>2018</v>
      </c>
      <c r="E8" s="1793">
        <v>2019</v>
      </c>
      <c r="F8" s="1793">
        <v>2020</v>
      </c>
      <c r="G8" s="1793">
        <v>2021</v>
      </c>
      <c r="H8" s="1793" t="s">
        <v>96</v>
      </c>
      <c r="I8" s="1793" t="s">
        <v>97</v>
      </c>
      <c r="J8" s="1793" t="s">
        <v>98</v>
      </c>
      <c r="K8" s="1793" t="s">
        <v>99</v>
      </c>
      <c r="L8" s="1793" t="s">
        <v>100</v>
      </c>
      <c r="M8" s="1793" t="s">
        <v>101</v>
      </c>
      <c r="N8" s="1793" t="s">
        <v>91</v>
      </c>
    </row>
    <row r="9" spans="1:17" ht="15" x14ac:dyDescent="0.25">
      <c r="A9" s="1750" t="s">
        <v>102</v>
      </c>
      <c r="B9" s="1793" t="s">
        <v>103</v>
      </c>
      <c r="C9" s="1793">
        <v>69.493300000000005</v>
      </c>
      <c r="D9" s="1793">
        <v>74.955600000000004</v>
      </c>
      <c r="E9" s="1793">
        <v>78.408299999999997</v>
      </c>
      <c r="F9" s="1793">
        <v>77.105000000000004</v>
      </c>
      <c r="G9" s="1793" t="s">
        <v>104</v>
      </c>
      <c r="H9" s="1793">
        <v>77.192499999999995</v>
      </c>
      <c r="I9" s="1793" t="s">
        <v>104</v>
      </c>
      <c r="J9" s="1793" t="s">
        <v>104</v>
      </c>
      <c r="K9" s="1793" t="s">
        <v>104</v>
      </c>
      <c r="L9" s="1793" t="s">
        <v>104</v>
      </c>
      <c r="M9" s="1793" t="s">
        <v>104</v>
      </c>
      <c r="N9" s="1793" t="s">
        <v>104</v>
      </c>
    </row>
    <row r="10" spans="1:17" ht="15" x14ac:dyDescent="0.25">
      <c r="A10" s="1750" t="s">
        <v>105</v>
      </c>
      <c r="B10" s="1793" t="s">
        <v>106</v>
      </c>
      <c r="C10" s="1793">
        <v>112.56</v>
      </c>
      <c r="D10" s="1793">
        <v>108.43</v>
      </c>
      <c r="E10" s="1793">
        <v>109.94</v>
      </c>
      <c r="F10" s="1793">
        <v>101.59</v>
      </c>
      <c r="G10" s="1793">
        <v>106.86</v>
      </c>
      <c r="H10" s="1793">
        <v>104.91</v>
      </c>
      <c r="I10" s="1793">
        <v>103.1</v>
      </c>
      <c r="J10" s="1793">
        <v>104.79</v>
      </c>
      <c r="K10" s="1793">
        <v>106.54</v>
      </c>
      <c r="L10" s="1793" t="s">
        <v>104</v>
      </c>
      <c r="M10" s="1793" t="s">
        <v>104</v>
      </c>
      <c r="N10" s="1793" t="s">
        <v>104</v>
      </c>
    </row>
    <row r="11" spans="1:17" ht="15" x14ac:dyDescent="0.25">
      <c r="A11" s="1750" t="s">
        <v>107</v>
      </c>
      <c r="B11" s="1793" t="s">
        <v>108</v>
      </c>
      <c r="C11" s="1793">
        <v>114.76600000000001</v>
      </c>
      <c r="D11" s="1793">
        <v>118.399</v>
      </c>
      <c r="E11" s="1793">
        <v>119.006</v>
      </c>
      <c r="F11" s="1793">
        <v>132.13200000000001</v>
      </c>
      <c r="G11" s="1793">
        <v>138.83799999999999</v>
      </c>
      <c r="H11" s="1793">
        <v>134.05600000000001</v>
      </c>
      <c r="I11" s="1793">
        <v>134.584</v>
      </c>
      <c r="J11" s="1793">
        <v>137.17099999999999</v>
      </c>
      <c r="K11" s="1793">
        <v>138.83799999999999</v>
      </c>
      <c r="L11" s="1793">
        <v>140.34800000000001</v>
      </c>
      <c r="M11" s="1793">
        <v>141.25299999999999</v>
      </c>
      <c r="N11" s="1793">
        <v>142.46</v>
      </c>
    </row>
    <row r="12" spans="1:17" ht="15" x14ac:dyDescent="0.25">
      <c r="A12" s="1750" t="s">
        <v>109</v>
      </c>
      <c r="B12" s="1793" t="s">
        <v>110</v>
      </c>
      <c r="C12" s="1793">
        <v>165.92400000000001</v>
      </c>
      <c r="D12" s="1793">
        <v>308.60700000000003</v>
      </c>
      <c r="E12" s="1793">
        <v>482.22699999999998</v>
      </c>
      <c r="F12" s="1793">
        <v>656.22500000000002</v>
      </c>
      <c r="G12" s="1793">
        <v>554.98099999999999</v>
      </c>
      <c r="H12" s="1793">
        <v>631.71799999999996</v>
      </c>
      <c r="I12" s="1793">
        <v>653.83299999999997</v>
      </c>
      <c r="J12" s="1793">
        <v>606.65</v>
      </c>
      <c r="K12" s="1793">
        <v>554.98099999999999</v>
      </c>
      <c r="L12" s="1793" t="s">
        <v>104</v>
      </c>
      <c r="M12" s="1793" t="s">
        <v>104</v>
      </c>
      <c r="N12" s="1793" t="s">
        <v>104</v>
      </c>
    </row>
    <row r="13" spans="1:17" ht="15" x14ac:dyDescent="0.25">
      <c r="A13" s="1750" t="s">
        <v>111</v>
      </c>
      <c r="B13" s="1793" t="s">
        <v>112</v>
      </c>
      <c r="C13" s="1793">
        <v>2.7</v>
      </c>
      <c r="D13" s="1793">
        <v>2.7</v>
      </c>
      <c r="E13" s="1793">
        <v>2.7</v>
      </c>
      <c r="F13" s="1793">
        <v>2.7</v>
      </c>
      <c r="G13" s="1793">
        <v>2.7</v>
      </c>
      <c r="H13" s="1793">
        <v>2.7</v>
      </c>
      <c r="I13" s="1793">
        <v>2.7</v>
      </c>
      <c r="J13" s="1793">
        <v>2.7</v>
      </c>
      <c r="K13" s="1793">
        <v>2.7</v>
      </c>
      <c r="L13" s="1793" t="s">
        <v>104</v>
      </c>
      <c r="M13" s="1793" t="s">
        <v>104</v>
      </c>
      <c r="N13" s="1793" t="s">
        <v>104</v>
      </c>
    </row>
    <row r="14" spans="1:17" ht="15" x14ac:dyDescent="0.25">
      <c r="A14" s="1750" t="s">
        <v>113</v>
      </c>
      <c r="B14" s="1793" t="s">
        <v>112</v>
      </c>
      <c r="C14" s="1793">
        <v>2.7</v>
      </c>
      <c r="D14" s="1793">
        <v>2.7</v>
      </c>
      <c r="E14" s="1793">
        <v>2.7</v>
      </c>
      <c r="F14" s="1793">
        <v>2.7</v>
      </c>
      <c r="G14" s="1793">
        <v>2.7</v>
      </c>
      <c r="H14" s="1793">
        <v>2.7</v>
      </c>
      <c r="I14" s="1793">
        <v>2.7</v>
      </c>
      <c r="J14" s="1793">
        <v>2.7</v>
      </c>
      <c r="K14" s="1793">
        <v>2.7</v>
      </c>
      <c r="L14" s="1793" t="s">
        <v>104</v>
      </c>
      <c r="M14" s="1793" t="s">
        <v>104</v>
      </c>
      <c r="N14" s="1793" t="s">
        <v>104</v>
      </c>
    </row>
    <row r="15" spans="1:17" ht="15" x14ac:dyDescent="0.25">
      <c r="A15" s="1750" t="s">
        <v>114</v>
      </c>
      <c r="B15" s="1793" t="s">
        <v>115</v>
      </c>
      <c r="C15" s="1793">
        <v>18.93</v>
      </c>
      <c r="D15" s="1793">
        <v>37.667999999999999</v>
      </c>
      <c r="E15" s="1793">
        <v>59.88</v>
      </c>
      <c r="F15" s="1793">
        <v>84.144999999999996</v>
      </c>
      <c r="G15" s="1793">
        <v>102.75</v>
      </c>
      <c r="H15" s="1793">
        <v>91.984999999999999</v>
      </c>
      <c r="I15" s="1793">
        <v>95.726699999999994</v>
      </c>
      <c r="J15" s="1793">
        <v>98.734999999999999</v>
      </c>
      <c r="K15" s="1793">
        <v>102.75</v>
      </c>
      <c r="L15" s="1793">
        <v>105.015</v>
      </c>
      <c r="M15" s="1793">
        <v>107.4417</v>
      </c>
      <c r="N15" s="1793">
        <v>110.9783</v>
      </c>
    </row>
    <row r="16" spans="1:17" ht="15" x14ac:dyDescent="0.25">
      <c r="A16" s="1750" t="s">
        <v>116</v>
      </c>
      <c r="B16" s="1793" t="s">
        <v>117</v>
      </c>
      <c r="C16" s="1793">
        <v>484.1</v>
      </c>
      <c r="D16" s="1793">
        <v>483.75</v>
      </c>
      <c r="E16" s="1793">
        <v>479.7</v>
      </c>
      <c r="F16" s="1793">
        <v>522.59</v>
      </c>
      <c r="G16" s="1793">
        <v>480.14</v>
      </c>
      <c r="H16" s="1793">
        <v>531.16999999999996</v>
      </c>
      <c r="I16" s="1793">
        <v>495.86</v>
      </c>
      <c r="J16" s="1793">
        <v>484.2</v>
      </c>
      <c r="K16" s="1793">
        <v>480.14</v>
      </c>
      <c r="L16" s="1793" t="s">
        <v>104</v>
      </c>
      <c r="M16" s="1793" t="s">
        <v>104</v>
      </c>
      <c r="N16" s="1793" t="s">
        <v>104</v>
      </c>
    </row>
    <row r="17" spans="1:14" ht="15" x14ac:dyDescent="0.25">
      <c r="A17" s="1750" t="s">
        <v>118</v>
      </c>
      <c r="B17" s="1793" t="s">
        <v>119</v>
      </c>
      <c r="C17" s="1793">
        <v>1.79</v>
      </c>
      <c r="D17" s="1793">
        <v>1.79</v>
      </c>
      <c r="E17" s="1793">
        <v>1.79</v>
      </c>
      <c r="F17" s="1793">
        <v>1.79</v>
      </c>
      <c r="G17" s="1793">
        <v>1.79</v>
      </c>
      <c r="H17" s="1793">
        <v>1.79</v>
      </c>
      <c r="I17" s="1793">
        <v>1.79</v>
      </c>
      <c r="J17" s="1793">
        <v>1.79</v>
      </c>
      <c r="K17" s="1793">
        <v>1.79</v>
      </c>
      <c r="L17" s="1793" t="s">
        <v>104</v>
      </c>
      <c r="M17" s="1793" t="s">
        <v>104</v>
      </c>
      <c r="N17" s="1793" t="s">
        <v>104</v>
      </c>
    </row>
    <row r="18" spans="1:14" ht="15" x14ac:dyDescent="0.25">
      <c r="A18" s="1750" t="s">
        <v>120</v>
      </c>
      <c r="B18" s="1793" t="s">
        <v>121</v>
      </c>
      <c r="C18" s="1793">
        <v>1.2795799999999999</v>
      </c>
      <c r="D18" s="1793">
        <v>1.41659</v>
      </c>
      <c r="E18" s="1793">
        <v>1.4238</v>
      </c>
      <c r="F18" s="1793">
        <v>1.29541</v>
      </c>
      <c r="G18" s="1793">
        <v>1.37869</v>
      </c>
      <c r="H18" s="1793">
        <v>1.31446</v>
      </c>
      <c r="I18" s="1793">
        <v>1.3339799999999999</v>
      </c>
      <c r="J18" s="1793">
        <v>1.39002</v>
      </c>
      <c r="K18" s="1793">
        <v>1.37869</v>
      </c>
      <c r="L18" s="1793">
        <v>1.4180699999999999</v>
      </c>
      <c r="M18" s="1793">
        <v>1.3847700000000001</v>
      </c>
      <c r="N18" s="1793">
        <v>1.3358300000000001</v>
      </c>
    </row>
    <row r="19" spans="1:14" ht="15" x14ac:dyDescent="0.25">
      <c r="A19" s="1750" t="s">
        <v>122</v>
      </c>
      <c r="B19" s="1793" t="s">
        <v>123</v>
      </c>
      <c r="C19" s="1793">
        <v>0.83382000000000001</v>
      </c>
      <c r="D19" s="1793">
        <v>0.87336199999999997</v>
      </c>
      <c r="E19" s="1793">
        <v>0.89015500000000003</v>
      </c>
      <c r="F19" s="1793">
        <v>0.81493000000000004</v>
      </c>
      <c r="G19" s="1793">
        <v>0.88292400000000004</v>
      </c>
      <c r="H19" s="1793">
        <v>0.85287800000000002</v>
      </c>
      <c r="I19" s="1793">
        <v>0.84146799999999999</v>
      </c>
      <c r="J19" s="1793">
        <v>0.86363199999999996</v>
      </c>
      <c r="K19" s="1793">
        <v>0.88292400000000004</v>
      </c>
      <c r="L19" s="1793">
        <v>0.89637900000000004</v>
      </c>
      <c r="M19" s="1793">
        <v>0.89293699999999998</v>
      </c>
      <c r="N19" s="1793">
        <v>0.90081999999999995</v>
      </c>
    </row>
    <row r="20" spans="1:14" ht="15" x14ac:dyDescent="0.25">
      <c r="A20" s="1750" t="s">
        <v>124</v>
      </c>
      <c r="B20" s="1793" t="s">
        <v>125</v>
      </c>
      <c r="C20" s="1793">
        <v>1.7000999999999999</v>
      </c>
      <c r="D20" s="1793">
        <v>1.7</v>
      </c>
      <c r="E20" s="1793">
        <v>1.7</v>
      </c>
      <c r="F20" s="1793">
        <v>1.7</v>
      </c>
      <c r="G20" s="1793" t="s">
        <v>104</v>
      </c>
      <c r="H20" s="1793">
        <v>1.7</v>
      </c>
      <c r="I20" s="1793">
        <v>1.7</v>
      </c>
      <c r="J20" s="1793">
        <v>1.7</v>
      </c>
      <c r="K20" s="1793" t="s">
        <v>104</v>
      </c>
      <c r="L20" s="1793" t="s">
        <v>104</v>
      </c>
      <c r="M20" s="1793" t="s">
        <v>104</v>
      </c>
      <c r="N20" s="1793" t="s">
        <v>104</v>
      </c>
    </row>
    <row r="21" spans="1:14" ht="15" x14ac:dyDescent="0.25">
      <c r="A21" s="1750" t="s">
        <v>126</v>
      </c>
      <c r="B21" s="1793" t="s">
        <v>127</v>
      </c>
      <c r="C21" s="1793">
        <v>1</v>
      </c>
      <c r="D21" s="1793">
        <v>1</v>
      </c>
      <c r="E21" s="1793">
        <v>1</v>
      </c>
      <c r="F21" s="1793">
        <v>1</v>
      </c>
      <c r="G21" s="1793">
        <v>1</v>
      </c>
      <c r="H21" s="1793">
        <v>1</v>
      </c>
      <c r="I21" s="1793">
        <v>1</v>
      </c>
      <c r="J21" s="1793">
        <v>1</v>
      </c>
      <c r="K21" s="1793">
        <v>1</v>
      </c>
      <c r="L21" s="1793" t="s">
        <v>104</v>
      </c>
      <c r="M21" s="1793" t="s">
        <v>104</v>
      </c>
      <c r="N21" s="1793" t="s">
        <v>104</v>
      </c>
    </row>
    <row r="22" spans="1:14" ht="15" x14ac:dyDescent="0.25">
      <c r="A22" s="1750" t="s">
        <v>128</v>
      </c>
      <c r="B22" s="1793" t="s">
        <v>129</v>
      </c>
      <c r="C22" s="1793">
        <v>0.376</v>
      </c>
      <c r="D22" s="1793">
        <v>0.376</v>
      </c>
      <c r="E22" s="1793">
        <v>0.376</v>
      </c>
      <c r="F22" s="1793">
        <v>0.376</v>
      </c>
      <c r="G22" s="1793">
        <v>0.376</v>
      </c>
      <c r="H22" s="1793">
        <v>0.376</v>
      </c>
      <c r="I22" s="1793">
        <v>0.376</v>
      </c>
      <c r="J22" s="1793">
        <v>0.376</v>
      </c>
      <c r="K22" s="1793">
        <v>0.376</v>
      </c>
      <c r="L22" s="1793" t="s">
        <v>104</v>
      </c>
      <c r="M22" s="1793" t="s">
        <v>104</v>
      </c>
      <c r="N22" s="1793" t="s">
        <v>104</v>
      </c>
    </row>
    <row r="23" spans="1:14" ht="15" x14ac:dyDescent="0.25">
      <c r="A23" s="1750" t="s">
        <v>130</v>
      </c>
      <c r="B23" s="1793" t="s">
        <v>131</v>
      </c>
      <c r="C23" s="1793">
        <v>82.7</v>
      </c>
      <c r="D23" s="1793">
        <v>83.9</v>
      </c>
      <c r="E23" s="1793">
        <v>84.9</v>
      </c>
      <c r="F23" s="1793">
        <v>84.8</v>
      </c>
      <c r="G23" s="1793">
        <v>85.8</v>
      </c>
      <c r="H23" s="1793">
        <v>84.8</v>
      </c>
      <c r="I23" s="1793">
        <v>84.8125</v>
      </c>
      <c r="J23" s="1793">
        <v>85.5</v>
      </c>
      <c r="K23" s="1793">
        <v>85.8</v>
      </c>
      <c r="L23" s="1793" t="s">
        <v>104</v>
      </c>
      <c r="M23" s="1793" t="s">
        <v>104</v>
      </c>
      <c r="N23" s="1793" t="s">
        <v>104</v>
      </c>
    </row>
    <row r="24" spans="1:14" ht="15" x14ac:dyDescent="0.25">
      <c r="A24" s="1750" t="s">
        <v>132</v>
      </c>
      <c r="B24" s="1793" t="s">
        <v>133</v>
      </c>
      <c r="C24" s="1793">
        <v>2</v>
      </c>
      <c r="D24" s="1793">
        <v>2</v>
      </c>
      <c r="E24" s="1793">
        <v>2</v>
      </c>
      <c r="F24" s="1793">
        <v>2</v>
      </c>
      <c r="G24" s="1793">
        <v>2</v>
      </c>
      <c r="H24" s="1793">
        <v>2</v>
      </c>
      <c r="I24" s="1793">
        <v>2</v>
      </c>
      <c r="J24" s="1793">
        <v>2</v>
      </c>
      <c r="K24" s="1793">
        <v>2</v>
      </c>
      <c r="L24" s="1793" t="s">
        <v>104</v>
      </c>
      <c r="M24" s="1793" t="s">
        <v>104</v>
      </c>
      <c r="N24" s="1793" t="s">
        <v>104</v>
      </c>
    </row>
    <row r="25" spans="1:14" ht="15" x14ac:dyDescent="0.25">
      <c r="A25" s="1750" t="s">
        <v>134</v>
      </c>
      <c r="B25" s="1793" t="s">
        <v>135</v>
      </c>
      <c r="C25" s="1793">
        <v>1.9726999999999999</v>
      </c>
      <c r="D25" s="1793">
        <v>2.1598000000000002</v>
      </c>
      <c r="E25" s="1793">
        <v>2.1036000000000001</v>
      </c>
      <c r="F25" s="1793">
        <v>2.5789</v>
      </c>
      <c r="G25" s="1793">
        <v>2.5480999999999998</v>
      </c>
      <c r="H25" s="1793">
        <v>2.6242000000000001</v>
      </c>
      <c r="I25" s="1793">
        <v>2.5312000000000001</v>
      </c>
      <c r="J25" s="1793">
        <v>2.5083000000000002</v>
      </c>
      <c r="K25" s="1793">
        <v>2.5480999999999998</v>
      </c>
      <c r="L25" s="1793">
        <v>2.6149</v>
      </c>
      <c r="M25" s="1793">
        <v>2.7597</v>
      </c>
      <c r="N25" s="1793">
        <v>3.3109000000000002</v>
      </c>
    </row>
    <row r="26" spans="1:14" ht="15" x14ac:dyDescent="0.25">
      <c r="A26" s="1750" t="s">
        <v>136</v>
      </c>
      <c r="B26" s="1793" t="s">
        <v>123</v>
      </c>
      <c r="C26" s="1793">
        <v>0.83382000000000001</v>
      </c>
      <c r="D26" s="1793">
        <v>0.87336199999999997</v>
      </c>
      <c r="E26" s="1793">
        <v>0.89015500000000003</v>
      </c>
      <c r="F26" s="1793">
        <v>0.81493000000000004</v>
      </c>
      <c r="G26" s="1793">
        <v>0.88292400000000004</v>
      </c>
      <c r="H26" s="1793">
        <v>0.85287800000000002</v>
      </c>
      <c r="I26" s="1793">
        <v>0.84146799999999999</v>
      </c>
      <c r="J26" s="1793">
        <v>0.86363199999999996</v>
      </c>
      <c r="K26" s="1793">
        <v>0.88292400000000004</v>
      </c>
      <c r="L26" s="1793">
        <v>0.89637900000000004</v>
      </c>
      <c r="M26" s="1793">
        <v>0.89293699999999998</v>
      </c>
      <c r="N26" s="1793">
        <v>0.90081999999999995</v>
      </c>
    </row>
    <row r="27" spans="1:14" ht="15" x14ac:dyDescent="0.25">
      <c r="A27" s="1750" t="s">
        <v>137</v>
      </c>
      <c r="B27" s="1793" t="s">
        <v>138</v>
      </c>
      <c r="C27" s="1793">
        <v>2</v>
      </c>
      <c r="D27" s="1793">
        <v>2</v>
      </c>
      <c r="E27" s="1793">
        <v>2</v>
      </c>
      <c r="F27" s="1793">
        <v>2</v>
      </c>
      <c r="G27" s="1793">
        <v>2</v>
      </c>
      <c r="H27" s="1793">
        <v>2</v>
      </c>
      <c r="I27" s="1793">
        <v>2</v>
      </c>
      <c r="J27" s="1793">
        <v>2</v>
      </c>
      <c r="K27" s="1793">
        <v>2</v>
      </c>
      <c r="L27" s="1793" t="s">
        <v>104</v>
      </c>
      <c r="M27" s="1793" t="s">
        <v>104</v>
      </c>
      <c r="N27" s="1793" t="s">
        <v>104</v>
      </c>
    </row>
    <row r="28" spans="1:14" ht="15" x14ac:dyDescent="0.25">
      <c r="A28" s="1750" t="s">
        <v>139</v>
      </c>
      <c r="B28" s="1793" t="s">
        <v>140</v>
      </c>
      <c r="C28" s="1793">
        <v>546.95000000000005</v>
      </c>
      <c r="D28" s="1793">
        <v>572.88800000000003</v>
      </c>
      <c r="E28" s="1793">
        <v>583.90300000000002</v>
      </c>
      <c r="F28" s="1793">
        <v>534.55899999999997</v>
      </c>
      <c r="G28" s="1793">
        <v>579.16</v>
      </c>
      <c r="H28" s="1793">
        <v>559.452</v>
      </c>
      <c r="I28" s="1793">
        <v>551.96699999999998</v>
      </c>
      <c r="J28" s="1793">
        <v>566.50599999999997</v>
      </c>
      <c r="K28" s="1793">
        <v>579.16</v>
      </c>
      <c r="L28" s="1793" t="s">
        <v>104</v>
      </c>
      <c r="M28" s="1793" t="s">
        <v>104</v>
      </c>
      <c r="N28" s="1793" t="s">
        <v>104</v>
      </c>
    </row>
    <row r="29" spans="1:14" ht="15" x14ac:dyDescent="0.25">
      <c r="A29" s="1750" t="s">
        <v>141</v>
      </c>
      <c r="B29" s="1793" t="s">
        <v>142</v>
      </c>
      <c r="C29" s="1793">
        <v>63.927300000000002</v>
      </c>
      <c r="D29" s="1793">
        <v>69.792299999999997</v>
      </c>
      <c r="E29" s="1793">
        <v>71.274000000000001</v>
      </c>
      <c r="F29" s="1793">
        <v>73.053600000000003</v>
      </c>
      <c r="G29" s="1793">
        <v>75.348100000000002</v>
      </c>
      <c r="H29" s="1793">
        <v>73.5047</v>
      </c>
      <c r="I29" s="1793">
        <v>74.345600000000005</v>
      </c>
      <c r="J29" s="1793">
        <v>74.255099999999999</v>
      </c>
      <c r="K29" s="1793">
        <v>75.348100000000002</v>
      </c>
      <c r="L29" s="1793" t="s">
        <v>104</v>
      </c>
      <c r="M29" s="1793" t="s">
        <v>104</v>
      </c>
      <c r="N29" s="1793" t="s">
        <v>104</v>
      </c>
    </row>
    <row r="30" spans="1:14" ht="15" x14ac:dyDescent="0.25">
      <c r="A30" s="1750" t="s">
        <v>143</v>
      </c>
      <c r="B30" s="1793" t="s">
        <v>144</v>
      </c>
      <c r="C30" s="1793">
        <v>6.91</v>
      </c>
      <c r="D30" s="1793">
        <v>6.91</v>
      </c>
      <c r="E30" s="1793">
        <v>6.91</v>
      </c>
      <c r="F30" s="1793">
        <v>6.91</v>
      </c>
      <c r="G30" s="1793">
        <v>6.91</v>
      </c>
      <c r="H30" s="1793">
        <v>6.91</v>
      </c>
      <c r="I30" s="1793">
        <v>6.91</v>
      </c>
      <c r="J30" s="1793">
        <v>6.91</v>
      </c>
      <c r="K30" s="1793">
        <v>6.91</v>
      </c>
      <c r="L30" s="1793" t="s">
        <v>104</v>
      </c>
      <c r="M30" s="1793" t="s">
        <v>104</v>
      </c>
      <c r="N30" s="1793" t="s">
        <v>104</v>
      </c>
    </row>
    <row r="31" spans="1:14" ht="15" x14ac:dyDescent="0.25">
      <c r="A31" s="1750" t="s">
        <v>145</v>
      </c>
      <c r="B31" s="1793" t="s">
        <v>146</v>
      </c>
      <c r="C31" s="1793">
        <v>1.63887</v>
      </c>
      <c r="D31" s="1793">
        <v>1.7075499999999999</v>
      </c>
      <c r="E31" s="1793">
        <v>1.7479899999999999</v>
      </c>
      <c r="F31" s="1793">
        <v>1.59257</v>
      </c>
      <c r="G31" s="1793">
        <v>1.72563</v>
      </c>
      <c r="H31" s="1793">
        <v>1.66581</v>
      </c>
      <c r="I31" s="1793">
        <v>1.6452100000000001</v>
      </c>
      <c r="J31" s="1793">
        <v>1.67825</v>
      </c>
      <c r="K31" s="1793">
        <v>1.72563</v>
      </c>
      <c r="L31" s="1793">
        <v>1.756</v>
      </c>
      <c r="M31" s="1793">
        <v>1.74379</v>
      </c>
      <c r="N31" s="1793">
        <v>1.75789</v>
      </c>
    </row>
    <row r="32" spans="1:14" ht="15" x14ac:dyDescent="0.25">
      <c r="A32" s="1750" t="s">
        <v>147</v>
      </c>
      <c r="B32" s="1793" t="s">
        <v>148</v>
      </c>
      <c r="C32" s="1793">
        <v>9.8683999999999994</v>
      </c>
      <c r="D32" s="1793">
        <v>10.7334</v>
      </c>
      <c r="E32" s="1793">
        <v>10.6214</v>
      </c>
      <c r="F32" s="1793">
        <v>10.789400000000001</v>
      </c>
      <c r="G32" s="1793">
        <v>11.742800000000001</v>
      </c>
      <c r="H32" s="1793">
        <v>11.091799999999999</v>
      </c>
      <c r="I32" s="1793">
        <v>10.912100000000001</v>
      </c>
      <c r="J32" s="1793">
        <v>11.2973</v>
      </c>
      <c r="K32" s="1793">
        <v>11.742800000000001</v>
      </c>
      <c r="L32" s="1793" t="s">
        <v>104</v>
      </c>
      <c r="M32" s="1793" t="s">
        <v>104</v>
      </c>
      <c r="N32" s="1793" t="s">
        <v>104</v>
      </c>
    </row>
    <row r="33" spans="1:14" ht="15" x14ac:dyDescent="0.25">
      <c r="A33" s="1750" t="s">
        <v>149</v>
      </c>
      <c r="B33" s="1793" t="s">
        <v>150</v>
      </c>
      <c r="C33" s="1793">
        <v>3.3126799999999998</v>
      </c>
      <c r="D33" s="1793">
        <v>3.8812199999999999</v>
      </c>
      <c r="E33" s="1793">
        <v>4.0196699999999996</v>
      </c>
      <c r="F33" s="1793">
        <v>5.1939500000000001</v>
      </c>
      <c r="G33" s="1793">
        <v>5.5713400000000002</v>
      </c>
      <c r="H33" s="1793">
        <v>5.7491700000000003</v>
      </c>
      <c r="I33" s="1793">
        <v>4.9688699999999999</v>
      </c>
      <c r="J33" s="1793">
        <v>5.4090199999999999</v>
      </c>
      <c r="K33" s="1793">
        <v>5.5713400000000002</v>
      </c>
      <c r="L33" s="1793">
        <v>5.38096</v>
      </c>
      <c r="M33" s="1793">
        <v>5.1636800000000003</v>
      </c>
      <c r="N33" s="1793">
        <v>4.7751599999999996</v>
      </c>
    </row>
    <row r="34" spans="1:14" ht="15" x14ac:dyDescent="0.25">
      <c r="A34" s="1750" t="s">
        <v>151</v>
      </c>
      <c r="B34" s="1793" t="s">
        <v>152</v>
      </c>
      <c r="C34" s="1793">
        <v>1.3366</v>
      </c>
      <c r="D34" s="1793">
        <v>1.3685</v>
      </c>
      <c r="E34" s="1793">
        <v>1.3498000000000001</v>
      </c>
      <c r="F34" s="1793">
        <v>1.3351999999999999</v>
      </c>
      <c r="G34" s="1793">
        <v>1.3614999999999999</v>
      </c>
      <c r="H34" s="1793">
        <v>1.3472</v>
      </c>
      <c r="I34" s="1793">
        <v>1.3444</v>
      </c>
      <c r="J34" s="1793">
        <v>1.3611</v>
      </c>
      <c r="K34" s="1793">
        <v>1.3614999999999999</v>
      </c>
      <c r="L34" s="1793">
        <v>1.3556999999999999</v>
      </c>
      <c r="M34" s="1793">
        <v>1.3515999999999999</v>
      </c>
      <c r="N34" s="1793">
        <v>1.3533999999999999</v>
      </c>
    </row>
    <row r="35" spans="1:14" ht="15" x14ac:dyDescent="0.25">
      <c r="A35" s="1750" t="s">
        <v>153</v>
      </c>
      <c r="B35" s="1793" t="s">
        <v>154</v>
      </c>
      <c r="C35" s="1793">
        <v>1.63079</v>
      </c>
      <c r="D35" s="1793">
        <v>1.7081200000000001</v>
      </c>
      <c r="E35" s="1793">
        <v>1.7409699999999999</v>
      </c>
      <c r="F35" s="1793">
        <v>1.5938399999999999</v>
      </c>
      <c r="G35" s="1793">
        <v>1.72682</v>
      </c>
      <c r="H35" s="1793">
        <v>1.6680600000000001</v>
      </c>
      <c r="I35" s="1793">
        <v>1.64574</v>
      </c>
      <c r="J35" s="1793">
        <v>1.68909</v>
      </c>
      <c r="K35" s="1793">
        <v>1.72682</v>
      </c>
      <c r="L35" s="1793">
        <v>1.7531399999999999</v>
      </c>
      <c r="M35" s="1793">
        <v>1.74641</v>
      </c>
      <c r="N35" s="1793">
        <v>1.7618199999999999</v>
      </c>
    </row>
    <row r="36" spans="1:14" ht="15" x14ac:dyDescent="0.25">
      <c r="A36" s="1750" t="s">
        <v>155</v>
      </c>
      <c r="B36" s="1793" t="s">
        <v>140</v>
      </c>
      <c r="C36" s="1793">
        <v>546.95000000000005</v>
      </c>
      <c r="D36" s="1793">
        <v>572.88800000000003</v>
      </c>
      <c r="E36" s="1793">
        <v>583.90300000000002</v>
      </c>
      <c r="F36" s="1793">
        <v>534.55899999999997</v>
      </c>
      <c r="G36" s="1793">
        <v>579.16</v>
      </c>
      <c r="H36" s="1793">
        <v>559.452</v>
      </c>
      <c r="I36" s="1793">
        <v>551.96699999999998</v>
      </c>
      <c r="J36" s="1793">
        <v>566.50599999999997</v>
      </c>
      <c r="K36" s="1793">
        <v>579.16</v>
      </c>
      <c r="L36" s="1793" t="s">
        <v>104</v>
      </c>
      <c r="M36" s="1793" t="s">
        <v>104</v>
      </c>
      <c r="N36" s="1793" t="s">
        <v>104</v>
      </c>
    </row>
    <row r="37" spans="1:14" ht="15" x14ac:dyDescent="0.25">
      <c r="A37" s="1750" t="s">
        <v>156</v>
      </c>
      <c r="B37" s="1793" t="s">
        <v>157</v>
      </c>
      <c r="C37" s="1793">
        <v>1766.7</v>
      </c>
      <c r="D37" s="1793">
        <v>1808.27</v>
      </c>
      <c r="E37" s="1793">
        <v>1881.6</v>
      </c>
      <c r="F37" s="1793">
        <v>1946.4</v>
      </c>
      <c r="G37" s="1793" t="s">
        <v>104</v>
      </c>
      <c r="H37" s="1793">
        <v>1960.81</v>
      </c>
      <c r="I37" s="1793">
        <v>1976.04</v>
      </c>
      <c r="J37" s="1793">
        <v>1991.16</v>
      </c>
      <c r="K37" s="1793" t="s">
        <v>104</v>
      </c>
      <c r="L37" s="1793" t="s">
        <v>104</v>
      </c>
      <c r="M37" s="1793" t="s">
        <v>104</v>
      </c>
      <c r="N37" s="1793" t="s">
        <v>104</v>
      </c>
    </row>
    <row r="38" spans="1:14" ht="15" x14ac:dyDescent="0.25">
      <c r="A38" s="1750" t="s">
        <v>158</v>
      </c>
      <c r="B38" s="1793" t="s">
        <v>159</v>
      </c>
      <c r="C38" s="1793">
        <v>4041.5</v>
      </c>
      <c r="D38" s="1793">
        <v>4033</v>
      </c>
      <c r="E38" s="1793">
        <v>4084</v>
      </c>
      <c r="F38" s="1793">
        <v>4076.5</v>
      </c>
      <c r="G38" s="1793">
        <v>4113.5</v>
      </c>
      <c r="H38" s="1793">
        <v>4065.5</v>
      </c>
      <c r="I38" s="1793">
        <v>4107</v>
      </c>
      <c r="J38" s="1793">
        <v>4124.5</v>
      </c>
      <c r="K38" s="1793">
        <v>4113.5</v>
      </c>
      <c r="L38" s="1793" t="s">
        <v>104</v>
      </c>
      <c r="M38" s="1793" t="s">
        <v>104</v>
      </c>
      <c r="N38" s="1793" t="s">
        <v>104</v>
      </c>
    </row>
    <row r="39" spans="1:14" ht="15" x14ac:dyDescent="0.25">
      <c r="A39" s="1750" t="s">
        <v>160</v>
      </c>
      <c r="B39" s="1793" t="s">
        <v>161</v>
      </c>
      <c r="C39" s="1793">
        <v>546.95000000000005</v>
      </c>
      <c r="D39" s="1793">
        <v>572.88800000000003</v>
      </c>
      <c r="E39" s="1793">
        <v>583.90300000000002</v>
      </c>
      <c r="F39" s="1793">
        <v>534.55899999999997</v>
      </c>
      <c r="G39" s="1793">
        <v>579.16</v>
      </c>
      <c r="H39" s="1793">
        <v>559.452</v>
      </c>
      <c r="I39" s="1793">
        <v>551.96699999999998</v>
      </c>
      <c r="J39" s="1793">
        <v>566.50599999999997</v>
      </c>
      <c r="K39" s="1793">
        <v>579.16</v>
      </c>
      <c r="L39" s="1793" t="s">
        <v>104</v>
      </c>
      <c r="M39" s="1793" t="s">
        <v>104</v>
      </c>
      <c r="N39" s="1793" t="s">
        <v>104</v>
      </c>
    </row>
    <row r="40" spans="1:14" ht="15" x14ac:dyDescent="0.25">
      <c r="A40" s="1750" t="s">
        <v>162</v>
      </c>
      <c r="B40" s="1793" t="s">
        <v>163</v>
      </c>
      <c r="C40" s="1793">
        <v>1.2539800000000001</v>
      </c>
      <c r="D40" s="1793">
        <v>1.3628800000000001</v>
      </c>
      <c r="E40" s="1793">
        <v>1.29945</v>
      </c>
      <c r="F40" s="1793">
        <v>1.2739799999999999</v>
      </c>
      <c r="G40" s="1793">
        <v>1.2707900000000001</v>
      </c>
      <c r="H40" s="1793">
        <v>1.2607299999999999</v>
      </c>
      <c r="I40" s="1793">
        <v>1.23881</v>
      </c>
      <c r="J40" s="1793">
        <v>1.27386</v>
      </c>
      <c r="K40" s="1793">
        <v>1.2707900000000001</v>
      </c>
      <c r="L40" s="1793">
        <v>1.27582</v>
      </c>
      <c r="M40" s="1793">
        <v>1.27369</v>
      </c>
      <c r="N40" s="1793">
        <v>1.2517799999999999</v>
      </c>
    </row>
    <row r="41" spans="1:14" ht="15" x14ac:dyDescent="0.25">
      <c r="A41" s="1750" t="s">
        <v>164</v>
      </c>
      <c r="B41" s="1793" t="s">
        <v>165</v>
      </c>
      <c r="C41" s="1793">
        <v>92.396000000000001</v>
      </c>
      <c r="D41" s="1793">
        <v>96.268000000000001</v>
      </c>
      <c r="E41" s="1793">
        <v>98.548000000000002</v>
      </c>
      <c r="F41" s="1793">
        <v>89.784999999999997</v>
      </c>
      <c r="G41" s="1793" t="s">
        <v>104</v>
      </c>
      <c r="H41" s="1793">
        <v>93.914000000000001</v>
      </c>
      <c r="I41" s="1793">
        <v>92.753</v>
      </c>
      <c r="J41" s="1793">
        <v>94.616</v>
      </c>
      <c r="K41" s="1793" t="s">
        <v>104</v>
      </c>
      <c r="L41" s="1793" t="s">
        <v>104</v>
      </c>
      <c r="M41" s="1793" t="s">
        <v>104</v>
      </c>
      <c r="N41" s="1793" t="s">
        <v>104</v>
      </c>
    </row>
    <row r="42" spans="1:14" ht="15" x14ac:dyDescent="0.25">
      <c r="A42" s="1750" t="s">
        <v>166</v>
      </c>
      <c r="B42" s="1793" t="s">
        <v>167</v>
      </c>
      <c r="C42" s="1793">
        <v>0.83299999999999996</v>
      </c>
      <c r="D42" s="1793">
        <v>0.83299999999999996</v>
      </c>
      <c r="E42" s="1793">
        <v>0.83299999999999996</v>
      </c>
      <c r="F42" s="1793">
        <v>0.83299999999999996</v>
      </c>
      <c r="G42" s="1793">
        <v>0.83299999999999996</v>
      </c>
      <c r="H42" s="1793">
        <v>0.83299999999999996</v>
      </c>
      <c r="I42" s="1793">
        <v>0.83299999999999996</v>
      </c>
      <c r="J42" s="1793">
        <v>0.83299999999999996</v>
      </c>
      <c r="K42" s="1793">
        <v>0.83299999999999996</v>
      </c>
      <c r="L42" s="1793">
        <v>0.83299999999999996</v>
      </c>
      <c r="M42" s="1793">
        <v>0.83299999999999996</v>
      </c>
      <c r="N42" s="1793">
        <v>0.83299999999999996</v>
      </c>
    </row>
    <row r="43" spans="1:14" ht="15" x14ac:dyDescent="0.25">
      <c r="A43" s="1750" t="s">
        <v>168</v>
      </c>
      <c r="B43" s="1793" t="s">
        <v>161</v>
      </c>
      <c r="C43" s="1793">
        <v>546.95000000000005</v>
      </c>
      <c r="D43" s="1793">
        <v>572.88800000000003</v>
      </c>
      <c r="E43" s="1793">
        <v>583.90300000000002</v>
      </c>
      <c r="F43" s="1793">
        <v>534.55899999999997</v>
      </c>
      <c r="G43" s="1793">
        <v>579.16</v>
      </c>
      <c r="H43" s="1793">
        <v>559.452</v>
      </c>
      <c r="I43" s="1793">
        <v>551.96699999999998</v>
      </c>
      <c r="J43" s="1793">
        <v>566.50599999999997</v>
      </c>
      <c r="K43" s="1793">
        <v>579.16</v>
      </c>
      <c r="L43" s="1793" t="s">
        <v>104</v>
      </c>
      <c r="M43" s="1793" t="s">
        <v>104</v>
      </c>
      <c r="N43" s="1793" t="s">
        <v>104</v>
      </c>
    </row>
    <row r="44" spans="1:14" ht="15" x14ac:dyDescent="0.25">
      <c r="A44" s="1750" t="s">
        <v>169</v>
      </c>
      <c r="B44" s="1793" t="s">
        <v>161</v>
      </c>
      <c r="C44" s="1793">
        <v>546.95000000000005</v>
      </c>
      <c r="D44" s="1793">
        <v>572.88800000000003</v>
      </c>
      <c r="E44" s="1793">
        <v>583.90300000000002</v>
      </c>
      <c r="F44" s="1793">
        <v>534.55899999999997</v>
      </c>
      <c r="G44" s="1793">
        <v>579.16</v>
      </c>
      <c r="H44" s="1793">
        <v>559.452</v>
      </c>
      <c r="I44" s="1793">
        <v>551.96699999999998</v>
      </c>
      <c r="J44" s="1793">
        <v>566.50599999999997</v>
      </c>
      <c r="K44" s="1793">
        <v>579.16</v>
      </c>
      <c r="L44" s="1793" t="s">
        <v>104</v>
      </c>
      <c r="M44" s="1793" t="s">
        <v>104</v>
      </c>
      <c r="N44" s="1793" t="s">
        <v>104</v>
      </c>
    </row>
    <row r="45" spans="1:14" ht="15" x14ac:dyDescent="0.25">
      <c r="A45" s="1750" t="s">
        <v>170</v>
      </c>
      <c r="B45" s="1793" t="s">
        <v>171</v>
      </c>
      <c r="C45" s="1793">
        <v>615.22</v>
      </c>
      <c r="D45" s="1793">
        <v>695.69</v>
      </c>
      <c r="E45" s="1793">
        <v>744.62</v>
      </c>
      <c r="F45" s="1793">
        <v>711.24</v>
      </c>
      <c r="G45" s="1793">
        <v>850.25</v>
      </c>
      <c r="H45" s="1793">
        <v>732.11</v>
      </c>
      <c r="I45" s="1793">
        <v>735.28</v>
      </c>
      <c r="J45" s="1793">
        <v>803.59</v>
      </c>
      <c r="K45" s="1793">
        <v>850.25</v>
      </c>
      <c r="L45" s="1793">
        <v>810.12</v>
      </c>
      <c r="M45" s="1793">
        <v>805.25</v>
      </c>
      <c r="N45" s="1793">
        <v>787.16</v>
      </c>
    </row>
    <row r="46" spans="1:14" ht="15" x14ac:dyDescent="0.25">
      <c r="A46" s="1750" t="s">
        <v>172</v>
      </c>
      <c r="B46" s="1793" t="s">
        <v>173</v>
      </c>
      <c r="C46" s="1793">
        <v>6.50746</v>
      </c>
      <c r="D46" s="1793">
        <v>6.8778199999999998</v>
      </c>
      <c r="E46" s="1793">
        <v>6.9614599999999998</v>
      </c>
      <c r="F46" s="1793">
        <v>6.5377700000000001</v>
      </c>
      <c r="G46" s="1793">
        <v>6.3523800000000001</v>
      </c>
      <c r="H46" s="1793">
        <v>6.5511299999999997</v>
      </c>
      <c r="I46" s="1793">
        <v>6.4575899999999997</v>
      </c>
      <c r="J46" s="1793">
        <v>6.4640300000000002</v>
      </c>
      <c r="K46" s="1793">
        <v>6.3523800000000001</v>
      </c>
      <c r="L46" s="1793">
        <v>6.36097</v>
      </c>
      <c r="M46" s="1793">
        <v>6.3103899999999999</v>
      </c>
      <c r="N46" s="1793">
        <v>6.3420399999999999</v>
      </c>
    </row>
    <row r="47" spans="1:14" ht="15" x14ac:dyDescent="0.25">
      <c r="A47" s="1750" t="s">
        <v>174</v>
      </c>
      <c r="B47" s="1793" t="s">
        <v>175</v>
      </c>
      <c r="C47" s="1793">
        <v>29.654</v>
      </c>
      <c r="D47" s="1793">
        <v>30.620999999999999</v>
      </c>
      <c r="E47" s="1793">
        <v>29.913699999999999</v>
      </c>
      <c r="F47" s="1793">
        <v>28.08</v>
      </c>
      <c r="G47" s="1793">
        <v>27.74</v>
      </c>
      <c r="H47" s="1793">
        <v>28.48</v>
      </c>
      <c r="I47" s="1793">
        <v>27.91</v>
      </c>
      <c r="J47" s="1793">
        <v>27.84</v>
      </c>
      <c r="K47" s="1793">
        <v>27.74</v>
      </c>
      <c r="L47" s="1793">
        <v>27.82</v>
      </c>
      <c r="M47" s="1793">
        <v>28.04</v>
      </c>
      <c r="N47" s="1793">
        <v>28.62</v>
      </c>
    </row>
    <row r="48" spans="1:14" ht="15" x14ac:dyDescent="0.25">
      <c r="A48" s="1750" t="s">
        <v>176</v>
      </c>
      <c r="B48" s="1793" t="s">
        <v>177</v>
      </c>
      <c r="C48" s="1793">
        <v>2984</v>
      </c>
      <c r="D48" s="1793">
        <v>3249.75</v>
      </c>
      <c r="E48" s="1793">
        <v>3277.14</v>
      </c>
      <c r="F48" s="1793">
        <v>3432.5</v>
      </c>
      <c r="G48" s="1793">
        <v>3981.16</v>
      </c>
      <c r="H48" s="1793">
        <v>3736.91</v>
      </c>
      <c r="I48" s="1793">
        <v>3756.67</v>
      </c>
      <c r="J48" s="1793">
        <v>3834.68</v>
      </c>
      <c r="K48" s="1793">
        <v>3981.16</v>
      </c>
      <c r="L48" s="1793">
        <v>3982.6</v>
      </c>
      <c r="M48" s="1793">
        <v>3910.64</v>
      </c>
      <c r="N48" s="1793">
        <v>3748.15</v>
      </c>
    </row>
    <row r="49" spans="1:14" ht="15" x14ac:dyDescent="0.25">
      <c r="A49" s="1750" t="s">
        <v>178</v>
      </c>
      <c r="B49" s="1793" t="s">
        <v>179</v>
      </c>
      <c r="C49" s="1793">
        <v>410.21199999999999</v>
      </c>
      <c r="D49" s="1793">
        <v>429.666</v>
      </c>
      <c r="E49" s="1793">
        <v>437.92700000000002</v>
      </c>
      <c r="F49" s="1793">
        <v>400.91899999999998</v>
      </c>
      <c r="G49" s="1793">
        <v>434.37</v>
      </c>
      <c r="H49" s="1793">
        <v>419.589</v>
      </c>
      <c r="I49" s="1793">
        <v>413.97500000000002</v>
      </c>
      <c r="J49" s="1793">
        <v>424.87900000000002</v>
      </c>
      <c r="K49" s="1793">
        <v>434.37</v>
      </c>
      <c r="L49" s="1793" t="s">
        <v>104</v>
      </c>
      <c r="M49" s="1793" t="s">
        <v>104</v>
      </c>
      <c r="N49" s="1793" t="s">
        <v>104</v>
      </c>
    </row>
    <row r="50" spans="1:14" ht="15" x14ac:dyDescent="0.25">
      <c r="A50" s="1750" t="s">
        <v>180</v>
      </c>
      <c r="B50" s="1793" t="s">
        <v>161</v>
      </c>
      <c r="C50" s="1793">
        <v>546.95000000000005</v>
      </c>
      <c r="D50" s="1793">
        <v>572.88800000000003</v>
      </c>
      <c r="E50" s="1793">
        <v>583.90300000000002</v>
      </c>
      <c r="F50" s="1793">
        <v>534.55899999999997</v>
      </c>
      <c r="G50" s="1793">
        <v>579.16</v>
      </c>
      <c r="H50" s="1793">
        <v>559.452</v>
      </c>
      <c r="I50" s="1793">
        <v>551.96699999999998</v>
      </c>
      <c r="J50" s="1793">
        <v>566.50599999999997</v>
      </c>
      <c r="K50" s="1793">
        <v>579.16</v>
      </c>
      <c r="L50" s="1793" t="s">
        <v>104</v>
      </c>
      <c r="M50" s="1793" t="s">
        <v>104</v>
      </c>
      <c r="N50" s="1793" t="s">
        <v>104</v>
      </c>
    </row>
    <row r="51" spans="1:14" ht="15" x14ac:dyDescent="0.25">
      <c r="A51" s="1750" t="s">
        <v>181</v>
      </c>
      <c r="B51" s="1793" t="s">
        <v>182</v>
      </c>
      <c r="C51" s="1793">
        <v>1592.19</v>
      </c>
      <c r="D51" s="1793">
        <v>1635.62</v>
      </c>
      <c r="E51" s="1793">
        <v>1672.95</v>
      </c>
      <c r="F51" s="1793">
        <v>1971.81</v>
      </c>
      <c r="G51" s="1793">
        <v>1999.97</v>
      </c>
      <c r="H51" s="1793">
        <v>1982.36</v>
      </c>
      <c r="I51" s="1793">
        <v>1988.55</v>
      </c>
      <c r="J51" s="1793">
        <v>1995.11</v>
      </c>
      <c r="K51" s="1793">
        <v>1999.97</v>
      </c>
      <c r="L51" s="1793" t="s">
        <v>104</v>
      </c>
      <c r="M51" s="1793" t="s">
        <v>104</v>
      </c>
      <c r="N51" s="1793" t="s">
        <v>104</v>
      </c>
    </row>
    <row r="52" spans="1:14" ht="15" x14ac:dyDescent="0.25">
      <c r="A52" s="1750" t="s">
        <v>183</v>
      </c>
      <c r="B52" s="1793" t="s">
        <v>184</v>
      </c>
      <c r="C52" s="1793">
        <v>569.49</v>
      </c>
      <c r="D52" s="1793">
        <v>608.07000000000005</v>
      </c>
      <c r="E52" s="1793">
        <v>573.29</v>
      </c>
      <c r="F52" s="1793">
        <v>613.91499999999996</v>
      </c>
      <c r="G52" s="1793" t="s">
        <v>104</v>
      </c>
      <c r="H52" s="1793">
        <v>613.04999999999995</v>
      </c>
      <c r="I52" s="1793">
        <v>618.58500000000004</v>
      </c>
      <c r="J52" s="1793">
        <v>626.47500000000002</v>
      </c>
      <c r="K52" s="1793" t="s">
        <v>104</v>
      </c>
      <c r="L52" s="1793" t="s">
        <v>104</v>
      </c>
      <c r="M52" s="1793" t="s">
        <v>104</v>
      </c>
      <c r="N52" s="1793" t="s">
        <v>104</v>
      </c>
    </row>
    <row r="53" spans="1:14" ht="15" x14ac:dyDescent="0.25">
      <c r="A53" s="1750" t="s">
        <v>185</v>
      </c>
      <c r="B53" s="1793" t="s">
        <v>140</v>
      </c>
      <c r="C53" s="1793">
        <v>546.95000000000005</v>
      </c>
      <c r="D53" s="1793">
        <v>572.88800000000003</v>
      </c>
      <c r="E53" s="1793">
        <v>583.90300000000002</v>
      </c>
      <c r="F53" s="1793">
        <v>534.55899999999997</v>
      </c>
      <c r="G53" s="1793">
        <v>579.16</v>
      </c>
      <c r="H53" s="1793">
        <v>559.452</v>
      </c>
      <c r="I53" s="1793">
        <v>551.96699999999998</v>
      </c>
      <c r="J53" s="1793">
        <v>566.50599999999997</v>
      </c>
      <c r="K53" s="1793">
        <v>579.16</v>
      </c>
      <c r="L53" s="1793" t="s">
        <v>104</v>
      </c>
      <c r="M53" s="1793" t="s">
        <v>104</v>
      </c>
      <c r="N53" s="1793" t="s">
        <v>104</v>
      </c>
    </row>
    <row r="54" spans="1:14" ht="15" x14ac:dyDescent="0.25">
      <c r="A54" s="1750" t="s">
        <v>186</v>
      </c>
      <c r="B54" s="1793" t="s">
        <v>187</v>
      </c>
      <c r="C54" s="1793">
        <v>6.2036199999999999</v>
      </c>
      <c r="D54" s="1793">
        <v>6.4737999999999998</v>
      </c>
      <c r="E54" s="1793">
        <v>6.6223099999999997</v>
      </c>
      <c r="F54" s="1793">
        <v>6.1542700000000004</v>
      </c>
      <c r="G54" s="1793">
        <v>6.6357100000000004</v>
      </c>
      <c r="H54" s="1793">
        <v>6.4567199999999998</v>
      </c>
      <c r="I54" s="1793">
        <v>6.3036899999999996</v>
      </c>
      <c r="J54" s="1793">
        <v>6.4676600000000004</v>
      </c>
      <c r="K54" s="1793">
        <v>6.6357100000000004</v>
      </c>
      <c r="L54" s="1793">
        <v>6.7491000000000003</v>
      </c>
      <c r="M54" s="1793">
        <v>6.7555100000000001</v>
      </c>
      <c r="N54" s="1793">
        <v>6.8228099999999996</v>
      </c>
    </row>
    <row r="55" spans="1:14" ht="15" x14ac:dyDescent="0.25">
      <c r="A55" s="1750" t="s">
        <v>188</v>
      </c>
      <c r="B55" s="1793" t="s">
        <v>123</v>
      </c>
      <c r="C55" s="1793">
        <v>0.83382000000000001</v>
      </c>
      <c r="D55" s="1793">
        <v>0.87336199999999997</v>
      </c>
      <c r="E55" s="1793">
        <v>0.89015500000000003</v>
      </c>
      <c r="F55" s="1793">
        <v>0.81493000000000004</v>
      </c>
      <c r="G55" s="1793">
        <v>0.88292400000000004</v>
      </c>
      <c r="H55" s="1793">
        <v>0.85287800000000002</v>
      </c>
      <c r="I55" s="1793">
        <v>0.84146799999999999</v>
      </c>
      <c r="J55" s="1793">
        <v>0.86363199999999996</v>
      </c>
      <c r="K55" s="1793">
        <v>0.88292400000000004</v>
      </c>
      <c r="L55" s="1793">
        <v>0.89637900000000004</v>
      </c>
      <c r="M55" s="1793">
        <v>0.89293699999999998</v>
      </c>
      <c r="N55" s="1793">
        <v>0.90081999999999995</v>
      </c>
    </row>
    <row r="56" spans="1:14" ht="15" x14ac:dyDescent="0.25">
      <c r="A56" s="1750" t="s">
        <v>189</v>
      </c>
      <c r="B56" s="1793" t="s">
        <v>190</v>
      </c>
      <c r="C56" s="1793">
        <v>21.291599999999999</v>
      </c>
      <c r="D56" s="1793">
        <v>22.4664</v>
      </c>
      <c r="E56" s="1793">
        <v>22.617100000000001</v>
      </c>
      <c r="F56" s="1793">
        <v>21.385400000000001</v>
      </c>
      <c r="G56" s="1793">
        <v>21.947700000000001</v>
      </c>
      <c r="H56" s="1793">
        <v>22.296800000000001</v>
      </c>
      <c r="I56" s="1793">
        <v>21.447299999999998</v>
      </c>
      <c r="J56" s="1793">
        <v>22.0183</v>
      </c>
      <c r="K56" s="1793">
        <v>21.947700000000001</v>
      </c>
      <c r="L56" s="1793">
        <v>21.846499999999999</v>
      </c>
      <c r="M56" s="1793">
        <v>22.320699999999999</v>
      </c>
      <c r="N56" s="1793">
        <v>21.9575</v>
      </c>
    </row>
    <row r="57" spans="1:14" ht="15" x14ac:dyDescent="0.25">
      <c r="A57" s="1750" t="s">
        <v>191</v>
      </c>
      <c r="B57" s="1793" t="s">
        <v>192</v>
      </c>
      <c r="C57" s="1793">
        <v>6.2077</v>
      </c>
      <c r="D57" s="1793">
        <v>6.5216599999999998</v>
      </c>
      <c r="E57" s="1793">
        <v>6.6507899999999998</v>
      </c>
      <c r="F57" s="1793">
        <v>6.0638100000000001</v>
      </c>
      <c r="G57" s="1793">
        <v>6.5657800000000002</v>
      </c>
      <c r="H57" s="1793">
        <v>6.3431100000000002</v>
      </c>
      <c r="I57" s="1793">
        <v>6.25732</v>
      </c>
      <c r="J57" s="1793">
        <v>6.42197</v>
      </c>
      <c r="K57" s="1793">
        <v>6.5657800000000002</v>
      </c>
      <c r="L57" s="1793">
        <v>6.6707599999999996</v>
      </c>
      <c r="M57" s="1793">
        <v>6.6438100000000002</v>
      </c>
      <c r="N57" s="1793">
        <v>6.7002100000000002</v>
      </c>
    </row>
    <row r="58" spans="1:14" ht="15" x14ac:dyDescent="0.25">
      <c r="A58" s="1750" t="s">
        <v>193</v>
      </c>
      <c r="B58" s="1793" t="s">
        <v>194</v>
      </c>
      <c r="C58" s="1793">
        <v>177.721</v>
      </c>
      <c r="D58" s="1793">
        <v>177.721</v>
      </c>
      <c r="E58" s="1793">
        <v>177.721</v>
      </c>
      <c r="F58" s="1793">
        <v>177.721</v>
      </c>
      <c r="G58" s="1793">
        <v>177.721</v>
      </c>
      <c r="H58" s="1793">
        <v>177.721</v>
      </c>
      <c r="I58" s="1793">
        <v>177.721</v>
      </c>
      <c r="J58" s="1793">
        <v>177.721</v>
      </c>
      <c r="K58" s="1793">
        <v>177.721</v>
      </c>
      <c r="L58" s="1793" t="s">
        <v>104</v>
      </c>
      <c r="M58" s="1793" t="s">
        <v>104</v>
      </c>
      <c r="N58" s="1793" t="s">
        <v>104</v>
      </c>
    </row>
    <row r="59" spans="1:14" ht="15" x14ac:dyDescent="0.25">
      <c r="A59" s="1750" t="s">
        <v>195</v>
      </c>
      <c r="B59" s="1793" t="s">
        <v>112</v>
      </c>
      <c r="C59" s="1793">
        <v>2.7</v>
      </c>
      <c r="D59" s="1793">
        <v>2.7</v>
      </c>
      <c r="E59" s="1793">
        <v>2.7</v>
      </c>
      <c r="F59" s="1793">
        <v>2.7</v>
      </c>
      <c r="G59" s="1793">
        <v>2.7</v>
      </c>
      <c r="H59" s="1793">
        <v>2.7</v>
      </c>
      <c r="I59" s="1793">
        <v>2.7</v>
      </c>
      <c r="J59" s="1793">
        <v>2.7</v>
      </c>
      <c r="K59" s="1793">
        <v>2.7</v>
      </c>
      <c r="L59" s="1793" t="s">
        <v>104</v>
      </c>
      <c r="M59" s="1793" t="s">
        <v>104</v>
      </c>
      <c r="N59" s="1793" t="s">
        <v>104</v>
      </c>
    </row>
    <row r="60" spans="1:14" ht="15" x14ac:dyDescent="0.25">
      <c r="A60" s="1750" t="s">
        <v>196</v>
      </c>
      <c r="B60" s="1793" t="s">
        <v>197</v>
      </c>
      <c r="C60" s="1793">
        <v>48.299300000000002</v>
      </c>
      <c r="D60" s="1793">
        <v>50.276200000000003</v>
      </c>
      <c r="E60" s="1793">
        <v>52.960099999999997</v>
      </c>
      <c r="F60" s="1793">
        <v>58.325899999999997</v>
      </c>
      <c r="G60" s="1793" t="s">
        <v>104</v>
      </c>
      <c r="H60" s="1793">
        <v>57.061399999999999</v>
      </c>
      <c r="I60" s="1793">
        <v>57.143000000000001</v>
      </c>
      <c r="J60" s="1793">
        <v>56.409399999999998</v>
      </c>
      <c r="K60" s="1793" t="s">
        <v>104</v>
      </c>
      <c r="L60" s="1793" t="s">
        <v>104</v>
      </c>
      <c r="M60" s="1793" t="s">
        <v>104</v>
      </c>
      <c r="N60" s="1793" t="s">
        <v>104</v>
      </c>
    </row>
    <row r="61" spans="1:14" ht="15" x14ac:dyDescent="0.25">
      <c r="A61" s="1750" t="s">
        <v>198</v>
      </c>
      <c r="B61" s="1793" t="s">
        <v>199</v>
      </c>
      <c r="C61" s="1793">
        <v>17.680800000000001</v>
      </c>
      <c r="D61" s="1793">
        <v>17.869299999999999</v>
      </c>
      <c r="E61" s="1793">
        <v>15.9931</v>
      </c>
      <c r="F61" s="1793">
        <v>15.684200000000001</v>
      </c>
      <c r="G61" s="1793" t="s">
        <v>104</v>
      </c>
      <c r="H61" s="1793">
        <v>15.6553</v>
      </c>
      <c r="I61" s="1793">
        <v>15.6297</v>
      </c>
      <c r="J61" s="1793">
        <v>15.66</v>
      </c>
      <c r="K61" s="1793" t="s">
        <v>104</v>
      </c>
      <c r="L61" s="1793" t="s">
        <v>104</v>
      </c>
      <c r="M61" s="1793" t="s">
        <v>104</v>
      </c>
      <c r="N61" s="1793" t="s">
        <v>104</v>
      </c>
    </row>
    <row r="62" spans="1:14" ht="15" x14ac:dyDescent="0.25">
      <c r="A62" s="1750" t="s">
        <v>200</v>
      </c>
      <c r="B62" s="1793" t="s">
        <v>201</v>
      </c>
      <c r="C62" s="1793">
        <v>8.75</v>
      </c>
      <c r="D62" s="1793" t="s">
        <v>104</v>
      </c>
      <c r="E62" s="1793" t="s">
        <v>104</v>
      </c>
      <c r="F62" s="1793" t="s">
        <v>104</v>
      </c>
      <c r="G62" s="1793" t="s">
        <v>104</v>
      </c>
      <c r="H62" s="1793" t="s">
        <v>104</v>
      </c>
      <c r="I62" s="1793" t="s">
        <v>104</v>
      </c>
      <c r="J62" s="1793" t="s">
        <v>104</v>
      </c>
      <c r="K62" s="1793" t="s">
        <v>104</v>
      </c>
      <c r="L62" s="1793" t="s">
        <v>104</v>
      </c>
      <c r="M62" s="1793" t="s">
        <v>104</v>
      </c>
      <c r="N62" s="1793" t="s">
        <v>104</v>
      </c>
    </row>
    <row r="63" spans="1:14" ht="15" x14ac:dyDescent="0.25">
      <c r="A63" s="1750" t="s">
        <v>202</v>
      </c>
      <c r="B63" s="1793" t="s">
        <v>161</v>
      </c>
      <c r="C63" s="1793">
        <v>546.95000000000005</v>
      </c>
      <c r="D63" s="1793">
        <v>572.88800000000003</v>
      </c>
      <c r="E63" s="1793">
        <v>583.90300000000002</v>
      </c>
      <c r="F63" s="1793">
        <v>534.55899999999997</v>
      </c>
      <c r="G63" s="1793">
        <v>579.16</v>
      </c>
      <c r="H63" s="1793">
        <v>559.452</v>
      </c>
      <c r="I63" s="1793">
        <v>551.96699999999998</v>
      </c>
      <c r="J63" s="1793">
        <v>566.50599999999997</v>
      </c>
      <c r="K63" s="1793">
        <v>579.16</v>
      </c>
      <c r="L63" s="1793" t="s">
        <v>104</v>
      </c>
      <c r="M63" s="1793" t="s">
        <v>104</v>
      </c>
      <c r="N63" s="1793" t="s">
        <v>104</v>
      </c>
    </row>
    <row r="64" spans="1:14" ht="15" x14ac:dyDescent="0.25">
      <c r="A64" s="1750" t="s">
        <v>203</v>
      </c>
      <c r="B64" s="1793" t="s">
        <v>204</v>
      </c>
      <c r="C64" s="1793">
        <v>15.074999999999999</v>
      </c>
      <c r="D64" s="1793">
        <v>15.074999999999999</v>
      </c>
      <c r="E64" s="1793">
        <v>15.074999999999999</v>
      </c>
      <c r="F64" s="1793">
        <v>15.074999999999999</v>
      </c>
      <c r="G64" s="1793">
        <v>15.074999999999999</v>
      </c>
      <c r="H64" s="1793">
        <v>15.074999999999999</v>
      </c>
      <c r="I64" s="1793">
        <v>15.074999999999999</v>
      </c>
      <c r="J64" s="1793">
        <v>15.074999999999999</v>
      </c>
      <c r="K64" s="1793">
        <v>15.074999999999999</v>
      </c>
      <c r="L64" s="1793" t="s">
        <v>104</v>
      </c>
      <c r="M64" s="1793" t="s">
        <v>104</v>
      </c>
      <c r="N64" s="1793" t="s">
        <v>104</v>
      </c>
    </row>
    <row r="65" spans="1:14" ht="15" x14ac:dyDescent="0.25">
      <c r="A65" s="1750" t="s">
        <v>205</v>
      </c>
      <c r="B65" s="1793" t="s">
        <v>123</v>
      </c>
      <c r="C65" s="1793">
        <v>0.83382000000000001</v>
      </c>
      <c r="D65" s="1793">
        <v>0.87336199999999997</v>
      </c>
      <c r="E65" s="1793">
        <v>0.89015500000000003</v>
      </c>
      <c r="F65" s="1793">
        <v>0.81493000000000004</v>
      </c>
      <c r="G65" s="1793">
        <v>0.88292400000000004</v>
      </c>
      <c r="H65" s="1793">
        <v>0.85287800000000002</v>
      </c>
      <c r="I65" s="1793">
        <v>0.84146799999999999</v>
      </c>
      <c r="J65" s="1793">
        <v>0.86363199999999996</v>
      </c>
      <c r="K65" s="1793">
        <v>0.88292400000000004</v>
      </c>
      <c r="L65" s="1793">
        <v>0.89637900000000004</v>
      </c>
      <c r="M65" s="1793">
        <v>0.89293699999999998</v>
      </c>
      <c r="N65" s="1793">
        <v>0.90081999999999995</v>
      </c>
    </row>
    <row r="66" spans="1:14" ht="15" x14ac:dyDescent="0.25">
      <c r="A66" s="1750" t="s">
        <v>206</v>
      </c>
      <c r="B66" s="1793" t="s">
        <v>207</v>
      </c>
      <c r="C66" s="1793">
        <v>12.315300000000001</v>
      </c>
      <c r="D66" s="1793">
        <v>14.3767</v>
      </c>
      <c r="E66" s="1793">
        <v>14.025499999999999</v>
      </c>
      <c r="F66" s="1793">
        <v>14.6859</v>
      </c>
      <c r="G66" s="1793">
        <v>15.9054</v>
      </c>
      <c r="H66" s="1793">
        <v>14.7973</v>
      </c>
      <c r="I66" s="1793">
        <v>14.292400000000001</v>
      </c>
      <c r="J66" s="1793">
        <v>15.1638</v>
      </c>
      <c r="K66" s="1793">
        <v>15.9054</v>
      </c>
      <c r="L66" s="1793" t="s">
        <v>104</v>
      </c>
      <c r="M66" s="1793" t="s">
        <v>104</v>
      </c>
      <c r="N66" s="1793" t="s">
        <v>104</v>
      </c>
    </row>
    <row r="67" spans="1:14" ht="15" x14ac:dyDescent="0.25">
      <c r="A67" s="1750" t="s">
        <v>208</v>
      </c>
      <c r="B67" s="1793" t="s">
        <v>209</v>
      </c>
      <c r="C67" s="1793">
        <v>27.205100000000002</v>
      </c>
      <c r="D67" s="1793">
        <v>28.0398</v>
      </c>
      <c r="E67" s="1793">
        <v>31.804099999999998</v>
      </c>
      <c r="F67" s="1793">
        <v>39.180900000000001</v>
      </c>
      <c r="G67" s="1793" t="s">
        <v>104</v>
      </c>
      <c r="H67" s="1793">
        <v>41.316499999999998</v>
      </c>
      <c r="I67" s="1793" t="s">
        <v>104</v>
      </c>
      <c r="J67" s="1793" t="s">
        <v>104</v>
      </c>
      <c r="K67" s="1793" t="s">
        <v>104</v>
      </c>
      <c r="L67" s="1793" t="s">
        <v>104</v>
      </c>
      <c r="M67" s="1793" t="s">
        <v>104</v>
      </c>
      <c r="N67" s="1793" t="s">
        <v>104</v>
      </c>
    </row>
    <row r="68" spans="1:14" ht="15" x14ac:dyDescent="0.25">
      <c r="A68" s="1750" t="s">
        <v>210</v>
      </c>
      <c r="B68" s="1793" t="s">
        <v>123</v>
      </c>
      <c r="C68" s="1793">
        <v>0.83382000000000001</v>
      </c>
      <c r="D68" s="1793">
        <v>0.87336199999999997</v>
      </c>
      <c r="E68" s="1793">
        <v>0.89015500000000003</v>
      </c>
      <c r="F68" s="1793">
        <v>0.81493000000000004</v>
      </c>
      <c r="G68" s="1793">
        <v>0.88292400000000004</v>
      </c>
      <c r="H68" s="1793">
        <v>0.85287800000000002</v>
      </c>
      <c r="I68" s="1793">
        <v>0.84146799999999999</v>
      </c>
      <c r="J68" s="1793">
        <v>0.86363199999999996</v>
      </c>
      <c r="K68" s="1793">
        <v>0.88292400000000004</v>
      </c>
      <c r="L68" s="1793">
        <v>0.89637900000000004</v>
      </c>
      <c r="M68" s="1793">
        <v>0.89293699999999998</v>
      </c>
      <c r="N68" s="1793">
        <v>0.90081999999999995</v>
      </c>
    </row>
    <row r="69" spans="1:14" ht="15" x14ac:dyDescent="0.25">
      <c r="A69" s="1750" t="s">
        <v>211</v>
      </c>
      <c r="B69" s="1793" t="s">
        <v>212</v>
      </c>
      <c r="C69" s="1793">
        <v>2.0516999999999999</v>
      </c>
      <c r="D69" s="1793">
        <v>2.1417999999999999</v>
      </c>
      <c r="E69" s="1793">
        <v>2.1444999999999999</v>
      </c>
      <c r="F69" s="1793">
        <v>2.0392000000000001</v>
      </c>
      <c r="G69" s="1793" t="s">
        <v>104</v>
      </c>
      <c r="H69" s="1793">
        <v>2.0712999999999999</v>
      </c>
      <c r="I69" s="1793">
        <v>2.0764</v>
      </c>
      <c r="J69" s="1793">
        <v>2.1185999999999998</v>
      </c>
      <c r="K69" s="1793" t="s">
        <v>104</v>
      </c>
      <c r="L69" s="1793" t="s">
        <v>104</v>
      </c>
      <c r="M69" s="1793" t="s">
        <v>104</v>
      </c>
      <c r="N69" s="1793" t="s">
        <v>104</v>
      </c>
    </row>
    <row r="70" spans="1:14" ht="15" x14ac:dyDescent="0.25">
      <c r="A70" s="1750" t="s">
        <v>213</v>
      </c>
      <c r="B70" s="1793" t="s">
        <v>123</v>
      </c>
      <c r="C70" s="1793">
        <v>0.83382000000000001</v>
      </c>
      <c r="D70" s="1793">
        <v>0.87336199999999997</v>
      </c>
      <c r="E70" s="1793">
        <v>0.89015500000000003</v>
      </c>
      <c r="F70" s="1793">
        <v>0.81493000000000004</v>
      </c>
      <c r="G70" s="1793">
        <v>0.88292400000000004</v>
      </c>
      <c r="H70" s="1793">
        <v>0.85287800000000002</v>
      </c>
      <c r="I70" s="1793">
        <v>0.84146799999999999</v>
      </c>
      <c r="J70" s="1793">
        <v>0.86363199999999996</v>
      </c>
      <c r="K70" s="1793">
        <v>0.88292400000000004</v>
      </c>
      <c r="L70" s="1793">
        <v>0.89637900000000004</v>
      </c>
      <c r="M70" s="1793">
        <v>0.89293699999999998</v>
      </c>
      <c r="N70" s="1793">
        <v>0.90081999999999995</v>
      </c>
    </row>
    <row r="71" spans="1:14" ht="15" x14ac:dyDescent="0.25">
      <c r="A71" s="1750" t="s">
        <v>214</v>
      </c>
      <c r="B71" s="1793" t="s">
        <v>123</v>
      </c>
      <c r="C71" s="1793">
        <v>0.83382000000000001</v>
      </c>
      <c r="D71" s="1793">
        <v>0.87336199999999997</v>
      </c>
      <c r="E71" s="1793">
        <v>0.89015500000000003</v>
      </c>
      <c r="F71" s="1793">
        <v>0.81493000000000004</v>
      </c>
      <c r="G71" s="1793">
        <v>0.88292400000000004</v>
      </c>
      <c r="H71" s="1793">
        <v>0.85287800000000002</v>
      </c>
      <c r="I71" s="1793">
        <v>0.84146799999999999</v>
      </c>
      <c r="J71" s="1793">
        <v>0.86363199999999996</v>
      </c>
      <c r="K71" s="1793">
        <v>0.88292400000000004</v>
      </c>
      <c r="L71" s="1793">
        <v>0.89637900000000004</v>
      </c>
      <c r="M71" s="1793">
        <v>0.89293699999999998</v>
      </c>
      <c r="N71" s="1793">
        <v>0.90081999999999995</v>
      </c>
    </row>
    <row r="72" spans="1:14" ht="15" x14ac:dyDescent="0.25">
      <c r="A72" s="1750" t="s">
        <v>215</v>
      </c>
      <c r="B72" s="1793" t="s">
        <v>161</v>
      </c>
      <c r="C72" s="1793">
        <v>546.95000000000005</v>
      </c>
      <c r="D72" s="1793">
        <v>572.88800000000003</v>
      </c>
      <c r="E72" s="1793">
        <v>583.90300000000002</v>
      </c>
      <c r="F72" s="1793">
        <v>534.55899999999997</v>
      </c>
      <c r="G72" s="1793">
        <v>579.16</v>
      </c>
      <c r="H72" s="1793">
        <v>559.452</v>
      </c>
      <c r="I72" s="1793">
        <v>551.96699999999998</v>
      </c>
      <c r="J72" s="1793">
        <v>566.50599999999997</v>
      </c>
      <c r="K72" s="1793">
        <v>579.16</v>
      </c>
      <c r="L72" s="1793" t="s">
        <v>104</v>
      </c>
      <c r="M72" s="1793" t="s">
        <v>104</v>
      </c>
      <c r="N72" s="1793" t="s">
        <v>104</v>
      </c>
    </row>
    <row r="73" spans="1:14" ht="15" x14ac:dyDescent="0.25">
      <c r="A73" s="1750" t="s">
        <v>216</v>
      </c>
      <c r="B73" s="1793" t="s">
        <v>217</v>
      </c>
      <c r="C73" s="1793">
        <v>47.622700000000002</v>
      </c>
      <c r="D73" s="1793">
        <v>49.48</v>
      </c>
      <c r="E73" s="1793">
        <v>51.1</v>
      </c>
      <c r="F73" s="1793">
        <v>51.64</v>
      </c>
      <c r="G73" s="1793" t="s">
        <v>104</v>
      </c>
      <c r="H73" s="1793">
        <v>51.09</v>
      </c>
      <c r="I73" s="1793">
        <v>51.01</v>
      </c>
      <c r="J73" s="1793" t="s">
        <v>104</v>
      </c>
      <c r="K73" s="1793" t="s">
        <v>104</v>
      </c>
      <c r="L73" s="1793" t="s">
        <v>104</v>
      </c>
      <c r="M73" s="1793" t="s">
        <v>104</v>
      </c>
      <c r="N73" s="1793" t="s">
        <v>104</v>
      </c>
    </row>
    <row r="74" spans="1:14" ht="15" x14ac:dyDescent="0.25">
      <c r="A74" s="1750" t="s">
        <v>218</v>
      </c>
      <c r="B74" s="1793" t="s">
        <v>219</v>
      </c>
      <c r="C74" s="1793">
        <v>2.5922000000000001</v>
      </c>
      <c r="D74" s="1793">
        <v>2.6766000000000001</v>
      </c>
      <c r="E74" s="1793">
        <v>2.8677000000000001</v>
      </c>
      <c r="F74" s="1793">
        <v>3.2766000000000002</v>
      </c>
      <c r="G74" s="1793">
        <v>3.0975999999999999</v>
      </c>
      <c r="H74" s="1793">
        <v>3.4117999999999999</v>
      </c>
      <c r="I74" s="1793">
        <v>3.1602999999999999</v>
      </c>
      <c r="J74" s="1793">
        <v>3.1227999999999998</v>
      </c>
      <c r="K74" s="1793">
        <v>3.0975999999999999</v>
      </c>
      <c r="L74" s="1793" t="s">
        <v>104</v>
      </c>
      <c r="M74" s="1793" t="s">
        <v>104</v>
      </c>
      <c r="N74" s="1793" t="s">
        <v>104</v>
      </c>
    </row>
    <row r="75" spans="1:14" ht="15" x14ac:dyDescent="0.25">
      <c r="A75" s="1750" t="s">
        <v>220</v>
      </c>
      <c r="B75" s="1793" t="s">
        <v>123</v>
      </c>
      <c r="C75" s="1793">
        <v>0.83382000000000001</v>
      </c>
      <c r="D75" s="1793">
        <v>0.87336199999999997</v>
      </c>
      <c r="E75" s="1793">
        <v>0.89015500000000003</v>
      </c>
      <c r="F75" s="1793">
        <v>0.81493000000000004</v>
      </c>
      <c r="G75" s="1793">
        <v>0.88292400000000004</v>
      </c>
      <c r="H75" s="1793">
        <v>0.85287800000000002</v>
      </c>
      <c r="I75" s="1793">
        <v>0.84146799999999999</v>
      </c>
      <c r="J75" s="1793">
        <v>0.86363199999999996</v>
      </c>
      <c r="K75" s="1793">
        <v>0.88292400000000004</v>
      </c>
      <c r="L75" s="1793">
        <v>0.89637900000000004</v>
      </c>
      <c r="M75" s="1793">
        <v>0.89293699999999998</v>
      </c>
      <c r="N75" s="1793">
        <v>0.90081999999999995</v>
      </c>
    </row>
    <row r="76" spans="1:14" ht="15" x14ac:dyDescent="0.25">
      <c r="A76" s="1750" t="s">
        <v>221</v>
      </c>
      <c r="B76" s="1793" t="s">
        <v>222</v>
      </c>
      <c r="C76" s="1793">
        <v>4.4157000000000002</v>
      </c>
      <c r="D76" s="1793">
        <v>4.82</v>
      </c>
      <c r="E76" s="1793">
        <v>5.5336999999999996</v>
      </c>
      <c r="F76" s="1793">
        <v>5.7602000000000002</v>
      </c>
      <c r="G76" s="1793" t="s">
        <v>104</v>
      </c>
      <c r="H76" s="1793">
        <v>5.7287999999999997</v>
      </c>
      <c r="I76" s="1793">
        <v>5.7625999999999999</v>
      </c>
      <c r="J76" s="1793">
        <v>5.8662999999999998</v>
      </c>
      <c r="K76" s="1793" t="s">
        <v>104</v>
      </c>
      <c r="L76" s="1793" t="s">
        <v>104</v>
      </c>
      <c r="M76" s="1793" t="s">
        <v>104</v>
      </c>
      <c r="N76" s="1793" t="s">
        <v>104</v>
      </c>
    </row>
    <row r="77" spans="1:14" ht="15" x14ac:dyDescent="0.25">
      <c r="A77" s="1750" t="s">
        <v>223</v>
      </c>
      <c r="B77" s="1793" t="s">
        <v>123</v>
      </c>
      <c r="C77" s="1793">
        <v>0.83382000000000001</v>
      </c>
      <c r="D77" s="1793">
        <v>0.87336199999999997</v>
      </c>
      <c r="E77" s="1793">
        <v>0.89015500000000003</v>
      </c>
      <c r="F77" s="1793">
        <v>0.81493000000000004</v>
      </c>
      <c r="G77" s="1793">
        <v>0.88292400000000004</v>
      </c>
      <c r="H77" s="1793">
        <v>0.85287800000000002</v>
      </c>
      <c r="I77" s="1793">
        <v>0.84146799999999999</v>
      </c>
      <c r="J77" s="1793">
        <v>0.86363199999999996</v>
      </c>
      <c r="K77" s="1793">
        <v>0.88292400000000004</v>
      </c>
      <c r="L77" s="1793">
        <v>0.89637900000000004</v>
      </c>
      <c r="M77" s="1793">
        <v>0.89293699999999998</v>
      </c>
      <c r="N77" s="1793">
        <v>0.90081999999999995</v>
      </c>
    </row>
    <row r="78" spans="1:14" ht="15" x14ac:dyDescent="0.25">
      <c r="A78" s="1750" t="s">
        <v>224</v>
      </c>
      <c r="B78" s="1793" t="s">
        <v>112</v>
      </c>
      <c r="C78" s="1793">
        <v>2.7</v>
      </c>
      <c r="D78" s="1793">
        <v>2.7</v>
      </c>
      <c r="E78" s="1793">
        <v>2.7</v>
      </c>
      <c r="F78" s="1793">
        <v>2.7</v>
      </c>
      <c r="G78" s="1793">
        <v>2.7</v>
      </c>
      <c r="H78" s="1793">
        <v>2.7</v>
      </c>
      <c r="I78" s="1793">
        <v>2.7</v>
      </c>
      <c r="J78" s="1793">
        <v>2.7</v>
      </c>
      <c r="K78" s="1793">
        <v>2.7</v>
      </c>
      <c r="L78" s="1793" t="s">
        <v>104</v>
      </c>
      <c r="M78" s="1793" t="s">
        <v>104</v>
      </c>
      <c r="N78" s="1793" t="s">
        <v>104</v>
      </c>
    </row>
    <row r="79" spans="1:14" ht="15" x14ac:dyDescent="0.25">
      <c r="A79" s="1750" t="s">
        <v>225</v>
      </c>
      <c r="B79" s="1793" t="s">
        <v>226</v>
      </c>
      <c r="C79" s="1793">
        <v>7.3437599999999996</v>
      </c>
      <c r="D79" s="1793">
        <v>7.7318199999999999</v>
      </c>
      <c r="E79" s="1793">
        <v>7.70085</v>
      </c>
      <c r="F79" s="1793">
        <v>7.7954400000000001</v>
      </c>
      <c r="G79" s="1793">
        <v>7.7192600000000002</v>
      </c>
      <c r="H79" s="1793">
        <v>7.7071399999999999</v>
      </c>
      <c r="I79" s="1793">
        <v>7.7453900000000004</v>
      </c>
      <c r="J79" s="1793">
        <v>7.7293799999999999</v>
      </c>
      <c r="K79" s="1793">
        <v>7.7192600000000002</v>
      </c>
      <c r="L79" s="1793" t="s">
        <v>104</v>
      </c>
      <c r="M79" s="1793" t="s">
        <v>104</v>
      </c>
      <c r="N79" s="1793" t="s">
        <v>104</v>
      </c>
    </row>
    <row r="80" spans="1:14" ht="15" x14ac:dyDescent="0.25">
      <c r="A80" s="1750" t="s">
        <v>227</v>
      </c>
      <c r="B80" s="1793" t="s">
        <v>228</v>
      </c>
      <c r="C80" s="1793">
        <v>9006.36</v>
      </c>
      <c r="D80" s="1793">
        <v>9084.7999999999993</v>
      </c>
      <c r="E80" s="1793">
        <v>9400.82</v>
      </c>
      <c r="F80" s="1793">
        <v>9990</v>
      </c>
      <c r="G80" s="1793" t="s">
        <v>104</v>
      </c>
      <c r="H80" s="1793">
        <v>9957.9699999999993</v>
      </c>
      <c r="I80" s="1793" t="s">
        <v>104</v>
      </c>
      <c r="J80" s="1793" t="s">
        <v>104</v>
      </c>
      <c r="K80" s="1793" t="s">
        <v>104</v>
      </c>
      <c r="L80" s="1793" t="s">
        <v>104</v>
      </c>
      <c r="M80" s="1793" t="s">
        <v>104</v>
      </c>
      <c r="N80" s="1793" t="s">
        <v>104</v>
      </c>
    </row>
    <row r="81" spans="1:14" ht="15" x14ac:dyDescent="0.25">
      <c r="A81" s="1750" t="s">
        <v>229</v>
      </c>
      <c r="B81" s="1793" t="s">
        <v>140</v>
      </c>
      <c r="C81" s="1793">
        <v>546.95000000000005</v>
      </c>
      <c r="D81" s="1793" t="s">
        <v>104</v>
      </c>
      <c r="E81" s="1793" t="s">
        <v>104</v>
      </c>
      <c r="F81" s="1793" t="s">
        <v>104</v>
      </c>
      <c r="G81" s="1793" t="s">
        <v>104</v>
      </c>
      <c r="H81" s="1793" t="s">
        <v>104</v>
      </c>
      <c r="I81" s="1793" t="s">
        <v>104</v>
      </c>
      <c r="J81" s="1793" t="s">
        <v>104</v>
      </c>
      <c r="K81" s="1793" t="s">
        <v>104</v>
      </c>
      <c r="L81" s="1793" t="s">
        <v>104</v>
      </c>
      <c r="M81" s="1793" t="s">
        <v>104</v>
      </c>
      <c r="N81" s="1793" t="s">
        <v>104</v>
      </c>
    </row>
    <row r="82" spans="1:14" ht="15" x14ac:dyDescent="0.25">
      <c r="A82" s="1750" t="s">
        <v>230</v>
      </c>
      <c r="B82" s="1793" t="s">
        <v>231</v>
      </c>
      <c r="C82" s="1793">
        <v>206.5</v>
      </c>
      <c r="D82" s="1793">
        <v>208.5</v>
      </c>
      <c r="E82" s="1793">
        <v>208.5</v>
      </c>
      <c r="F82" s="1793">
        <v>208.5</v>
      </c>
      <c r="G82" s="1793" t="s">
        <v>104</v>
      </c>
      <c r="H82" s="1793">
        <v>208.5</v>
      </c>
      <c r="I82" s="1793">
        <v>208.5</v>
      </c>
      <c r="J82" s="1793">
        <v>208.5</v>
      </c>
      <c r="K82" s="1793" t="s">
        <v>104</v>
      </c>
      <c r="L82" s="1793" t="s">
        <v>104</v>
      </c>
      <c r="M82" s="1793" t="s">
        <v>104</v>
      </c>
      <c r="N82" s="1793" t="s">
        <v>104</v>
      </c>
    </row>
    <row r="83" spans="1:14" ht="15" x14ac:dyDescent="0.25">
      <c r="A83" s="1750" t="s">
        <v>232</v>
      </c>
      <c r="B83" s="1793" t="s">
        <v>233</v>
      </c>
      <c r="C83" s="1793">
        <v>63.687100000000001</v>
      </c>
      <c r="D83" s="1793">
        <v>77.188100000000006</v>
      </c>
      <c r="E83" s="1793">
        <v>91.984200000000001</v>
      </c>
      <c r="F83" s="1793">
        <v>72.160499999999999</v>
      </c>
      <c r="G83" s="1793" t="s">
        <v>104</v>
      </c>
      <c r="H83" s="1793">
        <v>80.324399999999997</v>
      </c>
      <c r="I83" s="1793">
        <v>90.666399999999996</v>
      </c>
      <c r="J83" s="1793" t="s">
        <v>104</v>
      </c>
      <c r="K83" s="1793" t="s">
        <v>104</v>
      </c>
      <c r="L83" s="1793" t="s">
        <v>104</v>
      </c>
      <c r="M83" s="1793" t="s">
        <v>104</v>
      </c>
      <c r="N83" s="1793" t="s">
        <v>104</v>
      </c>
    </row>
    <row r="84" spans="1:14" ht="15" x14ac:dyDescent="0.25">
      <c r="A84" s="1750" t="s">
        <v>234</v>
      </c>
      <c r="B84" s="1793" t="s">
        <v>235</v>
      </c>
      <c r="C84" s="1793">
        <v>23.587900000000001</v>
      </c>
      <c r="D84" s="1793">
        <v>24.338799999999999</v>
      </c>
      <c r="E84" s="1793">
        <v>24.635000000000002</v>
      </c>
      <c r="F84" s="1793">
        <v>24.114100000000001</v>
      </c>
      <c r="G84" s="1793">
        <v>24.345400000000001</v>
      </c>
      <c r="H84" s="1793">
        <v>24.0275</v>
      </c>
      <c r="I84" s="1793">
        <v>23.865100000000002</v>
      </c>
      <c r="J84" s="1793">
        <v>24.081299999999999</v>
      </c>
      <c r="K84" s="1793">
        <v>24.345400000000001</v>
      </c>
      <c r="L84" s="1793" t="s">
        <v>104</v>
      </c>
      <c r="M84" s="1793" t="s">
        <v>104</v>
      </c>
      <c r="N84" s="1793" t="s">
        <v>104</v>
      </c>
    </row>
    <row r="85" spans="1:14" ht="15" x14ac:dyDescent="0.25">
      <c r="A85" s="1750" t="s">
        <v>236</v>
      </c>
      <c r="B85" s="1793" t="s">
        <v>237</v>
      </c>
      <c r="C85" s="1793">
        <v>7.8145600000000002</v>
      </c>
      <c r="D85" s="1793">
        <v>7.83188</v>
      </c>
      <c r="E85" s="1793">
        <v>7.7864500000000003</v>
      </c>
      <c r="F85" s="1793">
        <v>7.7534000000000001</v>
      </c>
      <c r="G85" s="1793">
        <v>7.7991400000000004</v>
      </c>
      <c r="H85" s="1793">
        <v>7.7742399999999998</v>
      </c>
      <c r="I85" s="1793">
        <v>7.7661600000000002</v>
      </c>
      <c r="J85" s="1793">
        <v>7.7885799999999996</v>
      </c>
      <c r="K85" s="1793">
        <v>7.7991400000000004</v>
      </c>
      <c r="L85" s="1793">
        <v>7.7979599999999998</v>
      </c>
      <c r="M85" s="1793">
        <v>7.8144499999999999</v>
      </c>
      <c r="N85" s="1793">
        <v>7.8297499999999998</v>
      </c>
    </row>
    <row r="86" spans="1:14" ht="15" x14ac:dyDescent="0.25">
      <c r="A86" s="1750" t="s">
        <v>238</v>
      </c>
      <c r="B86" s="1793" t="s">
        <v>239</v>
      </c>
      <c r="C86" s="1793">
        <v>258.75900000000001</v>
      </c>
      <c r="D86" s="1793">
        <v>280.33199999999999</v>
      </c>
      <c r="E86" s="1793">
        <v>294.22300000000001</v>
      </c>
      <c r="F86" s="1793">
        <v>296.54500000000002</v>
      </c>
      <c r="G86" s="1793">
        <v>325.96699999999998</v>
      </c>
      <c r="H86" s="1793">
        <v>309.82499999999999</v>
      </c>
      <c r="I86" s="1793">
        <v>295.92700000000002</v>
      </c>
      <c r="J86" s="1793">
        <v>311.072</v>
      </c>
      <c r="K86" s="1793">
        <v>325.96699999999998</v>
      </c>
      <c r="L86" s="1793">
        <v>320.17700000000002</v>
      </c>
      <c r="M86" s="1793">
        <v>330.137</v>
      </c>
      <c r="N86" s="1793">
        <v>333.096</v>
      </c>
    </row>
    <row r="87" spans="1:14" ht="15" x14ac:dyDescent="0.25">
      <c r="A87" s="1750" t="s">
        <v>240</v>
      </c>
      <c r="B87" s="1793" t="s">
        <v>241</v>
      </c>
      <c r="C87" s="1793">
        <v>104.42</v>
      </c>
      <c r="D87" s="1793">
        <v>116.33</v>
      </c>
      <c r="E87" s="1793">
        <v>121.1</v>
      </c>
      <c r="F87" s="1793">
        <v>127.21</v>
      </c>
      <c r="G87" s="1793">
        <v>130.38</v>
      </c>
      <c r="H87" s="1793">
        <v>126.31</v>
      </c>
      <c r="I87" s="1793">
        <v>123.22</v>
      </c>
      <c r="J87" s="1793">
        <v>130.32</v>
      </c>
      <c r="K87" s="1793">
        <v>130.38</v>
      </c>
      <c r="L87" s="1793">
        <v>128.36000000000001</v>
      </c>
      <c r="M87" s="1793">
        <v>126.62</v>
      </c>
      <c r="N87" s="1793">
        <v>127.92</v>
      </c>
    </row>
    <row r="88" spans="1:14" ht="15" x14ac:dyDescent="0.25">
      <c r="A88" s="1750" t="s">
        <v>242</v>
      </c>
      <c r="B88" s="1793" t="s">
        <v>243</v>
      </c>
      <c r="C88" s="1793">
        <v>63.8752</v>
      </c>
      <c r="D88" s="1793">
        <v>69.632999999999996</v>
      </c>
      <c r="E88" s="1793">
        <v>71.378900000000002</v>
      </c>
      <c r="F88" s="1793">
        <v>73.066999999999993</v>
      </c>
      <c r="G88" s="1793">
        <v>74.367999999999995</v>
      </c>
      <c r="H88" s="1793">
        <v>73.188100000000006</v>
      </c>
      <c r="I88" s="1793">
        <v>74.321799999999996</v>
      </c>
      <c r="J88" s="1793">
        <v>74.338499999999996</v>
      </c>
      <c r="K88" s="1793">
        <v>74.367999999999995</v>
      </c>
      <c r="L88" s="1793">
        <v>74.727099999999993</v>
      </c>
      <c r="M88" s="1793">
        <v>75.501400000000004</v>
      </c>
      <c r="N88" s="1793">
        <v>75.789599999999993</v>
      </c>
    </row>
    <row r="89" spans="1:14" ht="15" x14ac:dyDescent="0.25">
      <c r="A89" s="1750" t="s">
        <v>244</v>
      </c>
      <c r="B89" s="1793" t="s">
        <v>245</v>
      </c>
      <c r="C89" s="1793">
        <v>13540.5</v>
      </c>
      <c r="D89" s="1793">
        <v>14410.5</v>
      </c>
      <c r="E89" s="1793">
        <v>13882.5</v>
      </c>
      <c r="F89" s="1793">
        <v>14050</v>
      </c>
      <c r="G89" s="1793">
        <v>14215.5</v>
      </c>
      <c r="H89" s="1793">
        <v>14525</v>
      </c>
      <c r="I89" s="1793">
        <v>14540.8</v>
      </c>
      <c r="J89" s="1793">
        <v>14312.1</v>
      </c>
      <c r="K89" s="1793">
        <v>14215.5</v>
      </c>
      <c r="L89" s="1793">
        <v>14375</v>
      </c>
      <c r="M89" s="1793">
        <v>14376.9</v>
      </c>
      <c r="N89" s="1793">
        <v>14365.4</v>
      </c>
    </row>
    <row r="90" spans="1:14" ht="15" x14ac:dyDescent="0.25">
      <c r="A90" s="1750" t="s">
        <v>246</v>
      </c>
      <c r="B90" s="1793" t="s">
        <v>247</v>
      </c>
      <c r="C90" s="1793">
        <v>36074</v>
      </c>
      <c r="D90" s="1793">
        <v>42000</v>
      </c>
      <c r="E90" s="1793">
        <v>42000</v>
      </c>
      <c r="F90" s="1793">
        <v>42000</v>
      </c>
      <c r="G90" s="1793">
        <v>42000</v>
      </c>
      <c r="H90" s="1793">
        <v>42000</v>
      </c>
      <c r="I90" s="1793">
        <v>42000</v>
      </c>
      <c r="J90" s="1793">
        <v>42000</v>
      </c>
      <c r="K90" s="1793">
        <v>42000</v>
      </c>
      <c r="L90" s="1793" t="s">
        <v>104</v>
      </c>
      <c r="M90" s="1793" t="s">
        <v>104</v>
      </c>
      <c r="N90" s="1793" t="s">
        <v>104</v>
      </c>
    </row>
    <row r="91" spans="1:14" ht="15" x14ac:dyDescent="0.25">
      <c r="A91" s="1750" t="s">
        <v>248</v>
      </c>
      <c r="B91" s="1793" t="s">
        <v>249</v>
      </c>
      <c r="C91" s="1793">
        <v>1184</v>
      </c>
      <c r="D91" s="1793">
        <v>1182</v>
      </c>
      <c r="E91" s="1793">
        <v>1182</v>
      </c>
      <c r="F91" s="1793">
        <v>1450</v>
      </c>
      <c r="G91" s="1793" t="s">
        <v>104</v>
      </c>
      <c r="H91" s="1793">
        <v>1450</v>
      </c>
      <c r="I91" s="1793">
        <v>1450</v>
      </c>
      <c r="J91" s="1793">
        <v>1450</v>
      </c>
      <c r="K91" s="1793" t="s">
        <v>104</v>
      </c>
      <c r="L91" s="1793" t="s">
        <v>104</v>
      </c>
      <c r="M91" s="1793" t="s">
        <v>104</v>
      </c>
      <c r="N91" s="1793" t="s">
        <v>104</v>
      </c>
    </row>
    <row r="92" spans="1:14" ht="15" x14ac:dyDescent="0.25">
      <c r="A92" s="1750" t="s">
        <v>250</v>
      </c>
      <c r="B92" s="1793" t="s">
        <v>123</v>
      </c>
      <c r="C92" s="1793">
        <v>0.83382000000000001</v>
      </c>
      <c r="D92" s="1793">
        <v>0.87336199999999997</v>
      </c>
      <c r="E92" s="1793">
        <v>0.89015500000000003</v>
      </c>
      <c r="F92" s="1793">
        <v>0.81493000000000004</v>
      </c>
      <c r="G92" s="1793">
        <v>0.88292400000000004</v>
      </c>
      <c r="H92" s="1793">
        <v>0.85287800000000002</v>
      </c>
      <c r="I92" s="1793">
        <v>0.84146799999999999</v>
      </c>
      <c r="J92" s="1793">
        <v>0.86363199999999996</v>
      </c>
      <c r="K92" s="1793">
        <v>0.88292400000000004</v>
      </c>
      <c r="L92" s="1793">
        <v>0.89637900000000004</v>
      </c>
      <c r="M92" s="1793">
        <v>0.89293699999999998</v>
      </c>
      <c r="N92" s="1793">
        <v>0.90081999999999995</v>
      </c>
    </row>
    <row r="93" spans="1:14" ht="15" x14ac:dyDescent="0.25">
      <c r="A93" s="1750" t="s">
        <v>251</v>
      </c>
      <c r="B93" s="1793" t="s">
        <v>252</v>
      </c>
      <c r="C93" s="1793">
        <v>3.4716100000000001</v>
      </c>
      <c r="D93" s="1793">
        <v>3.7530100000000002</v>
      </c>
      <c r="E93" s="1793">
        <v>3.4578099999999998</v>
      </c>
      <c r="F93" s="1793">
        <v>3.2146499999999998</v>
      </c>
      <c r="G93" s="1793">
        <v>3.1042700000000001</v>
      </c>
      <c r="H93" s="1793">
        <v>3.3414100000000002</v>
      </c>
      <c r="I93" s="1793">
        <v>3.2617799999999999</v>
      </c>
      <c r="J93" s="1793">
        <v>3.2267899999999998</v>
      </c>
      <c r="K93" s="1793">
        <v>3.1042700000000001</v>
      </c>
      <c r="L93" s="1793">
        <v>3.19469</v>
      </c>
      <c r="M93" s="1793">
        <v>3.2413599999999998</v>
      </c>
      <c r="N93" s="1793">
        <v>3.17476</v>
      </c>
    </row>
    <row r="94" spans="1:14" ht="15" x14ac:dyDescent="0.25">
      <c r="A94" s="1750" t="s">
        <v>253</v>
      </c>
      <c r="B94" s="1793" t="s">
        <v>123</v>
      </c>
      <c r="C94" s="1793">
        <v>0.83382000000000001</v>
      </c>
      <c r="D94" s="1793">
        <v>0.87336199999999997</v>
      </c>
      <c r="E94" s="1793">
        <v>0.89015500000000003</v>
      </c>
      <c r="F94" s="1793">
        <v>0.81493000000000004</v>
      </c>
      <c r="G94" s="1793">
        <v>0.88292400000000004</v>
      </c>
      <c r="H94" s="1793">
        <v>0.85287800000000002</v>
      </c>
      <c r="I94" s="1793">
        <v>0.84146799999999999</v>
      </c>
      <c r="J94" s="1793">
        <v>0.86363199999999996</v>
      </c>
      <c r="K94" s="1793">
        <v>0.88292400000000004</v>
      </c>
      <c r="L94" s="1793">
        <v>0.89637900000000004</v>
      </c>
      <c r="M94" s="1793">
        <v>0.89293699999999998</v>
      </c>
      <c r="N94" s="1793">
        <v>0.90081999999999995</v>
      </c>
    </row>
    <row r="95" spans="1:14" ht="15" x14ac:dyDescent="0.25">
      <c r="A95" s="1750" t="s">
        <v>254</v>
      </c>
      <c r="B95" s="1793" t="s">
        <v>255</v>
      </c>
      <c r="C95" s="1793">
        <v>124.304</v>
      </c>
      <c r="D95" s="1793">
        <v>126.80500000000001</v>
      </c>
      <c r="E95" s="1793">
        <v>131.17699999999999</v>
      </c>
      <c r="F95" s="1793">
        <v>141.709</v>
      </c>
      <c r="G95" s="1793" t="s">
        <v>104</v>
      </c>
      <c r="H95" s="1793">
        <v>144.87700000000001</v>
      </c>
      <c r="I95" s="1793">
        <v>146.72300000000001</v>
      </c>
      <c r="J95" s="1793" t="s">
        <v>104</v>
      </c>
      <c r="K95" s="1793" t="s">
        <v>104</v>
      </c>
      <c r="L95" s="1793" t="s">
        <v>104</v>
      </c>
      <c r="M95" s="1793" t="s">
        <v>104</v>
      </c>
      <c r="N95" s="1793" t="s">
        <v>104</v>
      </c>
    </row>
    <row r="96" spans="1:14" ht="15" x14ac:dyDescent="0.25">
      <c r="A96" s="1750" t="s">
        <v>256</v>
      </c>
      <c r="B96" s="1793" t="s">
        <v>257</v>
      </c>
      <c r="C96" s="1793">
        <v>112.574</v>
      </c>
      <c r="D96" s="1793">
        <v>109.913</v>
      </c>
      <c r="E96" s="1793">
        <v>108.545</v>
      </c>
      <c r="F96" s="1793">
        <v>103.08</v>
      </c>
      <c r="G96" s="1793">
        <v>115.116</v>
      </c>
      <c r="H96" s="1793">
        <v>110.797</v>
      </c>
      <c r="I96" s="1793">
        <v>110.59399999999999</v>
      </c>
      <c r="J96" s="1793">
        <v>111.98699999999999</v>
      </c>
      <c r="K96" s="1793">
        <v>115.116</v>
      </c>
      <c r="L96" s="1793">
        <v>115.44499999999999</v>
      </c>
      <c r="M96" s="1793">
        <v>115.46599999999999</v>
      </c>
      <c r="N96" s="1793">
        <v>121.764</v>
      </c>
    </row>
    <row r="97" spans="1:14" ht="15" x14ac:dyDescent="0.25">
      <c r="A97" s="1750" t="s">
        <v>258</v>
      </c>
      <c r="B97" s="1793" t="s">
        <v>259</v>
      </c>
      <c r="C97" s="1793">
        <v>0.71</v>
      </c>
      <c r="D97" s="1793">
        <v>0.71</v>
      </c>
      <c r="E97" s="1793">
        <v>0.71</v>
      </c>
      <c r="F97" s="1793">
        <v>0.71</v>
      </c>
      <c r="G97" s="1793">
        <v>0.71</v>
      </c>
      <c r="H97" s="1793">
        <v>0.71</v>
      </c>
      <c r="I97" s="1793">
        <v>0.71</v>
      </c>
      <c r="J97" s="1793">
        <v>0.71</v>
      </c>
      <c r="K97" s="1793">
        <v>0.71</v>
      </c>
      <c r="L97" s="1793" t="s">
        <v>104</v>
      </c>
      <c r="M97" s="1793" t="s">
        <v>104</v>
      </c>
      <c r="N97" s="1793" t="s">
        <v>104</v>
      </c>
    </row>
    <row r="98" spans="1:14" ht="15" x14ac:dyDescent="0.25">
      <c r="A98" s="1750" t="s">
        <v>260</v>
      </c>
      <c r="B98" s="1793" t="s">
        <v>261</v>
      </c>
      <c r="C98" s="1793">
        <v>332.33</v>
      </c>
      <c r="D98" s="1793">
        <v>380.44</v>
      </c>
      <c r="E98" s="1793">
        <v>382.59</v>
      </c>
      <c r="F98" s="1793">
        <v>420.91</v>
      </c>
      <c r="G98" s="1793">
        <v>431.8</v>
      </c>
      <c r="H98" s="1793">
        <v>424.89</v>
      </c>
      <c r="I98" s="1793">
        <v>427.89</v>
      </c>
      <c r="J98" s="1793">
        <v>425.7</v>
      </c>
      <c r="K98" s="1793">
        <v>431.8</v>
      </c>
      <c r="L98" s="1793" t="s">
        <v>104</v>
      </c>
      <c r="M98" s="1793" t="s">
        <v>104</v>
      </c>
      <c r="N98" s="1793" t="s">
        <v>104</v>
      </c>
    </row>
    <row r="99" spans="1:14" ht="15" x14ac:dyDescent="0.25">
      <c r="A99" s="1750" t="s">
        <v>262</v>
      </c>
      <c r="B99" s="1793" t="s">
        <v>263</v>
      </c>
      <c r="C99" s="1793">
        <v>103.232</v>
      </c>
      <c r="D99" s="1793">
        <v>101.846</v>
      </c>
      <c r="E99" s="1793">
        <v>101.336</v>
      </c>
      <c r="F99" s="1793">
        <v>109.172</v>
      </c>
      <c r="G99" s="1793">
        <v>113.14100000000001</v>
      </c>
      <c r="H99" s="1793">
        <v>109.512</v>
      </c>
      <c r="I99" s="1793">
        <v>107.85</v>
      </c>
      <c r="J99" s="1793">
        <v>110.486</v>
      </c>
      <c r="K99" s="1793">
        <v>113.14100000000001</v>
      </c>
      <c r="L99" s="1793" t="s">
        <v>104</v>
      </c>
      <c r="M99" s="1793" t="s">
        <v>104</v>
      </c>
      <c r="N99" s="1793" t="s">
        <v>104</v>
      </c>
    </row>
    <row r="100" spans="1:14" ht="15" x14ac:dyDescent="0.25">
      <c r="A100" s="1750" t="s">
        <v>264</v>
      </c>
      <c r="B100" s="1793" t="s">
        <v>121</v>
      </c>
      <c r="C100" s="1793">
        <v>1.2820499999999999</v>
      </c>
      <c r="D100" s="1793">
        <v>1.41683</v>
      </c>
      <c r="E100" s="1793">
        <v>1.4273499999999999</v>
      </c>
      <c r="F100" s="1793">
        <v>1.29836</v>
      </c>
      <c r="G100" s="1793">
        <v>1.3781699999999999</v>
      </c>
      <c r="H100" s="1793">
        <v>1.3154399999999999</v>
      </c>
      <c r="I100" s="1793">
        <v>1.3301400000000001</v>
      </c>
      <c r="J100" s="1793">
        <v>1.3877299999999999</v>
      </c>
      <c r="K100" s="1793">
        <v>1.3781699999999999</v>
      </c>
      <c r="L100" s="1793" t="s">
        <v>104</v>
      </c>
      <c r="M100" s="1793" t="s">
        <v>104</v>
      </c>
      <c r="N100" s="1793" t="s">
        <v>104</v>
      </c>
    </row>
    <row r="101" spans="1:14" ht="15" x14ac:dyDescent="0.25">
      <c r="A101" s="1750" t="s">
        <v>265</v>
      </c>
      <c r="B101" s="1793" t="s">
        <v>266</v>
      </c>
      <c r="C101" s="1793">
        <v>1066.96</v>
      </c>
      <c r="D101" s="1793">
        <v>1116.0999999999999</v>
      </c>
      <c r="E101" s="1793">
        <v>1153.8900000000001</v>
      </c>
      <c r="F101" s="1793">
        <v>1088.75</v>
      </c>
      <c r="G101" s="1793">
        <v>1188.75</v>
      </c>
      <c r="H101" s="1793">
        <v>1129.3699999999999</v>
      </c>
      <c r="I101" s="1793">
        <v>1128.75</v>
      </c>
      <c r="J101" s="1793">
        <v>1184.54</v>
      </c>
      <c r="K101" s="1793">
        <v>1188.75</v>
      </c>
      <c r="L101" s="1793">
        <v>1209.29</v>
      </c>
      <c r="M101" s="1793">
        <v>1203.3399999999999</v>
      </c>
      <c r="N101" s="1793">
        <v>1213.74</v>
      </c>
    </row>
    <row r="102" spans="1:14" ht="15" x14ac:dyDescent="0.25">
      <c r="A102" s="1750" t="s">
        <v>267</v>
      </c>
      <c r="B102" s="1793" t="s">
        <v>268</v>
      </c>
      <c r="C102" s="1793">
        <v>0.30175000000000002</v>
      </c>
      <c r="D102" s="1793">
        <v>0.30354999999999999</v>
      </c>
      <c r="E102" s="1793">
        <v>0.30304999999999999</v>
      </c>
      <c r="F102" s="1793">
        <v>0.30359999999999998</v>
      </c>
      <c r="G102" s="1793">
        <v>0.30249999999999999</v>
      </c>
      <c r="H102" s="1793">
        <v>0.3024</v>
      </c>
      <c r="I102" s="1793">
        <v>0.30104999999999998</v>
      </c>
      <c r="J102" s="1793">
        <v>0.30164999999999997</v>
      </c>
      <c r="K102" s="1793">
        <v>0.30249999999999999</v>
      </c>
      <c r="L102" s="1793">
        <v>0.30299999999999999</v>
      </c>
      <c r="M102" s="1793">
        <v>0.30270000000000002</v>
      </c>
      <c r="N102" s="1793">
        <v>0.3039</v>
      </c>
    </row>
    <row r="103" spans="1:14" ht="15" x14ac:dyDescent="0.25">
      <c r="A103" s="1750" t="s">
        <v>269</v>
      </c>
      <c r="B103" s="1793" t="s">
        <v>270</v>
      </c>
      <c r="C103" s="1793">
        <v>68.839500000000001</v>
      </c>
      <c r="D103" s="1793">
        <v>69.849999999999994</v>
      </c>
      <c r="E103" s="1793">
        <v>69.643900000000002</v>
      </c>
      <c r="F103" s="1793">
        <v>82.649799999999999</v>
      </c>
      <c r="G103" s="1793">
        <v>84.758600000000001</v>
      </c>
      <c r="H103" s="1793">
        <v>84.779200000000003</v>
      </c>
      <c r="I103" s="1793">
        <v>84.664000000000001</v>
      </c>
      <c r="J103" s="1793">
        <v>84.790700000000001</v>
      </c>
      <c r="K103" s="1793">
        <v>84.758600000000001</v>
      </c>
      <c r="L103" s="1793" t="s">
        <v>104</v>
      </c>
      <c r="M103" s="1793" t="s">
        <v>104</v>
      </c>
      <c r="N103" s="1793" t="s">
        <v>104</v>
      </c>
    </row>
    <row r="104" spans="1:14" ht="15" x14ac:dyDescent="0.25">
      <c r="A104" s="1750" t="s">
        <v>271</v>
      </c>
      <c r="B104" s="1793" t="s">
        <v>272</v>
      </c>
      <c r="C104" s="1793">
        <v>8307.26</v>
      </c>
      <c r="D104" s="1793">
        <v>8596.18</v>
      </c>
      <c r="E104" s="1793">
        <v>9019.1</v>
      </c>
      <c r="F104" s="1793">
        <v>9274</v>
      </c>
      <c r="G104" s="1793" t="s">
        <v>104</v>
      </c>
      <c r="H104" s="1793">
        <v>9388</v>
      </c>
      <c r="I104" s="1793">
        <v>9465</v>
      </c>
      <c r="J104" s="1793">
        <v>9855</v>
      </c>
      <c r="K104" s="1793" t="s">
        <v>104</v>
      </c>
      <c r="L104" s="1793" t="s">
        <v>104</v>
      </c>
      <c r="M104" s="1793" t="s">
        <v>104</v>
      </c>
      <c r="N104" s="1793" t="s">
        <v>104</v>
      </c>
    </row>
    <row r="105" spans="1:14" ht="15" x14ac:dyDescent="0.25">
      <c r="A105" s="1750" t="s">
        <v>273</v>
      </c>
      <c r="B105" s="1793" t="s">
        <v>123</v>
      </c>
      <c r="C105" s="1793">
        <v>0.83382000000000001</v>
      </c>
      <c r="D105" s="1793">
        <v>0.87336199999999997</v>
      </c>
      <c r="E105" s="1793">
        <v>0.89015500000000003</v>
      </c>
      <c r="F105" s="1793">
        <v>0.81493000000000004</v>
      </c>
      <c r="G105" s="1793">
        <v>0.88292400000000004</v>
      </c>
      <c r="H105" s="1793">
        <v>0.85287800000000002</v>
      </c>
      <c r="I105" s="1793">
        <v>0.84146799999999999</v>
      </c>
      <c r="J105" s="1793">
        <v>0.86363199999999996</v>
      </c>
      <c r="K105" s="1793">
        <v>0.88292400000000004</v>
      </c>
      <c r="L105" s="1793">
        <v>0.89637900000000004</v>
      </c>
      <c r="M105" s="1793">
        <v>0.89293699999999998</v>
      </c>
      <c r="N105" s="1793">
        <v>0.90081999999999995</v>
      </c>
    </row>
    <row r="106" spans="1:14" ht="15" x14ac:dyDescent="0.25">
      <c r="A106" s="1750" t="s">
        <v>274</v>
      </c>
      <c r="B106" s="1793" t="s">
        <v>275</v>
      </c>
      <c r="C106" s="1793">
        <v>1507.5</v>
      </c>
      <c r="D106" s="1793">
        <v>1507.5</v>
      </c>
      <c r="E106" s="1793">
        <v>1507.5</v>
      </c>
      <c r="F106" s="1793">
        <v>1507.5</v>
      </c>
      <c r="G106" s="1793">
        <v>1507.5</v>
      </c>
      <c r="H106" s="1793">
        <v>1507.5</v>
      </c>
      <c r="I106" s="1793">
        <v>1507.5</v>
      </c>
      <c r="J106" s="1793">
        <v>1507.5</v>
      </c>
      <c r="K106" s="1793">
        <v>1507.5</v>
      </c>
      <c r="L106" s="1793" t="s">
        <v>104</v>
      </c>
      <c r="M106" s="1793" t="s">
        <v>104</v>
      </c>
      <c r="N106" s="1793" t="s">
        <v>104</v>
      </c>
    </row>
    <row r="107" spans="1:14" ht="15" x14ac:dyDescent="0.25">
      <c r="A107" s="1750" t="s">
        <v>276</v>
      </c>
      <c r="B107" s="1793" t="s">
        <v>277</v>
      </c>
      <c r="C107" s="1793">
        <v>12.315300000000001</v>
      </c>
      <c r="D107" s="1793">
        <v>14.3767</v>
      </c>
      <c r="E107" s="1793">
        <v>14.025499999999999</v>
      </c>
      <c r="F107" s="1793">
        <v>14.6859</v>
      </c>
      <c r="G107" s="1793">
        <v>15.9054</v>
      </c>
      <c r="H107" s="1793">
        <v>14.7973</v>
      </c>
      <c r="I107" s="1793">
        <v>14.292400000000001</v>
      </c>
      <c r="J107" s="1793">
        <v>15.1638</v>
      </c>
      <c r="K107" s="1793">
        <v>15.9054</v>
      </c>
      <c r="L107" s="1793" t="s">
        <v>104</v>
      </c>
      <c r="M107" s="1793" t="s">
        <v>104</v>
      </c>
      <c r="N107" s="1793" t="s">
        <v>104</v>
      </c>
    </row>
    <row r="108" spans="1:14" ht="15" x14ac:dyDescent="0.25">
      <c r="A108" s="1750" t="s">
        <v>278</v>
      </c>
      <c r="B108" s="1793" t="s">
        <v>279</v>
      </c>
      <c r="C108" s="1793">
        <v>125.45</v>
      </c>
      <c r="D108" s="1793">
        <v>157.5564</v>
      </c>
      <c r="E108" s="1793">
        <v>187.92679999999999</v>
      </c>
      <c r="F108" s="1793">
        <v>164.22</v>
      </c>
      <c r="G108" s="1793" t="s">
        <v>104</v>
      </c>
      <c r="H108" s="1793">
        <v>173.0077</v>
      </c>
      <c r="I108" s="1793">
        <v>171.41829999999999</v>
      </c>
      <c r="J108" s="1793" t="s">
        <v>104</v>
      </c>
      <c r="K108" s="1793" t="s">
        <v>104</v>
      </c>
      <c r="L108" s="1793" t="s">
        <v>104</v>
      </c>
      <c r="M108" s="1793" t="s">
        <v>104</v>
      </c>
      <c r="N108" s="1793" t="s">
        <v>104</v>
      </c>
    </row>
    <row r="109" spans="1:14" ht="15" x14ac:dyDescent="0.25">
      <c r="A109" s="1750" t="s">
        <v>280</v>
      </c>
      <c r="B109" s="1793" t="s">
        <v>281</v>
      </c>
      <c r="C109" s="1793">
        <v>1.35612</v>
      </c>
      <c r="D109" s="1793">
        <v>1.3910100000000001</v>
      </c>
      <c r="E109" s="1793">
        <v>1.3963000000000001</v>
      </c>
      <c r="F109" s="1793" t="s">
        <v>104</v>
      </c>
      <c r="G109" s="1793" t="s">
        <v>104</v>
      </c>
      <c r="H109" s="1793" t="s">
        <v>104</v>
      </c>
      <c r="I109" s="1793" t="s">
        <v>104</v>
      </c>
      <c r="J109" s="1793" t="s">
        <v>104</v>
      </c>
      <c r="K109" s="1793" t="s">
        <v>104</v>
      </c>
      <c r="L109" s="1793" t="s">
        <v>104</v>
      </c>
      <c r="M109" s="1793" t="s">
        <v>104</v>
      </c>
      <c r="N109" s="1793" t="s">
        <v>104</v>
      </c>
    </row>
    <row r="110" spans="1:14" ht="15" x14ac:dyDescent="0.25">
      <c r="A110" s="1750" t="s">
        <v>282</v>
      </c>
      <c r="B110" s="1793" t="s">
        <v>123</v>
      </c>
      <c r="C110" s="1793">
        <v>0.83382000000000001</v>
      </c>
      <c r="D110" s="1793">
        <v>0.87336199999999997</v>
      </c>
      <c r="E110" s="1793">
        <v>0.89015500000000003</v>
      </c>
      <c r="F110" s="1793">
        <v>0.81493000000000004</v>
      </c>
      <c r="G110" s="1793">
        <v>0.88292400000000004</v>
      </c>
      <c r="H110" s="1793">
        <v>0.85287800000000002</v>
      </c>
      <c r="I110" s="1793">
        <v>0.84146799999999999</v>
      </c>
      <c r="J110" s="1793">
        <v>0.86363199999999996</v>
      </c>
      <c r="K110" s="1793">
        <v>0.88292400000000004</v>
      </c>
      <c r="L110" s="1793">
        <v>0.89637900000000004</v>
      </c>
      <c r="M110" s="1793">
        <v>0.89293699999999998</v>
      </c>
      <c r="N110" s="1793">
        <v>0.90081999999999995</v>
      </c>
    </row>
    <row r="111" spans="1:14" ht="15" x14ac:dyDescent="0.25">
      <c r="A111" s="1750" t="s">
        <v>283</v>
      </c>
      <c r="B111" s="1793" t="s">
        <v>123</v>
      </c>
      <c r="C111" s="1793">
        <v>0.83382000000000001</v>
      </c>
      <c r="D111" s="1793">
        <v>0.87336199999999997</v>
      </c>
      <c r="E111" s="1793">
        <v>0.89015500000000003</v>
      </c>
      <c r="F111" s="1793">
        <v>0.81493000000000004</v>
      </c>
      <c r="G111" s="1793">
        <v>0.88292400000000004</v>
      </c>
      <c r="H111" s="1793">
        <v>0.85287800000000002</v>
      </c>
      <c r="I111" s="1793">
        <v>0.84146799999999999</v>
      </c>
      <c r="J111" s="1793">
        <v>0.86363199999999996</v>
      </c>
      <c r="K111" s="1793">
        <v>0.88292400000000004</v>
      </c>
      <c r="L111" s="1793">
        <v>0.89637900000000004</v>
      </c>
      <c r="M111" s="1793">
        <v>0.89293699999999998</v>
      </c>
      <c r="N111" s="1793">
        <v>0.90081999999999995</v>
      </c>
    </row>
    <row r="112" spans="1:14" ht="15" x14ac:dyDescent="0.25">
      <c r="A112" s="1750" t="s">
        <v>284</v>
      </c>
      <c r="B112" s="1793" t="s">
        <v>285</v>
      </c>
      <c r="C112" s="1793">
        <v>8.0518000000000001</v>
      </c>
      <c r="D112" s="1793">
        <v>8.0663999999999998</v>
      </c>
      <c r="E112" s="1793">
        <v>8.0215999999999994</v>
      </c>
      <c r="F112" s="1793">
        <v>7.9851999999999999</v>
      </c>
      <c r="G112" s="1793">
        <v>8.0319000000000003</v>
      </c>
      <c r="H112" s="1793">
        <v>8.0083000000000002</v>
      </c>
      <c r="I112" s="1793">
        <v>7.9966999999999997</v>
      </c>
      <c r="J112" s="1793">
        <v>8.0187000000000008</v>
      </c>
      <c r="K112" s="1793">
        <v>8.0319000000000003</v>
      </c>
      <c r="L112" s="1793" t="s">
        <v>104</v>
      </c>
      <c r="M112" s="1793" t="s">
        <v>104</v>
      </c>
      <c r="N112" s="1793" t="s">
        <v>104</v>
      </c>
    </row>
    <row r="113" spans="1:14" ht="15" x14ac:dyDescent="0.25">
      <c r="A113" s="1750" t="s">
        <v>286</v>
      </c>
      <c r="B113" s="1793" t="s">
        <v>287</v>
      </c>
      <c r="C113" s="1793">
        <v>3230.19</v>
      </c>
      <c r="D113" s="1793">
        <v>3470.24</v>
      </c>
      <c r="E113" s="1793">
        <v>3627.27</v>
      </c>
      <c r="F113" s="1793">
        <v>3824.84</v>
      </c>
      <c r="G113" s="1793">
        <v>3956.66</v>
      </c>
      <c r="H113" s="1793">
        <v>3782.22</v>
      </c>
      <c r="I113" s="1793">
        <v>3916.39</v>
      </c>
      <c r="J113" s="1793">
        <v>3941.5</v>
      </c>
      <c r="K113" s="1793">
        <v>3956.66</v>
      </c>
      <c r="L113" s="1793" t="s">
        <v>104</v>
      </c>
      <c r="M113" s="1793" t="s">
        <v>104</v>
      </c>
      <c r="N113" s="1793" t="s">
        <v>104</v>
      </c>
    </row>
    <row r="114" spans="1:14" ht="15" x14ac:dyDescent="0.25">
      <c r="A114" s="1750" t="s">
        <v>288</v>
      </c>
      <c r="B114" s="1793" t="s">
        <v>289</v>
      </c>
      <c r="C114" s="1793">
        <v>732.03</v>
      </c>
      <c r="D114" s="1793">
        <v>733.69</v>
      </c>
      <c r="E114" s="1793">
        <v>738.87300000000005</v>
      </c>
      <c r="F114" s="1793">
        <v>773.11199999999997</v>
      </c>
      <c r="G114" s="1793" t="s">
        <v>104</v>
      </c>
      <c r="H114" s="1793">
        <v>790.29600000000005</v>
      </c>
      <c r="I114" s="1793">
        <v>811.94899999999996</v>
      </c>
      <c r="J114" s="1793">
        <v>822.16499999999996</v>
      </c>
      <c r="K114" s="1793" t="s">
        <v>104</v>
      </c>
      <c r="L114" s="1793" t="s">
        <v>104</v>
      </c>
      <c r="M114" s="1793" t="s">
        <v>104</v>
      </c>
      <c r="N114" s="1793" t="s">
        <v>104</v>
      </c>
    </row>
    <row r="115" spans="1:14" ht="15" x14ac:dyDescent="0.25">
      <c r="A115" s="1750" t="s">
        <v>290</v>
      </c>
      <c r="B115" s="1793" t="s">
        <v>291</v>
      </c>
      <c r="C115" s="1793">
        <v>4.0470300000000003</v>
      </c>
      <c r="D115" s="1793">
        <v>4.1324899999999998</v>
      </c>
      <c r="E115" s="1793">
        <v>4.0905300000000002</v>
      </c>
      <c r="F115" s="1793">
        <v>4.0208599999999999</v>
      </c>
      <c r="G115" s="1793">
        <v>4.1659899999999999</v>
      </c>
      <c r="H115" s="1793">
        <v>4.1465300000000003</v>
      </c>
      <c r="I115" s="1793">
        <v>4.1514600000000002</v>
      </c>
      <c r="J115" s="1793">
        <v>4.1864600000000003</v>
      </c>
      <c r="K115" s="1793">
        <v>4.1659899999999999</v>
      </c>
      <c r="L115" s="1793">
        <v>4.18546</v>
      </c>
      <c r="M115" s="1793">
        <v>4.1985000000000001</v>
      </c>
      <c r="N115" s="1793">
        <v>4.2047600000000003</v>
      </c>
    </row>
    <row r="116" spans="1:14" ht="15" x14ac:dyDescent="0.25">
      <c r="A116" s="1750" t="s">
        <v>292</v>
      </c>
      <c r="B116" s="1793" t="s">
        <v>293</v>
      </c>
      <c r="C116" s="1793">
        <v>15.41</v>
      </c>
      <c r="D116" s="1793">
        <v>15.41</v>
      </c>
      <c r="E116" s="1793">
        <v>15.38</v>
      </c>
      <c r="F116" s="1793">
        <v>15.41</v>
      </c>
      <c r="G116" s="1793">
        <v>15.39</v>
      </c>
      <c r="H116" s="1793">
        <v>15.35</v>
      </c>
      <c r="I116" s="1793">
        <v>15.32</v>
      </c>
      <c r="J116" s="1793">
        <v>15.4</v>
      </c>
      <c r="K116" s="1793">
        <v>15.39</v>
      </c>
      <c r="L116" s="1793" t="s">
        <v>104</v>
      </c>
      <c r="M116" s="1793" t="s">
        <v>104</v>
      </c>
      <c r="N116" s="1793" t="s">
        <v>104</v>
      </c>
    </row>
    <row r="117" spans="1:14" ht="15" x14ac:dyDescent="0.25">
      <c r="A117" s="1750" t="s">
        <v>294</v>
      </c>
      <c r="B117" s="1793" t="s">
        <v>140</v>
      </c>
      <c r="C117" s="1793">
        <v>546.95000000000005</v>
      </c>
      <c r="D117" s="1793">
        <v>572.88800000000003</v>
      </c>
      <c r="E117" s="1793">
        <v>583.90300000000002</v>
      </c>
      <c r="F117" s="1793">
        <v>534.55899999999997</v>
      </c>
      <c r="G117" s="1793">
        <v>579.16</v>
      </c>
      <c r="H117" s="1793">
        <v>559.452</v>
      </c>
      <c r="I117" s="1793">
        <v>551.96699999999998</v>
      </c>
      <c r="J117" s="1793">
        <v>566.50599999999997</v>
      </c>
      <c r="K117" s="1793">
        <v>579.16</v>
      </c>
      <c r="L117" s="1793" t="s">
        <v>104</v>
      </c>
      <c r="M117" s="1793" t="s">
        <v>104</v>
      </c>
      <c r="N117" s="1793" t="s">
        <v>104</v>
      </c>
    </row>
    <row r="118" spans="1:14" ht="15" x14ac:dyDescent="0.25">
      <c r="A118" s="1750" t="s">
        <v>295</v>
      </c>
      <c r="B118" s="1793" t="s">
        <v>123</v>
      </c>
      <c r="C118" s="1793">
        <v>0.83382000000000001</v>
      </c>
      <c r="D118" s="1793">
        <v>0.87336199999999997</v>
      </c>
      <c r="E118" s="1793">
        <v>0.89015500000000003</v>
      </c>
      <c r="F118" s="1793">
        <v>0.81493000000000004</v>
      </c>
      <c r="G118" s="1793">
        <v>0.88292400000000004</v>
      </c>
      <c r="H118" s="1793">
        <v>0.85287800000000002</v>
      </c>
      <c r="I118" s="1793">
        <v>0.84146799999999999</v>
      </c>
      <c r="J118" s="1793">
        <v>0.86363199999999996</v>
      </c>
      <c r="K118" s="1793">
        <v>0.88292400000000004</v>
      </c>
      <c r="L118" s="1793">
        <v>0.89637900000000004</v>
      </c>
      <c r="M118" s="1793">
        <v>0.89293699999999998</v>
      </c>
      <c r="N118" s="1793">
        <v>0.90081999999999995</v>
      </c>
    </row>
    <row r="119" spans="1:14" ht="15" x14ac:dyDescent="0.25">
      <c r="A119" s="1750" t="s">
        <v>296</v>
      </c>
      <c r="B119" s="1793" t="s">
        <v>297</v>
      </c>
      <c r="C119" s="1793">
        <v>353.48</v>
      </c>
      <c r="D119" s="1793">
        <v>363.5</v>
      </c>
      <c r="E119" s="1793">
        <v>373.2</v>
      </c>
      <c r="F119" s="1793">
        <v>366.7</v>
      </c>
      <c r="G119" s="1793" t="s">
        <v>104</v>
      </c>
      <c r="H119" s="1793">
        <v>359.2</v>
      </c>
      <c r="I119" s="1793" t="s">
        <v>104</v>
      </c>
      <c r="J119" s="1793" t="s">
        <v>104</v>
      </c>
      <c r="K119" s="1793" t="s">
        <v>104</v>
      </c>
      <c r="L119" s="1793" t="s">
        <v>104</v>
      </c>
      <c r="M119" s="1793" t="s">
        <v>104</v>
      </c>
      <c r="N119" s="1793" t="s">
        <v>104</v>
      </c>
    </row>
    <row r="120" spans="1:14" ht="15" x14ac:dyDescent="0.25">
      <c r="A120" s="1750" t="s">
        <v>298</v>
      </c>
      <c r="B120" s="1793" t="s">
        <v>299</v>
      </c>
      <c r="C120" s="1793">
        <v>33.483800000000002</v>
      </c>
      <c r="D120" s="1793">
        <v>34.26</v>
      </c>
      <c r="E120" s="1793">
        <v>36.603200000000001</v>
      </c>
      <c r="F120" s="1793">
        <v>39.592599999999997</v>
      </c>
      <c r="G120" s="1793">
        <v>43.620399999999997</v>
      </c>
      <c r="H120" s="1793">
        <v>40.670099999999998</v>
      </c>
      <c r="I120" s="1793">
        <v>42.632399999999997</v>
      </c>
      <c r="J120" s="1793">
        <v>42.768099999999997</v>
      </c>
      <c r="K120" s="1793">
        <v>43.620399999999997</v>
      </c>
      <c r="L120" s="1793">
        <v>43.668599999999998</v>
      </c>
      <c r="M120" s="1793">
        <v>44.0047</v>
      </c>
      <c r="N120" s="1793">
        <v>44.483899999999998</v>
      </c>
    </row>
    <row r="121" spans="1:14" ht="15" x14ac:dyDescent="0.25">
      <c r="A121" s="1750" t="s">
        <v>300</v>
      </c>
      <c r="B121" s="1793" t="s">
        <v>301</v>
      </c>
      <c r="C121" s="1793">
        <v>19.729199999999999</v>
      </c>
      <c r="D121" s="1793">
        <v>19.643799999999999</v>
      </c>
      <c r="E121" s="1793">
        <v>18.889299999999999</v>
      </c>
      <c r="F121" s="1793">
        <v>19.897300000000001</v>
      </c>
      <c r="G121" s="1793">
        <v>20.434200000000001</v>
      </c>
      <c r="H121" s="1793">
        <v>20.5122</v>
      </c>
      <c r="I121" s="1793">
        <v>19.840499999999999</v>
      </c>
      <c r="J121" s="1793">
        <v>20.506</v>
      </c>
      <c r="K121" s="1793">
        <v>20.434200000000001</v>
      </c>
      <c r="L121" s="1793">
        <v>20.783100000000001</v>
      </c>
      <c r="M121" s="1793">
        <v>20.449200000000001</v>
      </c>
      <c r="N121" s="1793">
        <v>19.8994</v>
      </c>
    </row>
    <row r="122" spans="1:14" ht="15" x14ac:dyDescent="0.25">
      <c r="A122" s="1750" t="s">
        <v>302</v>
      </c>
      <c r="B122" s="1793" t="s">
        <v>303</v>
      </c>
      <c r="C122" s="1793">
        <v>1</v>
      </c>
      <c r="D122" s="1793">
        <v>1</v>
      </c>
      <c r="E122" s="1793">
        <v>1</v>
      </c>
      <c r="F122" s="1793">
        <v>1</v>
      </c>
      <c r="G122" s="1793">
        <v>1</v>
      </c>
      <c r="H122" s="1793">
        <v>1</v>
      </c>
      <c r="I122" s="1793">
        <v>1</v>
      </c>
      <c r="J122" s="1793">
        <v>1</v>
      </c>
      <c r="K122" s="1793">
        <v>1</v>
      </c>
      <c r="L122" s="1793" t="s">
        <v>104</v>
      </c>
      <c r="M122" s="1793" t="s">
        <v>104</v>
      </c>
      <c r="N122" s="1793" t="s">
        <v>104</v>
      </c>
    </row>
    <row r="123" spans="1:14" ht="15" x14ac:dyDescent="0.25">
      <c r="A123" s="1750" t="s">
        <v>304</v>
      </c>
      <c r="B123" s="1793" t="s">
        <v>305</v>
      </c>
      <c r="C123" s="1793">
        <v>17.100200000000001</v>
      </c>
      <c r="D123" s="1793">
        <v>17.142700000000001</v>
      </c>
      <c r="E123" s="1793">
        <v>17.209299999999999</v>
      </c>
      <c r="F123" s="1793">
        <v>17.214600000000001</v>
      </c>
      <c r="G123" s="1793">
        <v>17.745200000000001</v>
      </c>
      <c r="H123" s="1793">
        <v>18.008099999999999</v>
      </c>
      <c r="I123" s="1793">
        <v>17.9755</v>
      </c>
      <c r="J123" s="1793">
        <v>17.662700000000001</v>
      </c>
      <c r="K123" s="1793">
        <v>17.745200000000001</v>
      </c>
      <c r="L123" s="1793" t="s">
        <v>104</v>
      </c>
      <c r="M123" s="1793" t="s">
        <v>104</v>
      </c>
      <c r="N123" s="1793" t="s">
        <v>104</v>
      </c>
    </row>
    <row r="124" spans="1:14" ht="15" x14ac:dyDescent="0.25">
      <c r="A124" s="1750" t="s">
        <v>306</v>
      </c>
      <c r="B124" s="1793" t="s">
        <v>307</v>
      </c>
      <c r="C124" s="1793">
        <v>2427.13</v>
      </c>
      <c r="D124" s="1793">
        <v>2643.69</v>
      </c>
      <c r="E124" s="1793">
        <v>2734.33</v>
      </c>
      <c r="F124" s="1793">
        <v>2849.89</v>
      </c>
      <c r="G124" s="1793" t="s">
        <v>104</v>
      </c>
      <c r="H124" s="1793">
        <v>2849.81</v>
      </c>
      <c r="I124" s="1793">
        <v>2848.87</v>
      </c>
      <c r="J124" s="1793" t="s">
        <v>104</v>
      </c>
      <c r="K124" s="1793" t="s">
        <v>104</v>
      </c>
      <c r="L124" s="1793" t="s">
        <v>104</v>
      </c>
      <c r="M124" s="1793" t="s">
        <v>104</v>
      </c>
      <c r="N124" s="1793" t="s">
        <v>104</v>
      </c>
    </row>
    <row r="125" spans="1:14" ht="15" x14ac:dyDescent="0.25">
      <c r="A125" s="1750" t="s">
        <v>308</v>
      </c>
      <c r="B125" s="1793" t="s">
        <v>123</v>
      </c>
      <c r="C125" s="1793">
        <v>0.83382000000000001</v>
      </c>
      <c r="D125" s="1793">
        <v>0.87336199999999997</v>
      </c>
      <c r="E125" s="1793">
        <v>0.89015500000000003</v>
      </c>
      <c r="F125" s="1793">
        <v>0.81493000000000004</v>
      </c>
      <c r="G125" s="1793">
        <v>0.88292400000000004</v>
      </c>
      <c r="H125" s="1793">
        <v>0.85287800000000002</v>
      </c>
      <c r="I125" s="1793">
        <v>0.84146799999999999</v>
      </c>
      <c r="J125" s="1793">
        <v>0.86363199999999996</v>
      </c>
      <c r="K125" s="1793">
        <v>0.88292400000000004</v>
      </c>
      <c r="L125" s="1793" t="s">
        <v>104</v>
      </c>
      <c r="M125" s="1793" t="s">
        <v>104</v>
      </c>
      <c r="N125" s="1793" t="s">
        <v>104</v>
      </c>
    </row>
    <row r="126" spans="1:14" ht="15" x14ac:dyDescent="0.25">
      <c r="A126" s="1750" t="s">
        <v>309</v>
      </c>
      <c r="B126" s="1793" t="s">
        <v>112</v>
      </c>
      <c r="C126" s="1793">
        <v>2.7</v>
      </c>
      <c r="D126" s="1793">
        <v>2.7</v>
      </c>
      <c r="E126" s="1793">
        <v>2.7</v>
      </c>
      <c r="F126" s="1793">
        <v>2.7</v>
      </c>
      <c r="G126" s="1793">
        <v>2.7</v>
      </c>
      <c r="H126" s="1793">
        <v>2.7</v>
      </c>
      <c r="I126" s="1793">
        <v>2.7</v>
      </c>
      <c r="J126" s="1793">
        <v>2.7</v>
      </c>
      <c r="K126" s="1793">
        <v>2.7</v>
      </c>
      <c r="L126" s="1793" t="s">
        <v>104</v>
      </c>
      <c r="M126" s="1793" t="s">
        <v>104</v>
      </c>
      <c r="N126" s="1793" t="s">
        <v>104</v>
      </c>
    </row>
    <row r="127" spans="1:14" ht="15" x14ac:dyDescent="0.25">
      <c r="A127" s="1750" t="s">
        <v>310</v>
      </c>
      <c r="B127" s="1793" t="s">
        <v>311</v>
      </c>
      <c r="C127" s="1793">
        <v>9.3294999999999995</v>
      </c>
      <c r="D127" s="1793">
        <v>9.5655000000000001</v>
      </c>
      <c r="E127" s="1793">
        <v>9.5931999999999995</v>
      </c>
      <c r="F127" s="1793">
        <v>8.9047999999999998</v>
      </c>
      <c r="G127" s="1793">
        <v>9.2804000000000002</v>
      </c>
      <c r="H127" s="1793">
        <v>9.0606000000000009</v>
      </c>
      <c r="I127" s="1793">
        <v>8.9170999999999996</v>
      </c>
      <c r="J127" s="1793">
        <v>9.0648</v>
      </c>
      <c r="K127" s="1793">
        <v>9.2804000000000002</v>
      </c>
      <c r="L127" s="1793" t="s">
        <v>104</v>
      </c>
      <c r="M127" s="1793" t="s">
        <v>104</v>
      </c>
      <c r="N127" s="1793" t="s">
        <v>104</v>
      </c>
    </row>
    <row r="128" spans="1:14" ht="15" x14ac:dyDescent="0.25">
      <c r="A128" s="1750" t="s">
        <v>312</v>
      </c>
      <c r="B128" s="1793" t="s">
        <v>313</v>
      </c>
      <c r="C128" s="1793">
        <v>59.02</v>
      </c>
      <c r="D128" s="1793">
        <v>61.47</v>
      </c>
      <c r="E128" s="1793">
        <v>61.47</v>
      </c>
      <c r="F128" s="1793">
        <v>74.900000000000006</v>
      </c>
      <c r="G128" s="1793" t="s">
        <v>104</v>
      </c>
      <c r="H128" s="1793">
        <v>67.84</v>
      </c>
      <c r="I128" s="1793">
        <v>63.49</v>
      </c>
      <c r="J128" s="1793">
        <v>63.83</v>
      </c>
      <c r="K128" s="1793" t="s">
        <v>104</v>
      </c>
      <c r="L128" s="1793" t="s">
        <v>104</v>
      </c>
      <c r="M128" s="1793" t="s">
        <v>104</v>
      </c>
      <c r="N128" s="1793" t="s">
        <v>104</v>
      </c>
    </row>
    <row r="129" spans="1:14" ht="15" x14ac:dyDescent="0.25">
      <c r="A129" s="1750" t="s">
        <v>314</v>
      </c>
      <c r="B129" s="1793" t="s">
        <v>315</v>
      </c>
      <c r="C129" s="1793">
        <v>1362</v>
      </c>
      <c r="D129" s="1793">
        <v>1550</v>
      </c>
      <c r="E129" s="1793">
        <v>1465.5</v>
      </c>
      <c r="F129" s="1793">
        <v>1329.1</v>
      </c>
      <c r="G129" s="1793" t="s">
        <v>104</v>
      </c>
      <c r="H129" s="1793">
        <v>1448.9</v>
      </c>
      <c r="I129" s="1793" t="s">
        <v>104</v>
      </c>
      <c r="J129" s="1793" t="s">
        <v>104</v>
      </c>
      <c r="K129" s="1793" t="s">
        <v>104</v>
      </c>
      <c r="L129" s="1793" t="s">
        <v>104</v>
      </c>
      <c r="M129" s="1793" t="s">
        <v>104</v>
      </c>
      <c r="N129" s="1793" t="s">
        <v>104</v>
      </c>
    </row>
    <row r="130" spans="1:14" ht="15" x14ac:dyDescent="0.25">
      <c r="A130" s="1750" t="s">
        <v>316</v>
      </c>
      <c r="B130" s="1793" t="s">
        <v>317</v>
      </c>
      <c r="C130" s="1793">
        <v>12.393000000000001</v>
      </c>
      <c r="D130" s="1793">
        <v>14.430899999999999</v>
      </c>
      <c r="E130" s="1793">
        <v>14.1235</v>
      </c>
      <c r="F130" s="1793">
        <v>14.6218</v>
      </c>
      <c r="G130" s="1793">
        <v>15.906499999999999</v>
      </c>
      <c r="H130" s="1793">
        <v>14.9276</v>
      </c>
      <c r="I130" s="1793">
        <v>14.299799999999999</v>
      </c>
      <c r="J130" s="1793">
        <v>15.131399999999999</v>
      </c>
      <c r="K130" s="1793">
        <v>15.906499999999999</v>
      </c>
      <c r="L130" s="1793" t="s">
        <v>104</v>
      </c>
      <c r="M130" s="1793" t="s">
        <v>104</v>
      </c>
      <c r="N130" s="1793" t="s">
        <v>104</v>
      </c>
    </row>
    <row r="131" spans="1:14" ht="15" x14ac:dyDescent="0.25">
      <c r="A131" s="1750" t="s">
        <v>318</v>
      </c>
      <c r="B131" s="1793" t="s">
        <v>319</v>
      </c>
      <c r="C131" s="1793">
        <v>102.53</v>
      </c>
      <c r="D131" s="1793">
        <v>112.57</v>
      </c>
      <c r="E131" s="1793">
        <v>113.3</v>
      </c>
      <c r="F131" s="1793">
        <v>117.83</v>
      </c>
      <c r="G131" s="1793">
        <v>121.39</v>
      </c>
      <c r="H131" s="1793">
        <v>116.46</v>
      </c>
      <c r="I131" s="1793">
        <v>116.92</v>
      </c>
      <c r="J131" s="1793">
        <v>117.59</v>
      </c>
      <c r="K131" s="1793">
        <v>121.39</v>
      </c>
      <c r="L131" s="1793" t="s">
        <v>104</v>
      </c>
      <c r="M131" s="1793" t="s">
        <v>104</v>
      </c>
      <c r="N131" s="1793" t="s">
        <v>104</v>
      </c>
    </row>
    <row r="132" spans="1:14" ht="15" x14ac:dyDescent="0.25">
      <c r="A132" s="1750" t="s">
        <v>320</v>
      </c>
      <c r="B132" s="1793" t="s">
        <v>123</v>
      </c>
      <c r="C132" s="1793">
        <v>0.83382000000000001</v>
      </c>
      <c r="D132" s="1793">
        <v>0.87336199999999997</v>
      </c>
      <c r="E132" s="1793">
        <v>0.89015500000000003</v>
      </c>
      <c r="F132" s="1793">
        <v>0.81493000000000004</v>
      </c>
      <c r="G132" s="1793">
        <v>0.88292400000000004</v>
      </c>
      <c r="H132" s="1793">
        <v>0.85287800000000002</v>
      </c>
      <c r="I132" s="1793">
        <v>0.84146799999999999</v>
      </c>
      <c r="J132" s="1793">
        <v>0.86363199999999996</v>
      </c>
      <c r="K132" s="1793">
        <v>0.88292400000000004</v>
      </c>
      <c r="L132" s="1793">
        <v>0.89637900000000004</v>
      </c>
      <c r="M132" s="1793">
        <v>0.89293699999999998</v>
      </c>
      <c r="N132" s="1793">
        <v>0.90081999999999995</v>
      </c>
    </row>
    <row r="133" spans="1:14" ht="15" x14ac:dyDescent="0.25">
      <c r="A133" s="1750" t="s">
        <v>321</v>
      </c>
      <c r="B133" s="1793" t="s">
        <v>322</v>
      </c>
      <c r="C133" s="1793">
        <v>1.79</v>
      </c>
      <c r="D133" s="1793">
        <v>1.79</v>
      </c>
      <c r="E133" s="1793">
        <v>1.79</v>
      </c>
      <c r="F133" s="1793">
        <v>1.79</v>
      </c>
      <c r="G133" s="1793">
        <v>1.79</v>
      </c>
      <c r="H133" s="1793">
        <v>1.79</v>
      </c>
      <c r="I133" s="1793">
        <v>1.79</v>
      </c>
      <c r="J133" s="1793">
        <v>1.79</v>
      </c>
      <c r="K133" s="1793">
        <v>1.79</v>
      </c>
      <c r="L133" s="1793">
        <v>1.79</v>
      </c>
      <c r="M133" s="1793">
        <v>1.79</v>
      </c>
      <c r="N133" s="1793" t="s">
        <v>104</v>
      </c>
    </row>
    <row r="134" spans="1:14" ht="15" x14ac:dyDescent="0.25">
      <c r="A134" s="1750" t="s">
        <v>323</v>
      </c>
      <c r="B134" s="1793" t="s">
        <v>324</v>
      </c>
      <c r="C134" s="1793">
        <v>1.40499</v>
      </c>
      <c r="D134" s="1793">
        <v>1.4896100000000001</v>
      </c>
      <c r="E134" s="1793">
        <v>1.48238</v>
      </c>
      <c r="F134" s="1793">
        <v>1.38408</v>
      </c>
      <c r="G134" s="1793">
        <v>1.4638</v>
      </c>
      <c r="H134" s="1793">
        <v>1.4301900000000001</v>
      </c>
      <c r="I134" s="1793">
        <v>1.43268</v>
      </c>
      <c r="J134" s="1793">
        <v>1.45591</v>
      </c>
      <c r="K134" s="1793">
        <v>1.4638</v>
      </c>
      <c r="L134" s="1793">
        <v>1.5223199999999999</v>
      </c>
      <c r="M134" s="1793">
        <v>1.48478</v>
      </c>
      <c r="N134" s="1793">
        <v>1.4425699999999999</v>
      </c>
    </row>
    <row r="135" spans="1:14" ht="15" x14ac:dyDescent="0.25">
      <c r="A135" s="1750" t="s">
        <v>325</v>
      </c>
      <c r="B135" s="1793" t="s">
        <v>326</v>
      </c>
      <c r="C135" s="1793">
        <v>30.790900000000001</v>
      </c>
      <c r="D135" s="1793">
        <v>32.330500000000001</v>
      </c>
      <c r="E135" s="1793">
        <v>33.838099999999997</v>
      </c>
      <c r="F135" s="1793">
        <v>34.8245</v>
      </c>
      <c r="G135" s="1793" t="s">
        <v>104</v>
      </c>
      <c r="H135" s="1793">
        <v>34.994900000000001</v>
      </c>
      <c r="I135" s="1793" t="s">
        <v>104</v>
      </c>
      <c r="J135" s="1793" t="s">
        <v>104</v>
      </c>
      <c r="K135" s="1793" t="s">
        <v>104</v>
      </c>
      <c r="L135" s="1793" t="s">
        <v>104</v>
      </c>
      <c r="M135" s="1793" t="s">
        <v>104</v>
      </c>
      <c r="N135" s="1793" t="s">
        <v>104</v>
      </c>
    </row>
    <row r="136" spans="1:14" ht="15" x14ac:dyDescent="0.25">
      <c r="A136" s="1750" t="s">
        <v>327</v>
      </c>
      <c r="B136" s="1793" t="s">
        <v>140</v>
      </c>
      <c r="C136" s="1793">
        <v>546.95000000000005</v>
      </c>
      <c r="D136" s="1793">
        <v>572.88800000000003</v>
      </c>
      <c r="E136" s="1793">
        <v>583.90300000000002</v>
      </c>
      <c r="F136" s="1793">
        <v>534.55899999999997</v>
      </c>
      <c r="G136" s="1793">
        <v>579.16</v>
      </c>
      <c r="H136" s="1793">
        <v>559.452</v>
      </c>
      <c r="I136" s="1793">
        <v>551.96699999999998</v>
      </c>
      <c r="J136" s="1793">
        <v>566.50599999999997</v>
      </c>
      <c r="K136" s="1793">
        <v>579.16</v>
      </c>
      <c r="L136" s="1793" t="s">
        <v>104</v>
      </c>
      <c r="M136" s="1793" t="s">
        <v>104</v>
      </c>
      <c r="N136" s="1793" t="s">
        <v>104</v>
      </c>
    </row>
    <row r="137" spans="1:14" ht="15" x14ac:dyDescent="0.25">
      <c r="A137" s="1750" t="s">
        <v>328</v>
      </c>
      <c r="B137" s="1793" t="s">
        <v>329</v>
      </c>
      <c r="C137" s="1793">
        <v>306</v>
      </c>
      <c r="D137" s="1793">
        <v>307</v>
      </c>
      <c r="E137" s="1793">
        <v>307</v>
      </c>
      <c r="F137" s="1793">
        <v>381</v>
      </c>
      <c r="G137" s="1793" t="s">
        <v>104</v>
      </c>
      <c r="H137" s="1793">
        <v>381</v>
      </c>
      <c r="I137" s="1793">
        <v>410.12</v>
      </c>
      <c r="J137" s="1793">
        <v>410.8</v>
      </c>
      <c r="K137" s="1793" t="s">
        <v>104</v>
      </c>
      <c r="L137" s="1793" t="s">
        <v>104</v>
      </c>
      <c r="M137" s="1793" t="s">
        <v>104</v>
      </c>
      <c r="N137" s="1793" t="s">
        <v>104</v>
      </c>
    </row>
    <row r="138" spans="1:14" ht="15" x14ac:dyDescent="0.25">
      <c r="A138" s="1750" t="s">
        <v>330</v>
      </c>
      <c r="B138" s="1793" t="s">
        <v>331</v>
      </c>
      <c r="C138" s="1793">
        <v>51.53</v>
      </c>
      <c r="D138" s="1793">
        <v>53.69</v>
      </c>
      <c r="E138" s="1793">
        <v>54.95</v>
      </c>
      <c r="F138" s="1793">
        <v>50.24</v>
      </c>
      <c r="G138" s="1793">
        <v>54.37</v>
      </c>
      <c r="H138" s="1793">
        <v>52.5</v>
      </c>
      <c r="I138" s="1793">
        <v>51.9</v>
      </c>
      <c r="J138" s="1793">
        <v>52.94</v>
      </c>
      <c r="K138" s="1793">
        <v>54.37</v>
      </c>
      <c r="L138" s="1793">
        <v>55.39</v>
      </c>
      <c r="M138" s="1793">
        <v>55.01</v>
      </c>
      <c r="N138" s="1793">
        <v>55.45</v>
      </c>
    </row>
    <row r="139" spans="1:14" ht="15" x14ac:dyDescent="0.25">
      <c r="A139" s="1750" t="s">
        <v>332</v>
      </c>
      <c r="B139" s="1793" t="s">
        <v>333</v>
      </c>
      <c r="C139" s="1793">
        <v>8.2050400000000003</v>
      </c>
      <c r="D139" s="1793">
        <v>8.6884700000000006</v>
      </c>
      <c r="E139" s="1793">
        <v>8.7803100000000001</v>
      </c>
      <c r="F139" s="1793">
        <v>8.5325600000000001</v>
      </c>
      <c r="G139" s="1793">
        <v>8.81935</v>
      </c>
      <c r="H139" s="1793">
        <v>8.5249500000000005</v>
      </c>
      <c r="I139" s="1793">
        <v>8.5591600000000003</v>
      </c>
      <c r="J139" s="1793">
        <v>8.7788199999999996</v>
      </c>
      <c r="K139" s="1793">
        <v>8.81935</v>
      </c>
      <c r="L139" s="1793">
        <v>8.9714100000000006</v>
      </c>
      <c r="M139" s="1793">
        <v>8.8816000000000006</v>
      </c>
      <c r="N139" s="1793">
        <v>8.7478599999999993</v>
      </c>
    </row>
    <row r="140" spans="1:14" ht="15" x14ac:dyDescent="0.25">
      <c r="A140" s="1750" t="s">
        <v>334</v>
      </c>
      <c r="B140" s="1793" t="s">
        <v>335</v>
      </c>
      <c r="C140" s="1793">
        <v>0.38450000000000001</v>
      </c>
      <c r="D140" s="1793">
        <v>0.38450000000000001</v>
      </c>
      <c r="E140" s="1793">
        <v>0.38450000000000001</v>
      </c>
      <c r="F140" s="1793">
        <v>0.38450000000000001</v>
      </c>
      <c r="G140" s="1793">
        <v>0.38450000000000001</v>
      </c>
      <c r="H140" s="1793">
        <v>0.38450000000000001</v>
      </c>
      <c r="I140" s="1793">
        <v>0.38450000000000001</v>
      </c>
      <c r="J140" s="1793">
        <v>0.38450000000000001</v>
      </c>
      <c r="K140" s="1793">
        <v>0.38450000000000001</v>
      </c>
      <c r="L140" s="1793">
        <v>0.38450000000000001</v>
      </c>
      <c r="M140" s="1793">
        <v>0.38450000000000001</v>
      </c>
      <c r="N140" s="1793">
        <v>0.38450000000000001</v>
      </c>
    </row>
    <row r="141" spans="1:14" ht="15" x14ac:dyDescent="0.25">
      <c r="A141" s="1750" t="s">
        <v>336</v>
      </c>
      <c r="B141" s="1793" t="s">
        <v>337</v>
      </c>
      <c r="C141" s="1793">
        <v>110.43300000000001</v>
      </c>
      <c r="D141" s="1793">
        <v>138.87</v>
      </c>
      <c r="E141" s="1793">
        <v>154.86600000000001</v>
      </c>
      <c r="F141" s="1793">
        <v>159.59200000000001</v>
      </c>
      <c r="G141" s="1793">
        <v>176.51900000000001</v>
      </c>
      <c r="H141" s="1793">
        <v>152.60599999999999</v>
      </c>
      <c r="I141" s="1793">
        <v>157.31</v>
      </c>
      <c r="J141" s="1793">
        <v>170.66499999999999</v>
      </c>
      <c r="K141" s="1793">
        <v>176.51900000000001</v>
      </c>
      <c r="L141" s="1793" t="s">
        <v>104</v>
      </c>
      <c r="M141" s="1793" t="s">
        <v>104</v>
      </c>
      <c r="N141" s="1793" t="s">
        <v>104</v>
      </c>
    </row>
    <row r="142" spans="1:14" ht="15" x14ac:dyDescent="0.25">
      <c r="A142" s="1750" t="s">
        <v>338</v>
      </c>
      <c r="B142" s="1793" t="s">
        <v>339</v>
      </c>
      <c r="C142" s="1793">
        <v>1</v>
      </c>
      <c r="D142" s="1793">
        <v>1</v>
      </c>
      <c r="E142" s="1793">
        <v>1</v>
      </c>
      <c r="F142" s="1793">
        <v>1</v>
      </c>
      <c r="G142" s="1793">
        <v>1</v>
      </c>
      <c r="H142" s="1793">
        <v>1</v>
      </c>
      <c r="I142" s="1793">
        <v>1</v>
      </c>
      <c r="J142" s="1793">
        <v>1</v>
      </c>
      <c r="K142" s="1793">
        <v>1</v>
      </c>
      <c r="L142" s="1793" t="s">
        <v>104</v>
      </c>
      <c r="M142" s="1793" t="s">
        <v>104</v>
      </c>
      <c r="N142" s="1793" t="s">
        <v>104</v>
      </c>
    </row>
    <row r="143" spans="1:14" ht="15" x14ac:dyDescent="0.25">
      <c r="A143" s="1750" t="s">
        <v>340</v>
      </c>
      <c r="B143" s="1793" t="s">
        <v>341</v>
      </c>
      <c r="C143" s="1793">
        <v>3.23102</v>
      </c>
      <c r="D143" s="1793">
        <v>3.367</v>
      </c>
      <c r="E143" s="1793">
        <v>3.4071600000000002</v>
      </c>
      <c r="F143" s="1793">
        <v>3.5087700000000002</v>
      </c>
      <c r="G143" s="1793" t="s">
        <v>104</v>
      </c>
      <c r="H143" s="1793">
        <v>3.5087700000000002</v>
      </c>
      <c r="I143" s="1793">
        <v>3.5087700000000002</v>
      </c>
      <c r="J143" s="1793">
        <v>3.5087700000000002</v>
      </c>
      <c r="K143" s="1793" t="s">
        <v>104</v>
      </c>
      <c r="L143" s="1793" t="s">
        <v>104</v>
      </c>
      <c r="M143" s="1793" t="s">
        <v>104</v>
      </c>
      <c r="N143" s="1793" t="s">
        <v>104</v>
      </c>
    </row>
    <row r="144" spans="1:14" ht="15" x14ac:dyDescent="0.25">
      <c r="A144" s="1750" t="s">
        <v>342</v>
      </c>
      <c r="B144" s="1793" t="s">
        <v>343</v>
      </c>
      <c r="C144" s="1793">
        <v>5590.48</v>
      </c>
      <c r="D144" s="1793">
        <v>5960.54</v>
      </c>
      <c r="E144" s="1793">
        <v>6453.14</v>
      </c>
      <c r="F144" s="1793">
        <v>6916.81</v>
      </c>
      <c r="G144" s="1793">
        <v>6879.11</v>
      </c>
      <c r="H144" s="1793">
        <v>6314.44</v>
      </c>
      <c r="I144" s="1793">
        <v>6747.68</v>
      </c>
      <c r="J144" s="1793">
        <v>6907.23</v>
      </c>
      <c r="K144" s="1793">
        <v>6879.11</v>
      </c>
      <c r="L144" s="1793" t="s">
        <v>104</v>
      </c>
      <c r="M144" s="1793" t="s">
        <v>104</v>
      </c>
      <c r="N144" s="1793" t="s">
        <v>104</v>
      </c>
    </row>
    <row r="145" spans="1:14" ht="15" x14ac:dyDescent="0.25">
      <c r="A145" s="1750" t="s">
        <v>344</v>
      </c>
      <c r="B145" s="1793" t="s">
        <v>345</v>
      </c>
      <c r="C145" s="1793">
        <v>3.242</v>
      </c>
      <c r="D145" s="1793">
        <v>3.3740000000000001</v>
      </c>
      <c r="E145" s="1793">
        <v>3.3140000000000001</v>
      </c>
      <c r="F145" s="1793">
        <v>3.621</v>
      </c>
      <c r="G145" s="1793">
        <v>3.9864999999999999</v>
      </c>
      <c r="H145" s="1793">
        <v>3.7559999999999998</v>
      </c>
      <c r="I145" s="1793">
        <v>3.8574999999999999</v>
      </c>
      <c r="J145" s="1793">
        <v>4.1340000000000003</v>
      </c>
      <c r="K145" s="1793">
        <v>3.9864999999999999</v>
      </c>
      <c r="L145" s="1793">
        <v>3.843</v>
      </c>
      <c r="M145" s="1793">
        <v>3.7559999999999998</v>
      </c>
      <c r="N145" s="1793">
        <v>3.698</v>
      </c>
    </row>
    <row r="146" spans="1:14" ht="15" x14ac:dyDescent="0.25">
      <c r="A146" s="1750" t="s">
        <v>346</v>
      </c>
      <c r="B146" s="1793" t="s">
        <v>347</v>
      </c>
      <c r="C146" s="1793">
        <v>49.8583</v>
      </c>
      <c r="D146" s="1793">
        <v>52.500399999999999</v>
      </c>
      <c r="E146" s="1793">
        <v>50.649799999999999</v>
      </c>
      <c r="F146" s="1793">
        <v>48.182699999999997</v>
      </c>
      <c r="G146" s="1793">
        <v>51.000399999999999</v>
      </c>
      <c r="H146" s="1793">
        <v>48.529600000000002</v>
      </c>
      <c r="I146" s="1793">
        <v>48.8581</v>
      </c>
      <c r="J146" s="1793">
        <v>51.011299999999999</v>
      </c>
      <c r="K146" s="1793">
        <v>51.000399999999999</v>
      </c>
      <c r="L146" s="1793">
        <v>51.080100000000002</v>
      </c>
      <c r="M146" s="1793">
        <v>51.283200000000001</v>
      </c>
      <c r="N146" s="1793">
        <v>51.809699999999999</v>
      </c>
    </row>
    <row r="147" spans="1:14" ht="15" x14ac:dyDescent="0.25">
      <c r="A147" s="1750" t="s">
        <v>348</v>
      </c>
      <c r="B147" s="1793" t="s">
        <v>349</v>
      </c>
      <c r="C147" s="1793">
        <v>3.4828700000000001</v>
      </c>
      <c r="D147" s="1793">
        <v>3.7566799999999998</v>
      </c>
      <c r="E147" s="1793">
        <v>3.7892100000000002</v>
      </c>
      <c r="F147" s="1793">
        <v>3.71583</v>
      </c>
      <c r="G147" s="1793">
        <v>4.0587099999999996</v>
      </c>
      <c r="H147" s="1793">
        <v>3.9665699999999999</v>
      </c>
      <c r="I147" s="1793">
        <v>3.8035199999999998</v>
      </c>
      <c r="J147" s="1793">
        <v>3.9897200000000002</v>
      </c>
      <c r="K147" s="1793">
        <v>4.0587099999999996</v>
      </c>
      <c r="L147" s="1793">
        <v>4.1136600000000003</v>
      </c>
      <c r="M147" s="1793">
        <v>4.1820700000000004</v>
      </c>
      <c r="N147" s="1793">
        <v>4.1916000000000002</v>
      </c>
    </row>
    <row r="148" spans="1:14" ht="15" x14ac:dyDescent="0.25">
      <c r="A148" s="1750" t="s">
        <v>350</v>
      </c>
      <c r="B148" s="1793" t="s">
        <v>123</v>
      </c>
      <c r="C148" s="1793">
        <v>0.83382000000000001</v>
      </c>
      <c r="D148" s="1793">
        <v>0.87336199999999997</v>
      </c>
      <c r="E148" s="1793">
        <v>0.89015500000000003</v>
      </c>
      <c r="F148" s="1793">
        <v>0.81493000000000004</v>
      </c>
      <c r="G148" s="1793">
        <v>0.88292400000000004</v>
      </c>
      <c r="H148" s="1793">
        <v>0.85287800000000002</v>
      </c>
      <c r="I148" s="1793">
        <v>0.84146799999999999</v>
      </c>
      <c r="J148" s="1793">
        <v>0.86363199999999996</v>
      </c>
      <c r="K148" s="1793">
        <v>0.88292400000000004</v>
      </c>
      <c r="L148" s="1793">
        <v>0.89637900000000004</v>
      </c>
      <c r="M148" s="1793">
        <v>0.89293699999999998</v>
      </c>
      <c r="N148" s="1793">
        <v>0.90081999999999995</v>
      </c>
    </row>
    <row r="149" spans="1:14" ht="15" x14ac:dyDescent="0.25">
      <c r="A149" s="1750" t="s">
        <v>351</v>
      </c>
      <c r="B149" s="1793" t="s">
        <v>352</v>
      </c>
      <c r="C149" s="1793">
        <v>3.64</v>
      </c>
      <c r="D149" s="1793">
        <v>3.64</v>
      </c>
      <c r="E149" s="1793">
        <v>3.64</v>
      </c>
      <c r="F149" s="1793">
        <v>3.64</v>
      </c>
      <c r="G149" s="1793">
        <v>3.64</v>
      </c>
      <c r="H149" s="1793">
        <v>3.64</v>
      </c>
      <c r="I149" s="1793">
        <v>3.64</v>
      </c>
      <c r="J149" s="1793">
        <v>3.64</v>
      </c>
      <c r="K149" s="1793">
        <v>3.64</v>
      </c>
      <c r="L149" s="1793">
        <v>3.64</v>
      </c>
      <c r="M149" s="1793">
        <v>3.64</v>
      </c>
      <c r="N149" s="1793">
        <v>3.64</v>
      </c>
    </row>
    <row r="150" spans="1:14" ht="15" x14ac:dyDescent="0.25">
      <c r="A150" s="1750" t="s">
        <v>353</v>
      </c>
      <c r="B150" s="1793" t="s">
        <v>354</v>
      </c>
      <c r="C150" s="1793">
        <v>3.88435</v>
      </c>
      <c r="D150" s="1793">
        <v>4.0729300000000004</v>
      </c>
      <c r="E150" s="1793">
        <v>4.2576099999999997</v>
      </c>
      <c r="F150" s="1793">
        <v>3.96732</v>
      </c>
      <c r="G150" s="1793">
        <v>4.3695899999999996</v>
      </c>
      <c r="H150" s="1793">
        <v>4.1981200000000003</v>
      </c>
      <c r="I150" s="1793">
        <v>4.1467499999999999</v>
      </c>
      <c r="J150" s="1793">
        <v>4.2728200000000003</v>
      </c>
      <c r="K150" s="1793">
        <v>4.3695899999999996</v>
      </c>
      <c r="L150" s="1793">
        <v>4.4348299999999998</v>
      </c>
      <c r="M150" s="1793">
        <v>4.4186100000000001</v>
      </c>
      <c r="N150" s="1793">
        <v>4.45573</v>
      </c>
    </row>
    <row r="151" spans="1:14" ht="15" x14ac:dyDescent="0.25">
      <c r="A151" s="1750" t="s">
        <v>355</v>
      </c>
      <c r="B151" s="1793" t="s">
        <v>356</v>
      </c>
      <c r="C151" s="1793">
        <v>57.860399999999998</v>
      </c>
      <c r="D151" s="1793">
        <v>69.6203</v>
      </c>
      <c r="E151" s="1793">
        <v>62.271900000000002</v>
      </c>
      <c r="F151" s="1793">
        <v>74.539199999999994</v>
      </c>
      <c r="G151" s="1793">
        <v>75.313800000000001</v>
      </c>
      <c r="H151" s="1793">
        <v>75.324100000000001</v>
      </c>
      <c r="I151" s="1793">
        <v>73.016199999999998</v>
      </c>
      <c r="J151" s="1793">
        <v>72.837999999999994</v>
      </c>
      <c r="K151" s="1793">
        <v>75.313800000000001</v>
      </c>
      <c r="L151" s="1793">
        <v>77.738500000000002</v>
      </c>
      <c r="M151" s="1793">
        <v>103.12009999999999</v>
      </c>
      <c r="N151" s="1793">
        <v>84.085099999999997</v>
      </c>
    </row>
    <row r="152" spans="1:14" ht="15" x14ac:dyDescent="0.25">
      <c r="A152" s="1750" t="s">
        <v>357</v>
      </c>
      <c r="B152" s="1793" t="s">
        <v>358</v>
      </c>
      <c r="C152" s="1793">
        <v>843.27300000000002</v>
      </c>
      <c r="D152" s="1793">
        <v>879.101</v>
      </c>
      <c r="E152" s="1793">
        <v>922.51700000000005</v>
      </c>
      <c r="F152" s="1793">
        <v>972.47500000000002</v>
      </c>
      <c r="G152" s="1793">
        <v>1009.6180000000001</v>
      </c>
      <c r="H152" s="1793">
        <v>979.28200000000004</v>
      </c>
      <c r="I152" s="1793">
        <v>985.84199999999998</v>
      </c>
      <c r="J152" s="1793">
        <v>997.53099999999995</v>
      </c>
      <c r="K152" s="1793">
        <v>1009.6180000000001</v>
      </c>
      <c r="L152" s="1793" t="s">
        <v>104</v>
      </c>
      <c r="M152" s="1793" t="s">
        <v>104</v>
      </c>
      <c r="N152" s="1793" t="s">
        <v>104</v>
      </c>
    </row>
    <row r="153" spans="1:14" ht="15" x14ac:dyDescent="0.25">
      <c r="A153" s="1750" t="s">
        <v>359</v>
      </c>
      <c r="B153" s="1793" t="s">
        <v>360</v>
      </c>
      <c r="C153" s="1793">
        <v>2.5122499999999999</v>
      </c>
      <c r="D153" s="1793">
        <v>2.62263</v>
      </c>
      <c r="E153" s="1793">
        <v>2.6267399999999999</v>
      </c>
      <c r="F153" s="1793">
        <v>2.5278100000000001</v>
      </c>
      <c r="G153" s="1793">
        <v>2.6041699999999999</v>
      </c>
      <c r="H153" s="1793">
        <v>2.5322900000000002</v>
      </c>
      <c r="I153" s="1793">
        <v>2.5621299999999998</v>
      </c>
      <c r="J153" s="1793">
        <v>2.6028099999999998</v>
      </c>
      <c r="K153" s="1793">
        <v>2.6041699999999999</v>
      </c>
      <c r="L153" s="1793" t="s">
        <v>104</v>
      </c>
      <c r="M153" s="1793" t="s">
        <v>104</v>
      </c>
      <c r="N153" s="1793" t="s">
        <v>104</v>
      </c>
    </row>
    <row r="154" spans="1:14" ht="15" x14ac:dyDescent="0.25">
      <c r="A154" s="1750" t="s">
        <v>361</v>
      </c>
      <c r="B154" s="1793" t="s">
        <v>123</v>
      </c>
      <c r="C154" s="1793">
        <v>0.83382000000000001</v>
      </c>
      <c r="D154" s="1793">
        <v>0.87336199999999997</v>
      </c>
      <c r="E154" s="1793">
        <v>0.89015500000000003</v>
      </c>
      <c r="F154" s="1793">
        <v>0.81493000000000004</v>
      </c>
      <c r="G154" s="1793">
        <v>0.88292400000000004</v>
      </c>
      <c r="H154" s="1793">
        <v>0.85287800000000002</v>
      </c>
      <c r="I154" s="1793">
        <v>0.84146799999999999</v>
      </c>
      <c r="J154" s="1793">
        <v>0.86363199999999996</v>
      </c>
      <c r="K154" s="1793">
        <v>0.88292400000000004</v>
      </c>
      <c r="L154" s="1793" t="s">
        <v>104</v>
      </c>
      <c r="M154" s="1793" t="s">
        <v>104</v>
      </c>
      <c r="N154" s="1793" t="s">
        <v>104</v>
      </c>
    </row>
    <row r="155" spans="1:14" ht="15" x14ac:dyDescent="0.25">
      <c r="A155" s="1750" t="s">
        <v>362</v>
      </c>
      <c r="B155" s="1793" t="s">
        <v>363</v>
      </c>
      <c r="C155" s="1793">
        <v>20529.599999999999</v>
      </c>
      <c r="D155" s="1793">
        <v>21389.9</v>
      </c>
      <c r="E155" s="1793">
        <v>21896.5</v>
      </c>
      <c r="F155" s="1793">
        <v>19949.5</v>
      </c>
      <c r="G155" s="1793" t="s">
        <v>104</v>
      </c>
      <c r="H155" s="1793" t="s">
        <v>104</v>
      </c>
      <c r="I155" s="1793" t="s">
        <v>104</v>
      </c>
      <c r="J155" s="1793" t="s">
        <v>104</v>
      </c>
      <c r="K155" s="1793" t="s">
        <v>104</v>
      </c>
      <c r="L155" s="1793" t="s">
        <v>104</v>
      </c>
      <c r="M155" s="1793" t="s">
        <v>104</v>
      </c>
      <c r="N155" s="1793" t="s">
        <v>104</v>
      </c>
    </row>
    <row r="156" spans="1:14" ht="15" x14ac:dyDescent="0.25">
      <c r="A156" s="1750" t="s">
        <v>364</v>
      </c>
      <c r="B156" s="1793" t="s">
        <v>365</v>
      </c>
      <c r="C156" s="1793">
        <v>3.75</v>
      </c>
      <c r="D156" s="1793">
        <v>3.75</v>
      </c>
      <c r="E156" s="1793">
        <v>3.75</v>
      </c>
      <c r="F156" s="1793">
        <v>3.75</v>
      </c>
      <c r="G156" s="1793">
        <v>3.75</v>
      </c>
      <c r="H156" s="1793">
        <v>3.75</v>
      </c>
      <c r="I156" s="1793">
        <v>3.75</v>
      </c>
      <c r="J156" s="1793">
        <v>3.75</v>
      </c>
      <c r="K156" s="1793">
        <v>3.75</v>
      </c>
      <c r="L156" s="1793">
        <v>3.75</v>
      </c>
      <c r="M156" s="1793">
        <v>3.75</v>
      </c>
      <c r="N156" s="1793">
        <v>3.75</v>
      </c>
    </row>
    <row r="157" spans="1:14" ht="15" x14ac:dyDescent="0.25">
      <c r="A157" s="1750" t="s">
        <v>366</v>
      </c>
      <c r="B157" s="1793" t="s">
        <v>140</v>
      </c>
      <c r="C157" s="1793">
        <v>546.95000000000005</v>
      </c>
      <c r="D157" s="1793">
        <v>572.88800000000003</v>
      </c>
      <c r="E157" s="1793">
        <v>583.90300000000002</v>
      </c>
      <c r="F157" s="1793">
        <v>534.55899999999997</v>
      </c>
      <c r="G157" s="1793">
        <v>579.16</v>
      </c>
      <c r="H157" s="1793">
        <v>559.452</v>
      </c>
      <c r="I157" s="1793">
        <v>551.96699999999998</v>
      </c>
      <c r="J157" s="1793">
        <v>566.50599999999997</v>
      </c>
      <c r="K157" s="1793">
        <v>579.16</v>
      </c>
      <c r="L157" s="1793" t="s">
        <v>104</v>
      </c>
      <c r="M157" s="1793" t="s">
        <v>104</v>
      </c>
      <c r="N157" s="1793" t="s">
        <v>104</v>
      </c>
    </row>
    <row r="158" spans="1:14" ht="15" x14ac:dyDescent="0.25">
      <c r="A158" s="1750" t="s">
        <v>367</v>
      </c>
      <c r="B158" s="1793" t="s">
        <v>368</v>
      </c>
      <c r="C158" s="1793">
        <v>99.116</v>
      </c>
      <c r="D158" s="1793">
        <v>103.389</v>
      </c>
      <c r="E158" s="1793">
        <v>104.919</v>
      </c>
      <c r="F158" s="1793">
        <v>95.664000000000001</v>
      </c>
      <c r="G158" s="1793">
        <v>103.93</v>
      </c>
      <c r="H158" s="1793">
        <v>100.42700000000001</v>
      </c>
      <c r="I158" s="1793">
        <v>98.736999999999995</v>
      </c>
      <c r="J158" s="1793">
        <v>101.29</v>
      </c>
      <c r="K158" s="1793">
        <v>103.93</v>
      </c>
      <c r="L158" s="1793">
        <v>105.29</v>
      </c>
      <c r="M158" s="1793">
        <v>105.35</v>
      </c>
      <c r="N158" s="1793">
        <v>105.5</v>
      </c>
    </row>
    <row r="159" spans="1:14" ht="15" x14ac:dyDescent="0.25">
      <c r="A159" s="1750" t="s">
        <v>369</v>
      </c>
      <c r="B159" s="1793" t="s">
        <v>370</v>
      </c>
      <c r="C159" s="1793">
        <v>13.835699999999999</v>
      </c>
      <c r="D159" s="1793">
        <v>14.0215</v>
      </c>
      <c r="E159" s="1793">
        <v>14.0922</v>
      </c>
      <c r="F159" s="1793">
        <v>21.6173</v>
      </c>
      <c r="G159" s="1793" t="s">
        <v>104</v>
      </c>
      <c r="H159" s="1793">
        <v>20.952200000000001</v>
      </c>
      <c r="I159" s="1793">
        <v>15.855700000000001</v>
      </c>
      <c r="J159" s="1793">
        <v>14.682</v>
      </c>
      <c r="K159" s="1793" t="s">
        <v>104</v>
      </c>
      <c r="L159" s="1793" t="s">
        <v>104</v>
      </c>
      <c r="M159" s="1793" t="s">
        <v>104</v>
      </c>
      <c r="N159" s="1793" t="s">
        <v>104</v>
      </c>
    </row>
    <row r="160" spans="1:14" ht="15" x14ac:dyDescent="0.25">
      <c r="A160" s="1750" t="s">
        <v>371</v>
      </c>
      <c r="B160" s="1793" t="s">
        <v>372</v>
      </c>
      <c r="C160" s="1793">
        <v>7536.96</v>
      </c>
      <c r="D160" s="1793">
        <v>8396.0499999999993</v>
      </c>
      <c r="E160" s="1793">
        <v>9716.7099999999991</v>
      </c>
      <c r="F160" s="1793">
        <v>10133.36</v>
      </c>
      <c r="G160" s="1793" t="s">
        <v>104</v>
      </c>
      <c r="H160" s="1793">
        <v>10232.24</v>
      </c>
      <c r="I160" s="1793">
        <v>10267.459999999999</v>
      </c>
      <c r="J160" s="1793">
        <v>10570.98</v>
      </c>
      <c r="K160" s="1793" t="s">
        <v>104</v>
      </c>
      <c r="L160" s="1793" t="s">
        <v>104</v>
      </c>
      <c r="M160" s="1793" t="s">
        <v>104</v>
      </c>
      <c r="N160" s="1793" t="s">
        <v>104</v>
      </c>
    </row>
    <row r="161" spans="1:14" ht="15" x14ac:dyDescent="0.25">
      <c r="A161" s="1750" t="s">
        <v>373</v>
      </c>
      <c r="B161" s="1793" t="s">
        <v>374</v>
      </c>
      <c r="C161" s="1793">
        <v>1.3361099999999999</v>
      </c>
      <c r="D161" s="1793">
        <v>1.3616600000000001</v>
      </c>
      <c r="E161" s="1793">
        <v>1.34511</v>
      </c>
      <c r="F161" s="1793">
        <v>1.32165</v>
      </c>
      <c r="G161" s="1793">
        <v>1.3490200000000001</v>
      </c>
      <c r="H161" s="1793">
        <v>1.3448199999999999</v>
      </c>
      <c r="I161" s="1793">
        <v>1.34433</v>
      </c>
      <c r="J161" s="1793">
        <v>1.3610899999999999</v>
      </c>
      <c r="K161" s="1793">
        <v>1.3490200000000001</v>
      </c>
      <c r="L161" s="1793">
        <v>1.35443</v>
      </c>
      <c r="M161" s="1793">
        <v>1.3573500000000001</v>
      </c>
      <c r="N161" s="1793">
        <v>1.35375</v>
      </c>
    </row>
    <row r="162" spans="1:14" ht="15" x14ac:dyDescent="0.25">
      <c r="A162" s="1750" t="s">
        <v>375</v>
      </c>
      <c r="B162" s="1793" t="s">
        <v>123</v>
      </c>
      <c r="C162" s="1793">
        <v>0.83382000000000001</v>
      </c>
      <c r="D162" s="1793">
        <v>0.87336199999999997</v>
      </c>
      <c r="E162" s="1793">
        <v>0.89015500000000003</v>
      </c>
      <c r="F162" s="1793">
        <v>0.81493000000000004</v>
      </c>
      <c r="G162" s="1793">
        <v>0.88292400000000004</v>
      </c>
      <c r="H162" s="1793">
        <v>0.85287800000000002</v>
      </c>
      <c r="I162" s="1793">
        <v>0.84146799999999999</v>
      </c>
      <c r="J162" s="1793">
        <v>0.86363199999999996</v>
      </c>
      <c r="K162" s="1793">
        <v>0.88292400000000004</v>
      </c>
      <c r="L162" s="1793">
        <v>0.89637900000000004</v>
      </c>
      <c r="M162" s="1793">
        <v>0.89293699999999998</v>
      </c>
      <c r="N162" s="1793">
        <v>0.90081999999999995</v>
      </c>
    </row>
    <row r="163" spans="1:14" ht="15" x14ac:dyDescent="0.25">
      <c r="A163" s="1750" t="s">
        <v>376</v>
      </c>
      <c r="B163" s="1793" t="s">
        <v>123</v>
      </c>
      <c r="C163" s="1793">
        <v>0.83382000000000001</v>
      </c>
      <c r="D163" s="1793">
        <v>0.87336199999999997</v>
      </c>
      <c r="E163" s="1793">
        <v>0.89015500000000003</v>
      </c>
      <c r="F163" s="1793">
        <v>0.81493000000000004</v>
      </c>
      <c r="G163" s="1793">
        <v>0.88292400000000004</v>
      </c>
      <c r="H163" s="1793">
        <v>0.85287800000000002</v>
      </c>
      <c r="I163" s="1793">
        <v>0.84146799999999999</v>
      </c>
      <c r="J163" s="1793">
        <v>0.86363199999999996</v>
      </c>
      <c r="K163" s="1793">
        <v>0.88292400000000004</v>
      </c>
      <c r="L163" s="1793">
        <v>0.89637900000000004</v>
      </c>
      <c r="M163" s="1793">
        <v>0.89293699999999998</v>
      </c>
      <c r="N163" s="1793">
        <v>0.90081999999999995</v>
      </c>
    </row>
    <row r="164" spans="1:14" ht="15" x14ac:dyDescent="0.25">
      <c r="A164" s="1750" t="s">
        <v>377</v>
      </c>
      <c r="B164" s="1793" t="s">
        <v>378</v>
      </c>
      <c r="C164" s="1793">
        <v>7.8616400000000004</v>
      </c>
      <c r="D164" s="1793">
        <v>8.1300799999999995</v>
      </c>
      <c r="E164" s="1793">
        <v>8.1967199999999991</v>
      </c>
      <c r="F164" s="1793">
        <v>8.0450499999999998</v>
      </c>
      <c r="G164" s="1793" t="s">
        <v>104</v>
      </c>
      <c r="H164" s="1793">
        <v>7.9936100000000003</v>
      </c>
      <c r="I164" s="1793" t="s">
        <v>104</v>
      </c>
      <c r="J164" s="1793" t="s">
        <v>104</v>
      </c>
      <c r="K164" s="1793" t="s">
        <v>104</v>
      </c>
      <c r="L164" s="1793" t="s">
        <v>104</v>
      </c>
      <c r="M164" s="1793" t="s">
        <v>104</v>
      </c>
      <c r="N164" s="1793" t="s">
        <v>104</v>
      </c>
    </row>
    <row r="165" spans="1:14" ht="15" x14ac:dyDescent="0.25">
      <c r="A165" s="1750" t="s">
        <v>379</v>
      </c>
      <c r="B165" s="1793" t="s">
        <v>380</v>
      </c>
      <c r="C165" s="1793">
        <v>12.345000000000001</v>
      </c>
      <c r="D165" s="1793">
        <v>14.375</v>
      </c>
      <c r="E165" s="1793">
        <v>14.0442</v>
      </c>
      <c r="F165" s="1793">
        <v>14.6866</v>
      </c>
      <c r="G165" s="1793">
        <v>15.947800000000001</v>
      </c>
      <c r="H165" s="1793">
        <v>14.796099999999999</v>
      </c>
      <c r="I165" s="1793">
        <v>14.314500000000001</v>
      </c>
      <c r="J165" s="1793">
        <v>15.167899999999999</v>
      </c>
      <c r="K165" s="1793">
        <v>15.947800000000001</v>
      </c>
      <c r="L165" s="1793">
        <v>15.5731</v>
      </c>
      <c r="M165" s="1793">
        <v>15.435600000000001</v>
      </c>
      <c r="N165" s="1793">
        <v>14.5687</v>
      </c>
    </row>
    <row r="166" spans="1:14" ht="15" x14ac:dyDescent="0.25">
      <c r="A166" s="1750" t="s">
        <v>381</v>
      </c>
      <c r="B166" s="1793" t="s">
        <v>382</v>
      </c>
      <c r="C166" s="1793">
        <v>127.944</v>
      </c>
      <c r="D166" s="1793">
        <v>154.03</v>
      </c>
      <c r="E166" s="1793">
        <v>161.09</v>
      </c>
      <c r="F166" s="1793">
        <v>177.28100000000001</v>
      </c>
      <c r="G166" s="1793">
        <v>432.03399999999999</v>
      </c>
      <c r="H166" s="1793">
        <v>186.15700000000001</v>
      </c>
      <c r="I166" s="1793">
        <v>322.59399999999999</v>
      </c>
      <c r="J166" s="1793">
        <v>401.43299999999999</v>
      </c>
      <c r="K166" s="1793">
        <v>432.03399999999999</v>
      </c>
      <c r="L166" s="1793" t="s">
        <v>104</v>
      </c>
      <c r="M166" s="1793" t="s">
        <v>104</v>
      </c>
      <c r="N166" s="1793" t="s">
        <v>104</v>
      </c>
    </row>
    <row r="167" spans="1:14" ht="15" x14ac:dyDescent="0.25">
      <c r="A167" s="1750" t="s">
        <v>383</v>
      </c>
      <c r="B167" s="1793" t="s">
        <v>123</v>
      </c>
      <c r="C167" s="1793">
        <v>0.83382000000000001</v>
      </c>
      <c r="D167" s="1793">
        <v>0.87336199999999997</v>
      </c>
      <c r="E167" s="1793">
        <v>0.89015500000000003</v>
      </c>
      <c r="F167" s="1793">
        <v>0.81493000000000004</v>
      </c>
      <c r="G167" s="1793">
        <v>0.88292400000000004</v>
      </c>
      <c r="H167" s="1793">
        <v>0.85287800000000002</v>
      </c>
      <c r="I167" s="1793">
        <v>0.84146799999999999</v>
      </c>
      <c r="J167" s="1793">
        <v>0.86363199999999996</v>
      </c>
      <c r="K167" s="1793">
        <v>0.88292400000000004</v>
      </c>
      <c r="L167" s="1793">
        <v>0.89637900000000004</v>
      </c>
      <c r="M167" s="1793">
        <v>0.89293699999999998</v>
      </c>
      <c r="N167" s="1793">
        <v>0.90081999999999995</v>
      </c>
    </row>
    <row r="168" spans="1:14" ht="15" x14ac:dyDescent="0.25">
      <c r="A168" s="1750" t="s">
        <v>384</v>
      </c>
      <c r="B168" s="1793" t="s">
        <v>385</v>
      </c>
      <c r="C168" s="1793">
        <v>153.4</v>
      </c>
      <c r="D168" s="1793">
        <v>182.6</v>
      </c>
      <c r="E168" s="1793">
        <v>181.3</v>
      </c>
      <c r="F168" s="1793">
        <v>185</v>
      </c>
      <c r="G168" s="1793">
        <v>202.75</v>
      </c>
      <c r="H168" s="1793">
        <v>199.07</v>
      </c>
      <c r="I168" s="1793">
        <v>198.85</v>
      </c>
      <c r="J168" s="1793">
        <v>199</v>
      </c>
      <c r="K168" s="1793">
        <v>202.75</v>
      </c>
      <c r="L168" s="1793">
        <v>202.67</v>
      </c>
      <c r="M168" s="1793">
        <v>201</v>
      </c>
      <c r="N168" s="1793">
        <v>290</v>
      </c>
    </row>
    <row r="169" spans="1:14" ht="15" x14ac:dyDescent="0.25">
      <c r="A169" s="1750" t="s">
        <v>386</v>
      </c>
      <c r="B169" s="1793" t="s">
        <v>112</v>
      </c>
      <c r="C169" s="1793">
        <v>2.7</v>
      </c>
      <c r="D169" s="1793">
        <v>2.7</v>
      </c>
      <c r="E169" s="1793">
        <v>2.7</v>
      </c>
      <c r="F169" s="1793">
        <v>2.7</v>
      </c>
      <c r="G169" s="1793">
        <v>2.7</v>
      </c>
      <c r="H169" s="1793">
        <v>2.7</v>
      </c>
      <c r="I169" s="1793">
        <v>2.7</v>
      </c>
      <c r="J169" s="1793">
        <v>2.7</v>
      </c>
      <c r="K169" s="1793">
        <v>2.7</v>
      </c>
      <c r="L169" s="1793" t="s">
        <v>104</v>
      </c>
      <c r="M169" s="1793" t="s">
        <v>104</v>
      </c>
      <c r="N169" s="1793" t="s">
        <v>104</v>
      </c>
    </row>
    <row r="170" spans="1:14" ht="15" x14ac:dyDescent="0.25">
      <c r="A170" s="1750" t="s">
        <v>387</v>
      </c>
      <c r="B170" s="1793" t="s">
        <v>112</v>
      </c>
      <c r="C170" s="1793">
        <v>2.7</v>
      </c>
      <c r="D170" s="1793">
        <v>2.7</v>
      </c>
      <c r="E170" s="1793">
        <v>2.7</v>
      </c>
      <c r="F170" s="1793">
        <v>2.7</v>
      </c>
      <c r="G170" s="1793">
        <v>2.7</v>
      </c>
      <c r="H170" s="1793">
        <v>2.7</v>
      </c>
      <c r="I170" s="1793">
        <v>2.7</v>
      </c>
      <c r="J170" s="1793">
        <v>2.7</v>
      </c>
      <c r="K170" s="1793">
        <v>2.7</v>
      </c>
      <c r="L170" s="1793" t="s">
        <v>104</v>
      </c>
      <c r="M170" s="1793" t="s">
        <v>104</v>
      </c>
      <c r="N170" s="1793" t="s">
        <v>104</v>
      </c>
    </row>
    <row r="171" spans="1:14" ht="15" x14ac:dyDescent="0.25">
      <c r="A171" s="1750" t="s">
        <v>388</v>
      </c>
      <c r="B171" s="1793" t="s">
        <v>112</v>
      </c>
      <c r="C171" s="1793">
        <v>2.7</v>
      </c>
      <c r="D171" s="1793">
        <v>2.7</v>
      </c>
      <c r="E171" s="1793">
        <v>2.7</v>
      </c>
      <c r="F171" s="1793">
        <v>2.7</v>
      </c>
      <c r="G171" s="1793">
        <v>2.7</v>
      </c>
      <c r="H171" s="1793">
        <v>2.7</v>
      </c>
      <c r="I171" s="1793">
        <v>2.7</v>
      </c>
      <c r="J171" s="1793">
        <v>2.7</v>
      </c>
      <c r="K171" s="1793">
        <v>2.7</v>
      </c>
      <c r="L171" s="1793" t="s">
        <v>104</v>
      </c>
      <c r="M171" s="1793" t="s">
        <v>104</v>
      </c>
      <c r="N171" s="1793" t="s">
        <v>104</v>
      </c>
    </row>
    <row r="172" spans="1:14" ht="15" x14ac:dyDescent="0.25">
      <c r="A172" s="1750" t="s">
        <v>389</v>
      </c>
      <c r="B172" s="1793" t="s">
        <v>382</v>
      </c>
      <c r="C172" s="1793">
        <v>6.6833600000000004</v>
      </c>
      <c r="D172" s="1793">
        <v>47.5</v>
      </c>
      <c r="E172" s="1793">
        <v>45</v>
      </c>
      <c r="F172" s="1793">
        <v>55</v>
      </c>
      <c r="G172" s="1793" t="s">
        <v>104</v>
      </c>
      <c r="H172" s="1793">
        <v>380.81</v>
      </c>
      <c r="I172" s="1793" t="s">
        <v>104</v>
      </c>
      <c r="J172" s="1793" t="s">
        <v>104</v>
      </c>
      <c r="K172" s="1793" t="s">
        <v>104</v>
      </c>
      <c r="L172" s="1793" t="s">
        <v>104</v>
      </c>
      <c r="M172" s="1793" t="s">
        <v>104</v>
      </c>
      <c r="N172" s="1793" t="s">
        <v>104</v>
      </c>
    </row>
    <row r="173" spans="1:14" ht="15" x14ac:dyDescent="0.25">
      <c r="A173" s="1750" t="s">
        <v>390</v>
      </c>
      <c r="B173" s="1793" t="s">
        <v>391</v>
      </c>
      <c r="C173" s="1793">
        <v>7.4580000000000002</v>
      </c>
      <c r="D173" s="1793">
        <v>7.4580000000000002</v>
      </c>
      <c r="E173" s="1793">
        <v>7.4580000000000002</v>
      </c>
      <c r="F173" s="1793">
        <v>14.154</v>
      </c>
      <c r="G173" s="1793">
        <v>21.0945</v>
      </c>
      <c r="H173" s="1793">
        <v>14.154</v>
      </c>
      <c r="I173" s="1793">
        <v>21.236000000000001</v>
      </c>
      <c r="J173" s="1793">
        <v>21.428000000000001</v>
      </c>
      <c r="K173" s="1793">
        <v>21.0945</v>
      </c>
      <c r="L173" s="1793" t="s">
        <v>104</v>
      </c>
      <c r="M173" s="1793" t="s">
        <v>104</v>
      </c>
      <c r="N173" s="1793" t="s">
        <v>104</v>
      </c>
    </row>
    <row r="174" spans="1:14" ht="15" x14ac:dyDescent="0.25">
      <c r="A174" s="1750" t="s">
        <v>392</v>
      </c>
      <c r="B174" s="1793" t="s">
        <v>393</v>
      </c>
      <c r="C174" s="1793">
        <v>8.2079599999999999</v>
      </c>
      <c r="D174" s="1793">
        <v>8.9561600000000006</v>
      </c>
      <c r="E174" s="1793">
        <v>9.2992699999999999</v>
      </c>
      <c r="F174" s="1793">
        <v>8.1772500000000008</v>
      </c>
      <c r="G174" s="1793">
        <v>9.0502400000000005</v>
      </c>
      <c r="H174" s="1793">
        <v>8.73203</v>
      </c>
      <c r="I174" s="1793">
        <v>8.5080799999999996</v>
      </c>
      <c r="J174" s="1793">
        <v>8.7816700000000001</v>
      </c>
      <c r="K174" s="1793">
        <v>9.0502400000000005</v>
      </c>
      <c r="L174" s="1793">
        <v>9.40212</v>
      </c>
      <c r="M174" s="1793">
        <v>9.4700399999999991</v>
      </c>
      <c r="N174" s="1793">
        <v>9.3117699999999992</v>
      </c>
    </row>
    <row r="175" spans="1:14" ht="15" x14ac:dyDescent="0.25">
      <c r="A175" s="1750" t="s">
        <v>394</v>
      </c>
      <c r="B175" s="1793" t="s">
        <v>395</v>
      </c>
      <c r="C175" s="1793">
        <v>0.97574000000000005</v>
      </c>
      <c r="D175" s="1793">
        <v>0.98419000000000001</v>
      </c>
      <c r="E175" s="1793">
        <v>0.96616999999999997</v>
      </c>
      <c r="F175" s="1793">
        <v>0.88029000000000002</v>
      </c>
      <c r="G175" s="1793">
        <v>0.91215000000000002</v>
      </c>
      <c r="H175" s="1793">
        <v>0.94413999999999998</v>
      </c>
      <c r="I175" s="1793">
        <v>0.92393000000000003</v>
      </c>
      <c r="J175" s="1793">
        <v>0.93530999999999997</v>
      </c>
      <c r="K175" s="1793">
        <v>0.91215000000000002</v>
      </c>
      <c r="L175" s="1793">
        <v>0.93259000000000003</v>
      </c>
      <c r="M175" s="1793">
        <v>0.92293999999999998</v>
      </c>
      <c r="N175" s="1793">
        <v>0.92486999999999997</v>
      </c>
    </row>
    <row r="176" spans="1:14" ht="15" x14ac:dyDescent="0.25">
      <c r="A176" s="1750" t="s">
        <v>396</v>
      </c>
      <c r="B176" s="1793" t="s">
        <v>397</v>
      </c>
      <c r="C176" s="1793" t="s">
        <v>104</v>
      </c>
      <c r="D176" s="1793" t="s">
        <v>104</v>
      </c>
      <c r="E176" s="1793" t="s">
        <v>104</v>
      </c>
      <c r="F176" s="1793" t="s">
        <v>104</v>
      </c>
      <c r="G176" s="1793" t="s">
        <v>104</v>
      </c>
      <c r="H176" s="1793" t="s">
        <v>104</v>
      </c>
      <c r="I176" s="1793" t="s">
        <v>104</v>
      </c>
      <c r="J176" s="1793" t="s">
        <v>104</v>
      </c>
      <c r="K176" s="1793" t="s">
        <v>104</v>
      </c>
      <c r="L176" s="1793" t="s">
        <v>104</v>
      </c>
      <c r="M176" s="1793" t="s">
        <v>104</v>
      </c>
      <c r="N176" s="1793" t="s">
        <v>104</v>
      </c>
    </row>
    <row r="177" spans="1:14" ht="15" x14ac:dyDescent="0.25">
      <c r="A177" s="1750" t="s">
        <v>398</v>
      </c>
      <c r="B177" s="1793" t="s">
        <v>399</v>
      </c>
      <c r="C177" s="1793">
        <v>8.8190000000000008</v>
      </c>
      <c r="D177" s="1793">
        <v>9.4296000000000006</v>
      </c>
      <c r="E177" s="1793">
        <v>9.6872000000000007</v>
      </c>
      <c r="F177" s="1793">
        <v>11.3</v>
      </c>
      <c r="G177" s="1793">
        <v>11.3</v>
      </c>
      <c r="H177" s="1793">
        <v>11.314</v>
      </c>
      <c r="I177" s="1793">
        <v>11.321</v>
      </c>
      <c r="J177" s="1793">
        <v>11.3095</v>
      </c>
      <c r="K177" s="1793">
        <v>11.3</v>
      </c>
      <c r="L177" s="1793" t="s">
        <v>104</v>
      </c>
      <c r="M177" s="1793" t="s">
        <v>104</v>
      </c>
      <c r="N177" s="1793" t="s">
        <v>104</v>
      </c>
    </row>
    <row r="178" spans="1:14" ht="15" x14ac:dyDescent="0.25">
      <c r="A178" s="1750" t="s">
        <v>400</v>
      </c>
      <c r="B178" s="1793" t="s">
        <v>401</v>
      </c>
      <c r="C178" s="1793">
        <v>2230.0700000000002</v>
      </c>
      <c r="D178" s="1793">
        <v>2281.23</v>
      </c>
      <c r="E178" s="1793">
        <v>2287.9299999999998</v>
      </c>
      <c r="F178" s="1793">
        <v>2298.46</v>
      </c>
      <c r="G178" s="1793" t="s">
        <v>104</v>
      </c>
      <c r="H178" s="1793" t="s">
        <v>104</v>
      </c>
      <c r="I178" s="1793" t="s">
        <v>104</v>
      </c>
      <c r="J178" s="1793" t="s">
        <v>104</v>
      </c>
      <c r="K178" s="1793" t="s">
        <v>104</v>
      </c>
      <c r="L178" s="1793" t="s">
        <v>104</v>
      </c>
      <c r="M178" s="1793" t="s">
        <v>104</v>
      </c>
      <c r="N178" s="1793" t="s">
        <v>104</v>
      </c>
    </row>
    <row r="179" spans="1:14" ht="15" x14ac:dyDescent="0.25">
      <c r="A179" s="1750" t="s">
        <v>402</v>
      </c>
      <c r="B179" s="1793" t="s">
        <v>403</v>
      </c>
      <c r="C179" s="1793">
        <v>32.619900000000001</v>
      </c>
      <c r="D179" s="1793">
        <v>32.3598</v>
      </c>
      <c r="E179" s="1793">
        <v>29.744499999999999</v>
      </c>
      <c r="F179" s="1793">
        <v>29.9299</v>
      </c>
      <c r="G179" s="1793">
        <v>33.244700000000002</v>
      </c>
      <c r="H179" s="1793">
        <v>31.264800000000001</v>
      </c>
      <c r="I179" s="1793">
        <v>32.075099999999999</v>
      </c>
      <c r="J179" s="1793">
        <v>33.884599999999999</v>
      </c>
      <c r="K179" s="1793">
        <v>33.244700000000002</v>
      </c>
      <c r="L179" s="1793">
        <v>33.295099999999998</v>
      </c>
      <c r="M179" s="1793">
        <v>32.675199999999997</v>
      </c>
      <c r="N179" s="1793">
        <v>33.2502</v>
      </c>
    </row>
    <row r="180" spans="1:14" ht="15" x14ac:dyDescent="0.25">
      <c r="A180" s="1750" t="s">
        <v>404</v>
      </c>
      <c r="B180" s="1793" t="s">
        <v>140</v>
      </c>
      <c r="C180" s="1793">
        <v>546.95000000000005</v>
      </c>
      <c r="D180" s="1793">
        <v>572.88800000000003</v>
      </c>
      <c r="E180" s="1793">
        <v>583.90300000000002</v>
      </c>
      <c r="F180" s="1793">
        <v>534.55899999999997</v>
      </c>
      <c r="G180" s="1793">
        <v>579.16</v>
      </c>
      <c r="H180" s="1793">
        <v>559.452</v>
      </c>
      <c r="I180" s="1793">
        <v>551.96699999999998</v>
      </c>
      <c r="J180" s="1793">
        <v>566.50599999999997</v>
      </c>
      <c r="K180" s="1793">
        <v>579.16</v>
      </c>
      <c r="L180" s="1793" t="s">
        <v>104</v>
      </c>
      <c r="M180" s="1793" t="s">
        <v>104</v>
      </c>
      <c r="N180" s="1793" t="s">
        <v>104</v>
      </c>
    </row>
    <row r="181" spans="1:14" ht="15" x14ac:dyDescent="0.25">
      <c r="A181" s="1750" t="s">
        <v>405</v>
      </c>
      <c r="B181" s="1793" t="s">
        <v>406</v>
      </c>
      <c r="C181" s="1793">
        <v>2.20459</v>
      </c>
      <c r="D181" s="1793">
        <v>2.2742800000000001</v>
      </c>
      <c r="E181" s="1793">
        <v>2.2846700000000002</v>
      </c>
      <c r="F181" s="1793">
        <v>2.2732399999999999</v>
      </c>
      <c r="G181" s="1793" t="s">
        <v>104</v>
      </c>
      <c r="H181" s="1793">
        <v>2.29095</v>
      </c>
      <c r="I181" s="1793">
        <v>2.2426599999999999</v>
      </c>
      <c r="J181" s="1793">
        <v>2.2542800000000001</v>
      </c>
      <c r="K181" s="1793" t="s">
        <v>104</v>
      </c>
      <c r="L181" s="1793" t="s">
        <v>104</v>
      </c>
      <c r="M181" s="1793" t="s">
        <v>104</v>
      </c>
      <c r="N181" s="1793" t="s">
        <v>104</v>
      </c>
    </row>
    <row r="182" spans="1:14" ht="15" x14ac:dyDescent="0.25">
      <c r="A182" s="1750" t="s">
        <v>407</v>
      </c>
      <c r="B182" s="1793" t="s">
        <v>408</v>
      </c>
      <c r="C182" s="1793">
        <v>6.7634999999999996</v>
      </c>
      <c r="D182" s="1793">
        <v>6.7792000000000003</v>
      </c>
      <c r="E182" s="1793">
        <v>6.7706</v>
      </c>
      <c r="F182" s="1793">
        <v>6.7327000000000004</v>
      </c>
      <c r="G182" s="1793">
        <v>6.7716000000000003</v>
      </c>
      <c r="H182" s="1793">
        <v>6.7603999999999997</v>
      </c>
      <c r="I182" s="1793">
        <v>6.7473999999999998</v>
      </c>
      <c r="J182" s="1793">
        <v>6.7465999999999999</v>
      </c>
      <c r="K182" s="1793">
        <v>6.7716000000000003</v>
      </c>
      <c r="L182" s="1793">
        <v>6.7276999999999996</v>
      </c>
      <c r="M182" s="1793">
        <v>6.7392000000000003</v>
      </c>
      <c r="N182" s="1793">
        <v>6.7545000000000002</v>
      </c>
    </row>
    <row r="183" spans="1:14" ht="15" x14ac:dyDescent="0.25">
      <c r="A183" s="1750" t="s">
        <v>409</v>
      </c>
      <c r="B183" s="1793" t="s">
        <v>410</v>
      </c>
      <c r="C183" s="1793">
        <v>2.4826899999999998</v>
      </c>
      <c r="D183" s="1793">
        <v>2.9961199999999999</v>
      </c>
      <c r="E183" s="1793">
        <v>2.79847</v>
      </c>
      <c r="F183" s="1793">
        <v>2.7046999999999999</v>
      </c>
      <c r="G183" s="1793">
        <v>2.8864999999999998</v>
      </c>
      <c r="H183" s="1793">
        <v>2.8046000000000002</v>
      </c>
      <c r="I183" s="1793">
        <v>2.8210000000000002</v>
      </c>
      <c r="J183" s="1793">
        <v>2.8332000000000002</v>
      </c>
      <c r="K183" s="1793">
        <v>2.8864999999999998</v>
      </c>
      <c r="L183" s="1793" t="s">
        <v>104</v>
      </c>
      <c r="M183" s="1793" t="s">
        <v>104</v>
      </c>
      <c r="N183" s="1793" t="s">
        <v>104</v>
      </c>
    </row>
    <row r="184" spans="1:14" ht="15" x14ac:dyDescent="0.25">
      <c r="A184" s="1750" t="s">
        <v>411</v>
      </c>
      <c r="B184" s="1793" t="s">
        <v>412</v>
      </c>
      <c r="C184" s="1793">
        <v>3.79088</v>
      </c>
      <c r="D184" s="1793">
        <v>5.2915299999999998</v>
      </c>
      <c r="E184" s="1793">
        <v>5.9500599999999997</v>
      </c>
      <c r="F184" s="1793">
        <v>7.4265299999999996</v>
      </c>
      <c r="G184" s="1793">
        <v>13.45003</v>
      </c>
      <c r="H184" s="1793">
        <v>8.2942400000000003</v>
      </c>
      <c r="I184" s="1793">
        <v>8.6847899999999996</v>
      </c>
      <c r="J184" s="1793">
        <v>8.89377</v>
      </c>
      <c r="K184" s="1793">
        <v>13.45003</v>
      </c>
      <c r="L184" s="1793">
        <v>13.38383</v>
      </c>
      <c r="M184" s="1793">
        <v>13.798730000000001</v>
      </c>
      <c r="N184" s="1793">
        <v>14.66742</v>
      </c>
    </row>
    <row r="185" spans="1:14" ht="15" x14ac:dyDescent="0.25">
      <c r="A185" s="1750" t="s">
        <v>413</v>
      </c>
      <c r="B185" s="1793" t="s">
        <v>414</v>
      </c>
      <c r="C185" s="1793">
        <v>3.5</v>
      </c>
      <c r="D185" s="1793">
        <v>3.5</v>
      </c>
      <c r="E185" s="1793">
        <v>3.5</v>
      </c>
      <c r="F185" s="1793">
        <v>3.5</v>
      </c>
      <c r="G185" s="1793">
        <v>3.5</v>
      </c>
      <c r="H185" s="1793">
        <v>3.5</v>
      </c>
      <c r="I185" s="1793">
        <v>3.5</v>
      </c>
      <c r="J185" s="1793">
        <v>3.5</v>
      </c>
      <c r="K185" s="1793">
        <v>3.5</v>
      </c>
      <c r="L185" s="1793">
        <v>3.5</v>
      </c>
      <c r="M185" s="1793">
        <v>3.5</v>
      </c>
      <c r="N185" s="1793">
        <v>3.5</v>
      </c>
    </row>
    <row r="186" spans="1:14" ht="15" x14ac:dyDescent="0.25">
      <c r="A186" s="1750" t="s">
        <v>415</v>
      </c>
      <c r="B186" s="1793" t="s">
        <v>416</v>
      </c>
      <c r="C186" s="1793">
        <v>3635.08</v>
      </c>
      <c r="D186" s="1793">
        <v>3713.35</v>
      </c>
      <c r="E186" s="1793">
        <v>3665.21</v>
      </c>
      <c r="F186" s="1793">
        <v>3650.07</v>
      </c>
      <c r="G186" s="1793">
        <v>3544.41</v>
      </c>
      <c r="H186" s="1793">
        <v>3663.93</v>
      </c>
      <c r="I186" s="1793">
        <v>3556.71</v>
      </c>
      <c r="J186" s="1793">
        <v>3542.67</v>
      </c>
      <c r="K186" s="1793">
        <v>3544.41</v>
      </c>
      <c r="L186" s="1793" t="s">
        <v>104</v>
      </c>
      <c r="M186" s="1793" t="s">
        <v>104</v>
      </c>
      <c r="N186" s="1793" t="s">
        <v>104</v>
      </c>
    </row>
    <row r="187" spans="1:14" ht="15" x14ac:dyDescent="0.25">
      <c r="A187" s="1750" t="s">
        <v>417</v>
      </c>
      <c r="B187" s="1793" t="s">
        <v>418</v>
      </c>
      <c r="C187" s="1793">
        <v>28.0672</v>
      </c>
      <c r="D187" s="1793">
        <v>27.454999999999998</v>
      </c>
      <c r="E187" s="1793">
        <v>23.292899999999999</v>
      </c>
      <c r="F187" s="1793">
        <v>28.2746</v>
      </c>
      <c r="G187" s="1793">
        <v>27.278199999999998</v>
      </c>
      <c r="H187" s="1793">
        <v>27.885200000000001</v>
      </c>
      <c r="I187" s="1793">
        <v>27.176300000000001</v>
      </c>
      <c r="J187" s="1793">
        <v>26.576000000000001</v>
      </c>
      <c r="K187" s="1793">
        <v>27.278199999999998</v>
      </c>
      <c r="L187" s="1793">
        <v>28.783899999999999</v>
      </c>
      <c r="M187" s="1793">
        <v>29.254899999999999</v>
      </c>
      <c r="N187" s="1793">
        <v>29.254899999999999</v>
      </c>
    </row>
    <row r="188" spans="1:14" ht="15" x14ac:dyDescent="0.25">
      <c r="A188" s="1750" t="s">
        <v>419</v>
      </c>
      <c r="B188" s="1793" t="s">
        <v>420</v>
      </c>
      <c r="C188" s="1793">
        <v>3.6724999999999999</v>
      </c>
      <c r="D188" s="1793">
        <v>3.6724999999999999</v>
      </c>
      <c r="E188" s="1793">
        <v>3.6724999999999999</v>
      </c>
      <c r="F188" s="1793">
        <v>3.6724999999999999</v>
      </c>
      <c r="G188" s="1793">
        <v>3.6724999999999999</v>
      </c>
      <c r="H188" s="1793">
        <v>3.6724999999999999</v>
      </c>
      <c r="I188" s="1793">
        <v>3.6724999999999999</v>
      </c>
      <c r="J188" s="1793">
        <v>3.6724999999999999</v>
      </c>
      <c r="K188" s="1793">
        <v>3.6724999999999999</v>
      </c>
      <c r="L188" s="1793">
        <v>3.6724999999999999</v>
      </c>
      <c r="M188" s="1793">
        <v>3.6724999999999999</v>
      </c>
      <c r="N188" s="1793">
        <v>3.6724999999999999</v>
      </c>
    </row>
    <row r="189" spans="1:14" ht="15" x14ac:dyDescent="0.25">
      <c r="A189" s="1750" t="s">
        <v>421</v>
      </c>
      <c r="B189" s="1793" t="s">
        <v>422</v>
      </c>
      <c r="C189" s="1793">
        <v>0.73978999999999995</v>
      </c>
      <c r="D189" s="1793">
        <v>0.78124899999999997</v>
      </c>
      <c r="E189" s="1793">
        <v>0.75734400000000002</v>
      </c>
      <c r="F189" s="1793">
        <v>0.73264600000000002</v>
      </c>
      <c r="G189" s="1793">
        <v>0.74190400000000001</v>
      </c>
      <c r="H189" s="1793">
        <v>0.72672899999999996</v>
      </c>
      <c r="I189" s="1793">
        <v>0.72202100000000002</v>
      </c>
      <c r="J189" s="1793">
        <v>0.74318200000000001</v>
      </c>
      <c r="K189" s="1793">
        <v>0.74190400000000001</v>
      </c>
      <c r="L189" s="1793">
        <v>0.74536599999999997</v>
      </c>
      <c r="M189" s="1793">
        <v>0.74604899999999996</v>
      </c>
      <c r="N189" s="1793">
        <v>0.76204799999999995</v>
      </c>
    </row>
    <row r="190" spans="1:14" ht="15" x14ac:dyDescent="0.25">
      <c r="A190" s="1750" t="s">
        <v>423</v>
      </c>
      <c r="B190" s="1793" t="s">
        <v>303</v>
      </c>
      <c r="C190" s="1793">
        <v>1</v>
      </c>
      <c r="D190" s="1793">
        <v>1</v>
      </c>
      <c r="E190" s="1793">
        <v>1</v>
      </c>
      <c r="F190" s="1793">
        <v>1</v>
      </c>
      <c r="G190" s="1793">
        <v>1</v>
      </c>
      <c r="H190" s="1793">
        <v>1</v>
      </c>
      <c r="I190" s="1793">
        <v>1</v>
      </c>
      <c r="J190" s="1793">
        <v>1</v>
      </c>
      <c r="K190" s="1793">
        <v>1</v>
      </c>
      <c r="L190" s="1793">
        <v>1</v>
      </c>
      <c r="M190" s="1793">
        <v>1</v>
      </c>
      <c r="N190" s="1793">
        <v>1</v>
      </c>
    </row>
    <row r="191" spans="1:14" ht="15" x14ac:dyDescent="0.25">
      <c r="A191" s="1750" t="s">
        <v>424</v>
      </c>
      <c r="B191" s="1793" t="s">
        <v>425</v>
      </c>
      <c r="C191" s="1793">
        <v>28.763999999999999</v>
      </c>
      <c r="D191" s="1793">
        <v>32.39</v>
      </c>
      <c r="E191" s="1793">
        <v>37.335999999999999</v>
      </c>
      <c r="F191" s="1793">
        <v>42.34</v>
      </c>
      <c r="G191" s="1793">
        <v>44.695</v>
      </c>
      <c r="H191" s="1793">
        <v>44.186999999999998</v>
      </c>
      <c r="I191" s="1793">
        <v>43.576999999999998</v>
      </c>
      <c r="J191" s="1793">
        <v>42.94</v>
      </c>
      <c r="K191" s="1793">
        <v>44.695</v>
      </c>
      <c r="L191" s="1793">
        <v>44.154000000000003</v>
      </c>
      <c r="M191" s="1793">
        <v>42.533000000000001</v>
      </c>
      <c r="N191" s="1793">
        <v>41.115000000000002</v>
      </c>
    </row>
    <row r="192" spans="1:14" ht="15" x14ac:dyDescent="0.25">
      <c r="A192" s="1750" t="s">
        <v>426</v>
      </c>
      <c r="B192" s="1793" t="s">
        <v>427</v>
      </c>
      <c r="C192" s="1793">
        <v>8120.07</v>
      </c>
      <c r="D192" s="1793">
        <v>8339.5499999999993</v>
      </c>
      <c r="E192" s="1793">
        <v>9507.56</v>
      </c>
      <c r="F192" s="1793">
        <v>10476.92</v>
      </c>
      <c r="G192" s="1793">
        <v>10837.66</v>
      </c>
      <c r="H192" s="1793">
        <v>10474.98</v>
      </c>
      <c r="I192" s="1793">
        <v>10605.3</v>
      </c>
      <c r="J192" s="1793">
        <v>10691.91</v>
      </c>
      <c r="K192" s="1793">
        <v>10837.66</v>
      </c>
      <c r="L192" s="1793">
        <v>10815.16</v>
      </c>
      <c r="M192" s="1793">
        <v>10860</v>
      </c>
      <c r="N192" s="1793">
        <v>11400.21</v>
      </c>
    </row>
    <row r="193" spans="1:14" ht="15" x14ac:dyDescent="0.25">
      <c r="A193" s="1750" t="s">
        <v>428</v>
      </c>
      <c r="B193" s="1793" t="s">
        <v>429</v>
      </c>
      <c r="C193" s="1793">
        <v>107.5</v>
      </c>
      <c r="D193" s="1793">
        <v>112.63</v>
      </c>
      <c r="E193" s="1793">
        <v>114.3</v>
      </c>
      <c r="F193" s="1793">
        <v>107.7</v>
      </c>
      <c r="G193" s="1793" t="s">
        <v>104</v>
      </c>
      <c r="H193" s="1793">
        <v>109.23</v>
      </c>
      <c r="I193" s="1793">
        <v>109.59</v>
      </c>
      <c r="J193" s="1793">
        <v>112.35</v>
      </c>
      <c r="K193" s="1793" t="s">
        <v>104</v>
      </c>
      <c r="L193" s="1793" t="s">
        <v>104</v>
      </c>
      <c r="M193" s="1793" t="s">
        <v>104</v>
      </c>
      <c r="N193" s="1793" t="s">
        <v>104</v>
      </c>
    </row>
    <row r="194" spans="1:14" ht="15" x14ac:dyDescent="0.25">
      <c r="A194" s="1750" t="s">
        <v>430</v>
      </c>
      <c r="B194" s="1793" t="s">
        <v>431</v>
      </c>
      <c r="C194" s="1793">
        <v>9.9749999999999996</v>
      </c>
      <c r="D194" s="1793" t="s">
        <v>104</v>
      </c>
      <c r="E194" s="1793" t="s">
        <v>104</v>
      </c>
      <c r="F194" s="1793" t="s">
        <v>104</v>
      </c>
      <c r="G194" s="1793" t="s">
        <v>104</v>
      </c>
      <c r="H194" s="1793" t="s">
        <v>104</v>
      </c>
      <c r="I194" s="1793" t="s">
        <v>104</v>
      </c>
      <c r="J194" s="1793" t="s">
        <v>104</v>
      </c>
      <c r="K194" s="1793" t="s">
        <v>104</v>
      </c>
      <c r="L194" s="1793" t="s">
        <v>104</v>
      </c>
      <c r="M194" s="1793" t="s">
        <v>104</v>
      </c>
      <c r="N194" s="1793" t="s">
        <v>104</v>
      </c>
    </row>
    <row r="195" spans="1:14" ht="15" x14ac:dyDescent="0.25">
      <c r="A195" s="1750" t="s">
        <v>432</v>
      </c>
      <c r="B195" s="1793" t="s">
        <v>433</v>
      </c>
      <c r="C195" s="1793">
        <v>22425</v>
      </c>
      <c r="D195" s="1793">
        <v>22825</v>
      </c>
      <c r="E195" s="1793">
        <v>23155</v>
      </c>
      <c r="F195" s="1793">
        <v>23131</v>
      </c>
      <c r="G195" s="1793" t="s">
        <v>104</v>
      </c>
      <c r="H195" s="1793">
        <v>23244</v>
      </c>
      <c r="I195" s="1793">
        <v>23178</v>
      </c>
      <c r="J195" s="1793">
        <v>23162</v>
      </c>
      <c r="K195" s="1793" t="s">
        <v>104</v>
      </c>
      <c r="L195" s="1793" t="s">
        <v>104</v>
      </c>
      <c r="M195" s="1793" t="s">
        <v>104</v>
      </c>
      <c r="N195" s="1793" t="s">
        <v>104</v>
      </c>
    </row>
    <row r="196" spans="1:14" ht="15" x14ac:dyDescent="0.25">
      <c r="A196" s="1750" t="s">
        <v>434</v>
      </c>
      <c r="B196" s="1793" t="s">
        <v>140</v>
      </c>
      <c r="C196" s="1793">
        <v>546.95000000000005</v>
      </c>
      <c r="D196" s="1793">
        <v>572.88800000000003</v>
      </c>
      <c r="E196" s="1793">
        <v>583.90300000000002</v>
      </c>
      <c r="F196" s="1793">
        <v>534.55899999999997</v>
      </c>
      <c r="G196" s="1793">
        <v>579.16</v>
      </c>
      <c r="H196" s="1793">
        <v>559.452</v>
      </c>
      <c r="I196" s="1793">
        <v>551.96699999999998</v>
      </c>
      <c r="J196" s="1793">
        <v>566.50599999999997</v>
      </c>
      <c r="K196" s="1793">
        <v>579.16</v>
      </c>
      <c r="L196" s="1793" t="s">
        <v>104</v>
      </c>
      <c r="M196" s="1793" t="s">
        <v>104</v>
      </c>
      <c r="N196" s="1793" t="s">
        <v>104</v>
      </c>
    </row>
    <row r="197" spans="1:14" ht="15" x14ac:dyDescent="0.25">
      <c r="A197" s="1750" t="s">
        <v>435</v>
      </c>
      <c r="B197" s="1793" t="s">
        <v>436</v>
      </c>
      <c r="C197" s="1793">
        <v>0.70218000000000003</v>
      </c>
      <c r="D197" s="1793">
        <v>0.71901999999999999</v>
      </c>
      <c r="E197" s="1793">
        <v>0.72316000000000003</v>
      </c>
      <c r="F197" s="1793">
        <v>0.69432000000000005</v>
      </c>
      <c r="G197" s="1793">
        <v>0.71450000000000002</v>
      </c>
      <c r="H197" s="1793">
        <v>0.70560999999999996</v>
      </c>
      <c r="I197" s="1793">
        <v>0.70104999999999995</v>
      </c>
      <c r="J197" s="1793">
        <v>0.70979000000000003</v>
      </c>
      <c r="K197" s="1793">
        <v>0.71450000000000002</v>
      </c>
      <c r="L197" s="1793">
        <v>0.71850000000000003</v>
      </c>
      <c r="M197" s="1793">
        <v>0.71692</v>
      </c>
      <c r="N197" s="1793">
        <v>0.72338000000000002</v>
      </c>
    </row>
    <row r="198" spans="1:14" ht="15" x14ac:dyDescent="0.25">
      <c r="A198" s="1750" t="s">
        <v>437</v>
      </c>
      <c r="B198" s="1793" t="s">
        <v>438</v>
      </c>
      <c r="C198" s="1793">
        <v>443.75</v>
      </c>
      <c r="D198" s="1793">
        <v>520.64499999999998</v>
      </c>
      <c r="E198" s="1793">
        <v>603.19399999999996</v>
      </c>
      <c r="F198" s="1793">
        <v>811.91700000000003</v>
      </c>
      <c r="G198" s="1793" t="s">
        <v>104</v>
      </c>
      <c r="H198" s="1793">
        <v>887.84500000000003</v>
      </c>
      <c r="I198" s="1793">
        <v>932.4</v>
      </c>
      <c r="J198" s="1793">
        <v>1102.7</v>
      </c>
      <c r="K198" s="1793" t="s">
        <v>104</v>
      </c>
      <c r="L198" s="1793" t="s">
        <v>104</v>
      </c>
      <c r="M198" s="1793" t="s">
        <v>104</v>
      </c>
      <c r="N198" s="1793" t="s">
        <v>104</v>
      </c>
    </row>
    <row r="199" spans="1:14" ht="15" x14ac:dyDescent="0.25">
      <c r="A199" s="1750" t="s">
        <v>439</v>
      </c>
      <c r="B199" s="1793" t="s">
        <v>440</v>
      </c>
      <c r="C199" s="1793">
        <v>9.92</v>
      </c>
      <c r="D199" s="1793">
        <v>11.92</v>
      </c>
      <c r="E199" s="1793">
        <v>14.11</v>
      </c>
      <c r="F199" s="1793">
        <v>21.166</v>
      </c>
      <c r="G199" s="1793" t="s">
        <v>104</v>
      </c>
      <c r="H199" s="1793">
        <v>22.09084</v>
      </c>
      <c r="I199" s="1793">
        <v>22.636749999999999</v>
      </c>
      <c r="J199" s="1793">
        <v>16.796559999999999</v>
      </c>
      <c r="K199" s="1793" t="s">
        <v>104</v>
      </c>
      <c r="L199" s="1793" t="s">
        <v>104</v>
      </c>
      <c r="M199" s="1793" t="s">
        <v>104</v>
      </c>
      <c r="N199" s="1793" t="s">
        <v>104</v>
      </c>
    </row>
    <row r="200" spans="1:14" ht="15" x14ac:dyDescent="0.25">
      <c r="A200" s="1750" t="s">
        <v>441</v>
      </c>
      <c r="B200" s="1793" t="s">
        <v>442</v>
      </c>
      <c r="C200" s="1793" t="s">
        <v>104</v>
      </c>
      <c r="D200" s="1793" t="s">
        <v>104</v>
      </c>
      <c r="E200" s="1793">
        <v>16.773399999999999</v>
      </c>
      <c r="F200" s="1793">
        <v>81.786600000000007</v>
      </c>
      <c r="G200" s="1793" t="s">
        <v>104</v>
      </c>
      <c r="H200" s="1793">
        <v>84.400099999999995</v>
      </c>
      <c r="I200" s="1793">
        <v>85.423400000000001</v>
      </c>
      <c r="J200" s="1793">
        <v>87.665300000000002</v>
      </c>
      <c r="K200" s="1793" t="s">
        <v>104</v>
      </c>
      <c r="L200" s="1793" t="s">
        <v>104</v>
      </c>
      <c r="M200" s="1793" t="s">
        <v>104</v>
      </c>
      <c r="N200" s="1793" t="s">
        <v>104</v>
      </c>
    </row>
    <row r="201" spans="1:14" ht="15" x14ac:dyDescent="0.25">
      <c r="A201" s="2102" t="s">
        <v>90</v>
      </c>
      <c r="B201" s="2103"/>
      <c r="C201" s="2103"/>
      <c r="D201" s="2103"/>
      <c r="E201" s="2103"/>
      <c r="F201" s="2103"/>
      <c r="G201" s="2103"/>
      <c r="H201" s="2103"/>
      <c r="I201" s="2103"/>
      <c r="J201" s="2103"/>
      <c r="K201" s="2103"/>
      <c r="L201" s="2103"/>
      <c r="M201" s="2103"/>
    </row>
  </sheetData>
  <mergeCells count="11">
    <mergeCell ref="A201:M201"/>
    <mergeCell ref="B2:M2"/>
    <mergeCell ref="B3:M3"/>
    <mergeCell ref="B4:M4"/>
    <mergeCell ref="B5:M5"/>
    <mergeCell ref="A6:M6"/>
    <mergeCell ref="A7:A8"/>
    <mergeCell ref="B7:B8"/>
    <mergeCell ref="C7:G7"/>
    <mergeCell ref="H7:K7"/>
    <mergeCell ref="L7:Q7"/>
  </mergeCells>
  <pageMargins left="0.7" right="0.7" top="0.75" bottom="0.75" header="0.3" footer="0.3"/>
  <pageSetup paperSize="9" orientation="portrait" verticalDpi="0" r:id="rId1"/>
  <headerFooter>
    <oddHeader>&amp;R&amp;"Calibri"&amp;9&amp;K000000Confidential&amp;1#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1:BL58"/>
  <sheetViews>
    <sheetView topLeftCell="A25" workbookViewId="0">
      <selection activeCell="C51" sqref="C51"/>
    </sheetView>
  </sheetViews>
  <sheetFormatPr defaultColWidth="8.625" defaultRowHeight="14.25" x14ac:dyDescent="0.2"/>
  <cols>
    <col min="3" max="3" width="13.25" bestFit="1" customWidth="1"/>
    <col min="12" max="12" width="16.875" bestFit="1" customWidth="1"/>
    <col min="13" max="14" width="12.125" bestFit="1" customWidth="1"/>
    <col min="15" max="15" width="27.625" bestFit="1" customWidth="1"/>
    <col min="16" max="17" width="12.125" bestFit="1" customWidth="1"/>
    <col min="18" max="23" width="9.625" bestFit="1" customWidth="1"/>
    <col min="24" max="24" width="10.375" bestFit="1" customWidth="1"/>
    <col min="25" max="28" width="9.625" bestFit="1" customWidth="1"/>
    <col min="29" max="29" width="11.25" customWidth="1"/>
    <col min="30" max="30" width="11.5" customWidth="1"/>
    <col min="31" max="31" width="10.75" customWidth="1"/>
    <col min="32" max="33" width="10.375" customWidth="1"/>
    <col min="34" max="34" width="10.375" bestFit="1" customWidth="1"/>
    <col min="35" max="36" width="10.75" bestFit="1" customWidth="1"/>
    <col min="56" max="59" width="9.75" bestFit="1" customWidth="1"/>
    <col min="60" max="64" width="9.875" bestFit="1" customWidth="1"/>
  </cols>
  <sheetData>
    <row r="1" spans="2:64" ht="15" x14ac:dyDescent="0.2">
      <c r="N1" s="666"/>
      <c r="O1" s="666"/>
      <c r="P1" s="1492" t="s">
        <v>443</v>
      </c>
      <c r="Q1" s="1492" t="s">
        <v>444</v>
      </c>
      <c r="R1" s="1492" t="s">
        <v>445</v>
      </c>
      <c r="S1" s="1492" t="s">
        <v>446</v>
      </c>
      <c r="T1" s="1492" t="s">
        <v>447</v>
      </c>
      <c r="U1" s="1492" t="s">
        <v>448</v>
      </c>
      <c r="V1" s="1492" t="s">
        <v>449</v>
      </c>
      <c r="W1" s="1492" t="s">
        <v>450</v>
      </c>
      <c r="X1" s="1492" t="s">
        <v>451</v>
      </c>
      <c r="Y1" s="1492" t="s">
        <v>452</v>
      </c>
      <c r="Z1" s="1492" t="s">
        <v>453</v>
      </c>
      <c r="AA1" s="1492" t="s">
        <v>454</v>
      </c>
      <c r="AB1" s="1492" t="s">
        <v>455</v>
      </c>
      <c r="AC1" s="1492" t="s">
        <v>456</v>
      </c>
      <c r="AD1" s="1492" t="s">
        <v>457</v>
      </c>
      <c r="AE1" s="1492" t="s">
        <v>458</v>
      </c>
      <c r="AF1" s="1492" t="s">
        <v>459</v>
      </c>
      <c r="AG1" s="1492" t="s">
        <v>460</v>
      </c>
      <c r="AH1" s="1492" t="s">
        <v>461</v>
      </c>
      <c r="AI1" s="1492" t="s">
        <v>462</v>
      </c>
      <c r="AJ1" s="1492" t="s">
        <v>463</v>
      </c>
      <c r="AK1" s="1492" t="s">
        <v>464</v>
      </c>
      <c r="AL1" s="1492" t="s">
        <v>465</v>
      </c>
      <c r="AM1" s="1492" t="s">
        <v>466</v>
      </c>
      <c r="AN1" s="1492" t="s">
        <v>467</v>
      </c>
      <c r="AO1" s="1492" t="s">
        <v>468</v>
      </c>
      <c r="AP1" s="1492" t="s">
        <v>469</v>
      </c>
      <c r="AQ1" s="1492" t="s">
        <v>470</v>
      </c>
      <c r="AR1" s="1492" t="s">
        <v>471</v>
      </c>
      <c r="AS1" s="1492" t="s">
        <v>472</v>
      </c>
      <c r="AT1" s="1492" t="s">
        <v>473</v>
      </c>
      <c r="AU1" s="1492" t="s">
        <v>474</v>
      </c>
      <c r="AV1" s="1492" t="s">
        <v>475</v>
      </c>
      <c r="AW1" s="1492" t="s">
        <v>476</v>
      </c>
      <c r="AX1" s="1492" t="s">
        <v>477</v>
      </c>
      <c r="AY1" s="1492" t="s">
        <v>478</v>
      </c>
      <c r="AZ1" s="1492" t="s">
        <v>479</v>
      </c>
      <c r="BA1" s="1492" t="s">
        <v>480</v>
      </c>
      <c r="BB1" s="1492" t="s">
        <v>481</v>
      </c>
      <c r="BC1" s="1492" t="s">
        <v>482</v>
      </c>
      <c r="BD1" s="1492" t="s">
        <v>483</v>
      </c>
      <c r="BE1" s="1492" t="s">
        <v>484</v>
      </c>
      <c r="BF1" s="1492" t="s">
        <v>485</v>
      </c>
      <c r="BG1" s="1492" t="s">
        <v>486</v>
      </c>
      <c r="BH1" s="1492" t="s">
        <v>487</v>
      </c>
      <c r="BI1" s="1492" t="s">
        <v>2156</v>
      </c>
      <c r="BJ1" s="1492" t="s">
        <v>2139</v>
      </c>
      <c r="BK1" s="1492" t="s">
        <v>2140</v>
      </c>
      <c r="BL1" s="1492" t="s">
        <v>2141</v>
      </c>
    </row>
    <row r="2" spans="2:64" ht="15" x14ac:dyDescent="0.25">
      <c r="L2" s="670">
        <v>1000000</v>
      </c>
      <c r="N2" s="675" t="s">
        <v>35</v>
      </c>
      <c r="O2" s="675" t="s">
        <v>36</v>
      </c>
      <c r="P2">
        <v>4.0492714858871999</v>
      </c>
      <c r="Q2">
        <v>4.1039922507437998</v>
      </c>
      <c r="R2">
        <v>4.2044730800563004</v>
      </c>
      <c r="S2">
        <v>4.302496328928</v>
      </c>
      <c r="T2">
        <v>4.3700209643605996</v>
      </c>
      <c r="U2">
        <v>4.4470214455916999</v>
      </c>
      <c r="V2">
        <v>4.6910286156226002</v>
      </c>
      <c r="W2">
        <v>4.9174624829468003</v>
      </c>
      <c r="X2">
        <v>5.1208121827411004</v>
      </c>
      <c r="Y2">
        <v>5.3757645259939002</v>
      </c>
      <c r="Z2">
        <v>5.7925212884116997</v>
      </c>
      <c r="AA2">
        <v>6.5187441084764997</v>
      </c>
      <c r="AB2">
        <v>8.0031911807369003</v>
      </c>
      <c r="AC2">
        <v>8.1317908917850001</v>
      </c>
      <c r="AD2">
        <v>8.4809663832153994</v>
      </c>
      <c r="AE2">
        <v>8.4671773330038995</v>
      </c>
      <c r="AF2">
        <v>8.8142020633887999</v>
      </c>
      <c r="AG2">
        <v>9.0874072750021995</v>
      </c>
      <c r="AH2">
        <v>9.4239935731499997</v>
      </c>
      <c r="AI2">
        <v>12.946909157711</v>
      </c>
      <c r="AJ2">
        <v>14.638471673253999</v>
      </c>
      <c r="AK2">
        <v>14.96496126824</v>
      </c>
      <c r="AL2">
        <v>15.354986112356</v>
      </c>
      <c r="AM2">
        <v>15.929987667203999</v>
      </c>
      <c r="AN2">
        <v>15.421476007857001</v>
      </c>
      <c r="AO2">
        <v>16.490010515247</v>
      </c>
      <c r="AP2">
        <v>17.527528375401999</v>
      </c>
      <c r="AQ2">
        <v>18.929959142832999</v>
      </c>
      <c r="AR2">
        <v>20.131969807645</v>
      </c>
      <c r="AS2">
        <v>28.059958826557001</v>
      </c>
      <c r="AT2">
        <v>39.845542501727998</v>
      </c>
      <c r="AU2">
        <v>37.668034934498003</v>
      </c>
      <c r="AV2">
        <v>43.300044503782999</v>
      </c>
      <c r="AW2">
        <v>42.7</v>
      </c>
      <c r="AX2">
        <v>57.325006887684999</v>
      </c>
      <c r="AY2">
        <v>59.880007121238997</v>
      </c>
      <c r="AZ2">
        <v>64.391999999999996</v>
      </c>
      <c r="BA2">
        <v>70.356499999999997</v>
      </c>
      <c r="BB2">
        <v>76.114999999999995</v>
      </c>
      <c r="BC2">
        <v>84.078999999999994</v>
      </c>
      <c r="BD2" s="1494">
        <f>VLOOKUP(RIGHT($O2,3),'table-i3-e'!$B$9:$N$200,7,FALSE)</f>
        <v>91.984999999999999</v>
      </c>
      <c r="BE2" s="1494">
        <f>VLOOKUP(RIGHT($O2,3),'table-i3-e'!$B$9:$N$200,8,FALSE)</f>
        <v>95.726699999999994</v>
      </c>
      <c r="BF2" s="1494">
        <f>VLOOKUP(RIGHT($O2,3),'table-i3-e'!$B$9:$N$200,9,FALSE)</f>
        <v>98.734999999999999</v>
      </c>
      <c r="BG2" s="1494">
        <v>102.75</v>
      </c>
      <c r="BH2" s="1494">
        <v>110.9783</v>
      </c>
      <c r="BI2" s="1494">
        <v>125.215</v>
      </c>
      <c r="BJ2" s="1494">
        <v>147.315</v>
      </c>
      <c r="BK2" s="1494">
        <v>177.1283</v>
      </c>
      <c r="BL2" s="1494">
        <v>208.98830000000001</v>
      </c>
    </row>
    <row r="3" spans="2:64" ht="15" x14ac:dyDescent="0.25">
      <c r="L3" s="671">
        <v>1000</v>
      </c>
      <c r="N3" s="676" t="s">
        <v>37</v>
      </c>
      <c r="O3" s="676" t="s">
        <v>38</v>
      </c>
      <c r="P3">
        <v>0.96684700000000001</v>
      </c>
      <c r="Q3">
        <v>0.93302399999999996</v>
      </c>
      <c r="R3">
        <v>1.0274749999999999</v>
      </c>
      <c r="S3">
        <v>0.98330600000000001</v>
      </c>
      <c r="T3">
        <v>0.96106599999999998</v>
      </c>
      <c r="U3">
        <v>0.98006400000000005</v>
      </c>
      <c r="V3">
        <v>0.95870100000000003</v>
      </c>
      <c r="W3">
        <v>0.96346799999999999</v>
      </c>
      <c r="X3">
        <v>0.96118700000000001</v>
      </c>
      <c r="Y3">
        <v>1.08341</v>
      </c>
      <c r="Z3">
        <v>1.07264</v>
      </c>
      <c r="AA3">
        <v>1.1183380000000001</v>
      </c>
      <c r="AB3">
        <v>1.083623</v>
      </c>
      <c r="AC3">
        <v>1.0643579999999999</v>
      </c>
      <c r="AD3">
        <v>1.1477390000000001</v>
      </c>
      <c r="AE3">
        <v>1.2213989999999999</v>
      </c>
      <c r="AF3">
        <v>1.31555</v>
      </c>
      <c r="AG3">
        <v>1.300384</v>
      </c>
      <c r="AH3">
        <v>1.422744</v>
      </c>
      <c r="AI3">
        <v>1.3683289999999999</v>
      </c>
      <c r="AJ3">
        <v>1.3005709999999999</v>
      </c>
      <c r="AK3">
        <v>1.344713</v>
      </c>
      <c r="AL3">
        <v>1.313234</v>
      </c>
      <c r="AM3">
        <v>1.3846879999999999</v>
      </c>
      <c r="AN3">
        <v>1.3078289999999999</v>
      </c>
      <c r="AO3">
        <v>1.3013490000000001</v>
      </c>
      <c r="AP3">
        <v>1.2768930000000001</v>
      </c>
      <c r="AQ3">
        <v>1.2795799999999999</v>
      </c>
      <c r="AR3">
        <v>1.301518</v>
      </c>
      <c r="AS3">
        <v>1.354177</v>
      </c>
      <c r="AT3">
        <v>1.386317</v>
      </c>
      <c r="AU3">
        <v>1.4165939999999999</v>
      </c>
      <c r="AV3">
        <v>1.4081889999999999</v>
      </c>
      <c r="AW3">
        <v>1.4274169999999999</v>
      </c>
      <c r="AX3">
        <v>1.480944</v>
      </c>
      <c r="AY3">
        <v>1.4238029999999999</v>
      </c>
      <c r="AZ3">
        <v>1.63992</v>
      </c>
      <c r="BA3">
        <v>1.4595499999999999</v>
      </c>
      <c r="BB3">
        <v>1.4039999999999999</v>
      </c>
      <c r="BC3">
        <v>1.29541</v>
      </c>
      <c r="BD3" s="1494">
        <f>VLOOKUP(RIGHT($O3,3),'table-i3-e'!$B$9:$N$200,7,FALSE)</f>
        <v>1.31446</v>
      </c>
      <c r="BE3" s="1494">
        <f>VLOOKUP(RIGHT($O3,3),'table-i3-e'!$B$9:$N$200,8,FALSE)</f>
        <v>1.3339799999999999</v>
      </c>
      <c r="BF3" s="1494">
        <f>VLOOKUP(RIGHT($O3,3),'table-i3-e'!$B$9:$N$200,9,FALSE)</f>
        <v>1.39002</v>
      </c>
      <c r="BG3" s="1494">
        <v>1.3786860000000001</v>
      </c>
      <c r="BH3" s="1494">
        <v>1.335826</v>
      </c>
      <c r="BI3" s="1494">
        <v>1.4536439999999999</v>
      </c>
      <c r="BJ3" s="1494">
        <v>1.5465739999999999</v>
      </c>
      <c r="BK3" s="1494">
        <v>1.471311</v>
      </c>
      <c r="BL3" s="1494">
        <v>1.495908</v>
      </c>
    </row>
    <row r="4" spans="2:64" ht="15" x14ac:dyDescent="0.25">
      <c r="B4" s="405" t="s">
        <v>39</v>
      </c>
      <c r="L4" s="671">
        <v>10000000</v>
      </c>
      <c r="N4" s="676" t="s">
        <v>40</v>
      </c>
      <c r="O4" s="676" t="s">
        <v>41</v>
      </c>
      <c r="P4">
        <v>1.6230027451255999</v>
      </c>
      <c r="Q4">
        <v>1.5637583892617</v>
      </c>
      <c r="R4">
        <v>1.8564022809745999</v>
      </c>
      <c r="S4">
        <v>1.8671458381637001</v>
      </c>
      <c r="T4">
        <v>1.821129080563</v>
      </c>
      <c r="U4">
        <v>2.0482922954726002</v>
      </c>
      <c r="V4">
        <v>2.0287703016241001</v>
      </c>
      <c r="W4">
        <v>2.0491132332878998</v>
      </c>
      <c r="X4">
        <v>2.0072627879734002</v>
      </c>
      <c r="Y4">
        <v>2.2094036697248001</v>
      </c>
      <c r="Z4">
        <v>2.2514624213254</v>
      </c>
      <c r="AA4">
        <v>2.3621202233341001</v>
      </c>
      <c r="AB4">
        <v>2.2683492892369999</v>
      </c>
      <c r="AC4">
        <v>2.1966612974081001</v>
      </c>
      <c r="AD4">
        <v>2.4494158785662998</v>
      </c>
      <c r="AE4">
        <v>2.6527468907009002</v>
      </c>
      <c r="AF4">
        <v>3.2491867273909998</v>
      </c>
      <c r="AG4">
        <v>3.1011707927429</v>
      </c>
      <c r="AH4">
        <v>3.9996429527805</v>
      </c>
      <c r="AI4">
        <v>3.9604114999541</v>
      </c>
      <c r="AJ4">
        <v>3.6165129556434001</v>
      </c>
      <c r="AK4">
        <v>3.2334714465861998</v>
      </c>
      <c r="AL4">
        <v>3.2443329450766001</v>
      </c>
      <c r="AM4">
        <v>3.254435063087</v>
      </c>
      <c r="AN4">
        <v>3.1615377420259998</v>
      </c>
      <c r="AO4">
        <v>3.2947774272695001</v>
      </c>
      <c r="AP4">
        <v>3.1877858715906999</v>
      </c>
      <c r="AQ4">
        <v>3.3126823980654998</v>
      </c>
      <c r="AR4">
        <v>3.3226199172144999</v>
      </c>
      <c r="AS4">
        <v>3.8493738205524002</v>
      </c>
      <c r="AT4">
        <v>4.0199550794747996</v>
      </c>
      <c r="AU4">
        <v>3.8812227074235999</v>
      </c>
      <c r="AV4">
        <v>3.9043168669337001</v>
      </c>
      <c r="AW4">
        <v>3.8234622144112</v>
      </c>
      <c r="AX4">
        <v>4.1590596014325998</v>
      </c>
      <c r="AY4">
        <v>4.0196724230015999</v>
      </c>
      <c r="AZ4">
        <v>5.2027200000000002</v>
      </c>
      <c r="BA4">
        <v>5.4579399999999998</v>
      </c>
      <c r="BB4">
        <v>5.6634799999999998</v>
      </c>
      <c r="BC4">
        <v>5.1939500000000001</v>
      </c>
      <c r="BD4" s="1494">
        <f>VLOOKUP(RIGHT($O4,3),'table-i3-e'!$B$9:$N$200,7,FALSE)</f>
        <v>5.7491700000000003</v>
      </c>
      <c r="BE4" s="1494">
        <f>VLOOKUP(RIGHT($O4,3),'table-i3-e'!$B$9:$N$200,8,FALSE)</f>
        <v>4.9688699999999999</v>
      </c>
      <c r="BF4" s="1494">
        <f>VLOOKUP(RIGHT($O4,3),'table-i3-e'!$B$9:$N$200,9,FALSE)</f>
        <v>5.4090199999999999</v>
      </c>
      <c r="BG4" s="1494">
        <v>5.5713402790041</v>
      </c>
      <c r="BH4" s="1494">
        <v>4.7751553914061997</v>
      </c>
      <c r="BI4" s="1494">
        <v>5.2208529893135998</v>
      </c>
      <c r="BJ4" s="1494">
        <v>5.394337299959</v>
      </c>
      <c r="BK4" s="1494">
        <v>5.2865179073692001</v>
      </c>
      <c r="BL4" s="1494">
        <v>5.0720000000000001</v>
      </c>
    </row>
    <row r="5" spans="2:64" ht="15.75" thickBot="1" x14ac:dyDescent="0.3">
      <c r="L5" s="671">
        <v>100000000</v>
      </c>
      <c r="N5" s="676" t="s">
        <v>42</v>
      </c>
      <c r="O5" s="676" t="s">
        <v>43</v>
      </c>
      <c r="P5">
        <v>0.97029600000000005</v>
      </c>
      <c r="Q5">
        <v>0.96526699999999999</v>
      </c>
      <c r="R5">
        <v>1.044583</v>
      </c>
      <c r="S5">
        <v>1.021331</v>
      </c>
      <c r="T5">
        <v>0.99663100000000004</v>
      </c>
      <c r="U5">
        <v>1.022319</v>
      </c>
      <c r="V5">
        <v>0.98097400000000001</v>
      </c>
      <c r="W5">
        <v>0.99568000000000001</v>
      </c>
      <c r="X5">
        <v>1.0168680000000001</v>
      </c>
      <c r="Y5">
        <v>1.0484709999999999</v>
      </c>
      <c r="Z5">
        <v>1.0301370000000001</v>
      </c>
      <c r="AA5">
        <v>1.0638099999999999</v>
      </c>
      <c r="AB5">
        <v>1.1042209999999999</v>
      </c>
      <c r="AC5">
        <v>1.068165</v>
      </c>
      <c r="AD5">
        <v>1.1172219999999999</v>
      </c>
      <c r="AE5">
        <v>1.158307</v>
      </c>
      <c r="AF5">
        <v>1.2768839999999999</v>
      </c>
      <c r="AG5">
        <v>1.2368399999999999</v>
      </c>
      <c r="AH5">
        <v>1.3419620000000001</v>
      </c>
      <c r="AI5">
        <v>1.3884449999999999</v>
      </c>
      <c r="AJ5">
        <v>1.29451</v>
      </c>
      <c r="AK5">
        <v>1.2956220000000001</v>
      </c>
      <c r="AL5">
        <v>1.31619</v>
      </c>
      <c r="AM5">
        <v>1.345982</v>
      </c>
      <c r="AN5">
        <v>1.3343</v>
      </c>
      <c r="AO5">
        <v>1.295566</v>
      </c>
      <c r="AP5">
        <v>1.2440279999999999</v>
      </c>
      <c r="AQ5">
        <v>1.253981</v>
      </c>
      <c r="AR5">
        <v>1.2900739999999999</v>
      </c>
      <c r="AS5">
        <v>1.324584</v>
      </c>
      <c r="AT5">
        <v>1.3013129999999999</v>
      </c>
      <c r="AU5">
        <v>1.3628819999999999</v>
      </c>
      <c r="AV5">
        <v>1.335113</v>
      </c>
      <c r="AW5">
        <v>1.3086990000000001</v>
      </c>
      <c r="AX5">
        <v>1.3248230000000001</v>
      </c>
      <c r="AY5">
        <v>1.2994479999999999</v>
      </c>
      <c r="AZ5">
        <v>1.42543</v>
      </c>
      <c r="BA5">
        <v>1.36846</v>
      </c>
      <c r="BB5">
        <v>1.33891</v>
      </c>
      <c r="BC5">
        <v>1.2739799999999999</v>
      </c>
      <c r="BD5" s="1494">
        <f>VLOOKUP(RIGHT($O5,3),'table-i3-e'!$B$9:$N$200,7,FALSE)</f>
        <v>1.2607299999999999</v>
      </c>
      <c r="BE5" s="1494">
        <f>VLOOKUP(RIGHT($O5,3),'table-i3-e'!$B$9:$N$200,8,FALSE)</f>
        <v>1.23881</v>
      </c>
      <c r="BF5" s="1494">
        <f>VLOOKUP(RIGHT($O5,3),'table-i3-e'!$B$9:$N$200,9,FALSE)</f>
        <v>1.27386</v>
      </c>
      <c r="BG5" s="1494">
        <v>1.2707930000000001</v>
      </c>
      <c r="BH5" s="1494">
        <v>1.251779</v>
      </c>
      <c r="BI5" s="1494">
        <v>1.292481</v>
      </c>
      <c r="BJ5" s="1494">
        <v>1.374744</v>
      </c>
      <c r="BK5" s="1494">
        <v>1.3538349999999999</v>
      </c>
      <c r="BL5" s="1494">
        <v>1.3551260000000001</v>
      </c>
    </row>
    <row r="6" spans="2:64" ht="15" x14ac:dyDescent="0.25">
      <c r="B6" s="665"/>
      <c r="C6" s="673" t="str">
        <f>IF('Cover Page'!D34=0,"",'Cover Page'!D34)</f>
        <v>Turkish lira - TRY</v>
      </c>
      <c r="L6" s="671">
        <v>1000000000</v>
      </c>
      <c r="N6" s="676" t="s">
        <v>44</v>
      </c>
      <c r="O6" s="676" t="s">
        <v>45</v>
      </c>
      <c r="P6" s="1497">
        <f>1/1.2</f>
        <v>0.83333333333333337</v>
      </c>
      <c r="Q6" s="1497">
        <f t="shared" ref="Q6:BC6" si="0">1/1.2</f>
        <v>0.83333333333333337</v>
      </c>
      <c r="R6" s="1497">
        <f t="shared" si="0"/>
        <v>0.83333333333333337</v>
      </c>
      <c r="S6" s="1497">
        <f t="shared" si="0"/>
        <v>0.83333333333333337</v>
      </c>
      <c r="T6" s="1497">
        <f t="shared" si="0"/>
        <v>0.83333333333333337</v>
      </c>
      <c r="U6" s="1497">
        <f t="shared" si="0"/>
        <v>0.83333333333333337</v>
      </c>
      <c r="V6" s="1497">
        <f t="shared" si="0"/>
        <v>0.83333333333333337</v>
      </c>
      <c r="W6" s="1497">
        <f t="shared" si="0"/>
        <v>0.83333333333333337</v>
      </c>
      <c r="X6" s="1497">
        <f t="shared" si="0"/>
        <v>0.83333333333333337</v>
      </c>
      <c r="Y6" s="1497">
        <f t="shared" si="0"/>
        <v>0.83333333333333337</v>
      </c>
      <c r="Z6" s="1497">
        <f t="shared" si="0"/>
        <v>0.83333333333333337</v>
      </c>
      <c r="AA6" s="1497">
        <f t="shared" si="0"/>
        <v>0.83333333333333337</v>
      </c>
      <c r="AB6" s="1497">
        <f t="shared" si="0"/>
        <v>0.83333333333333337</v>
      </c>
      <c r="AC6" s="1497">
        <f t="shared" si="0"/>
        <v>0.83333333333333337</v>
      </c>
      <c r="AD6" s="1497">
        <f t="shared" si="0"/>
        <v>0.83333333333333337</v>
      </c>
      <c r="AE6" s="1497">
        <f t="shared" si="0"/>
        <v>0.83333333333333337</v>
      </c>
      <c r="AF6" s="1497">
        <f t="shared" si="0"/>
        <v>0.83333333333333337</v>
      </c>
      <c r="AG6" s="1497">
        <f t="shared" si="0"/>
        <v>0.83333333333333337</v>
      </c>
      <c r="AH6" s="1497">
        <f t="shared" si="0"/>
        <v>0.83333333333333337</v>
      </c>
      <c r="AI6" s="1497">
        <f t="shared" si="0"/>
        <v>0.83333333333333337</v>
      </c>
      <c r="AJ6" s="1497">
        <f t="shared" si="0"/>
        <v>0.83333333333333337</v>
      </c>
      <c r="AK6" s="1497">
        <f t="shared" si="0"/>
        <v>0.83333333333333337</v>
      </c>
      <c r="AL6" s="1497">
        <f t="shared" si="0"/>
        <v>0.83333333333333337</v>
      </c>
      <c r="AM6" s="1497">
        <f t="shared" si="0"/>
        <v>0.83333333333333337</v>
      </c>
      <c r="AN6" s="1497">
        <f t="shared" si="0"/>
        <v>0.83333333333333337</v>
      </c>
      <c r="AO6" s="1497">
        <f t="shared" si="0"/>
        <v>0.83333333333333337</v>
      </c>
      <c r="AP6" s="1497">
        <f t="shared" si="0"/>
        <v>0.83333333333333337</v>
      </c>
      <c r="AQ6" s="1497">
        <f t="shared" si="0"/>
        <v>0.83333333333333337</v>
      </c>
      <c r="AR6" s="1497">
        <f t="shared" si="0"/>
        <v>0.83333333333333337</v>
      </c>
      <c r="AS6" s="1497">
        <f t="shared" si="0"/>
        <v>0.83333333333333337</v>
      </c>
      <c r="AT6" s="1497">
        <f t="shared" si="0"/>
        <v>0.83333333333333337</v>
      </c>
      <c r="AU6" s="1497">
        <f t="shared" si="0"/>
        <v>0.83333333333333337</v>
      </c>
      <c r="AV6" s="1497">
        <f t="shared" si="0"/>
        <v>0.83333333333333337</v>
      </c>
      <c r="AW6" s="1497">
        <f t="shared" si="0"/>
        <v>0.83333333333333337</v>
      </c>
      <c r="AX6" s="1497">
        <f t="shared" si="0"/>
        <v>0.83333333333333337</v>
      </c>
      <c r="AY6" s="1497">
        <f t="shared" si="0"/>
        <v>0.83333333333333337</v>
      </c>
      <c r="AZ6" s="1497">
        <f t="shared" si="0"/>
        <v>0.83333333333333337</v>
      </c>
      <c r="BA6" s="1497">
        <f t="shared" si="0"/>
        <v>0.83333333333333337</v>
      </c>
      <c r="BB6" s="1497">
        <f t="shared" si="0"/>
        <v>0.83333333333333337</v>
      </c>
      <c r="BC6" s="1497">
        <f t="shared" si="0"/>
        <v>0.83333333333333337</v>
      </c>
      <c r="BD6" s="1494">
        <f>VLOOKUP(RIGHT($O6,3),'table-i3-e'!$B$9:$N$200,7,FALSE)</f>
        <v>0.83299999999999996</v>
      </c>
      <c r="BE6" s="1494">
        <f>VLOOKUP(RIGHT($O6,3),'table-i3-e'!$B$9:$N$200,8,FALSE)</f>
        <v>0.83299999999999996</v>
      </c>
      <c r="BF6" s="1494">
        <f>VLOOKUP(RIGHT($O6,3),'table-i3-e'!$B$9:$N$200,9,FALSE)</f>
        <v>0.83299999999999996</v>
      </c>
      <c r="BG6" s="1494">
        <v>0.83333299999999999</v>
      </c>
      <c r="BH6" s="1494">
        <v>0.83333299999999999</v>
      </c>
      <c r="BI6" s="1494">
        <v>0.83333299999999999</v>
      </c>
      <c r="BJ6" s="1494">
        <v>0.83333299999999999</v>
      </c>
      <c r="BK6" s="1494">
        <v>0.83333299999999999</v>
      </c>
      <c r="BL6" s="1494">
        <v>0.83333299999999999</v>
      </c>
    </row>
    <row r="7" spans="2:64" ht="15" x14ac:dyDescent="0.25">
      <c r="B7" s="1492" t="s">
        <v>443</v>
      </c>
      <c r="C7" s="1388">
        <f>IFERROR(VLOOKUP($C$6,$O$1:$BZ$23,MATCH(B7,$O$1:$BZ$1,0),0),1)</f>
        <v>1.544802</v>
      </c>
      <c r="L7" s="672">
        <v>1000000000000</v>
      </c>
      <c r="N7" s="676" t="s">
        <v>46</v>
      </c>
      <c r="O7" s="676" t="s">
        <v>47</v>
      </c>
      <c r="P7">
        <v>482.08</v>
      </c>
      <c r="Q7">
        <v>471.13</v>
      </c>
      <c r="R7">
        <v>515.14</v>
      </c>
      <c r="S7">
        <v>521.46</v>
      </c>
      <c r="T7">
        <v>489.76</v>
      </c>
      <c r="U7">
        <v>509.73</v>
      </c>
      <c r="V7">
        <v>470.48</v>
      </c>
      <c r="W7">
        <v>478.6</v>
      </c>
      <c r="X7">
        <v>472.54</v>
      </c>
      <c r="Y7">
        <v>503.86</v>
      </c>
      <c r="Z7">
        <v>502.97</v>
      </c>
      <c r="AA7">
        <v>523.76</v>
      </c>
      <c r="AB7">
        <v>550.53</v>
      </c>
      <c r="AC7">
        <v>550.6</v>
      </c>
      <c r="AD7">
        <v>601.66</v>
      </c>
      <c r="AE7">
        <v>607.38</v>
      </c>
      <c r="AF7">
        <v>626.87</v>
      </c>
      <c r="AG7">
        <v>634.58000000000004</v>
      </c>
      <c r="AH7">
        <v>704.68</v>
      </c>
      <c r="AI7">
        <v>707.34</v>
      </c>
      <c r="AJ7">
        <v>675.1</v>
      </c>
      <c r="AK7">
        <v>661.49</v>
      </c>
      <c r="AL7">
        <v>659.08</v>
      </c>
      <c r="AM7">
        <v>667.29</v>
      </c>
      <c r="AN7">
        <v>662.66</v>
      </c>
      <c r="AO7">
        <v>663.21</v>
      </c>
      <c r="AP7">
        <v>636.85</v>
      </c>
      <c r="AQ7">
        <v>615.22</v>
      </c>
      <c r="AR7">
        <v>605.26</v>
      </c>
      <c r="AS7">
        <v>647.95000000000005</v>
      </c>
      <c r="AT7">
        <v>661.5</v>
      </c>
      <c r="AU7">
        <v>695.69</v>
      </c>
      <c r="AV7">
        <v>681.09</v>
      </c>
      <c r="AW7">
        <v>679.86</v>
      </c>
      <c r="AX7">
        <v>725.68</v>
      </c>
      <c r="AY7">
        <v>744.62</v>
      </c>
      <c r="AZ7">
        <v>846.3</v>
      </c>
      <c r="BA7">
        <v>816.36</v>
      </c>
      <c r="BB7">
        <v>784.46</v>
      </c>
      <c r="BC7">
        <v>711.24</v>
      </c>
      <c r="BD7" s="1494">
        <f>VLOOKUP(RIGHT($O7,3),'table-i3-e'!$B$9:$N$200,7,FALSE)</f>
        <v>732.11</v>
      </c>
      <c r="BE7" s="1494">
        <f>VLOOKUP(RIGHT($O7,3),'table-i3-e'!$B$9:$N$200,8,FALSE)</f>
        <v>735.28</v>
      </c>
      <c r="BF7" s="1494">
        <f>VLOOKUP(RIGHT($O7,3),'table-i3-e'!$B$9:$N$200,9,FALSE)</f>
        <v>803.59</v>
      </c>
      <c r="BG7" s="1494">
        <v>850.25</v>
      </c>
      <c r="BH7" s="1494">
        <v>787.16</v>
      </c>
      <c r="BI7" s="1494">
        <v>919.97</v>
      </c>
      <c r="BJ7" s="1494">
        <v>966</v>
      </c>
      <c r="BK7" s="1494">
        <v>859.51</v>
      </c>
      <c r="BL7" s="1494">
        <v>789.32</v>
      </c>
    </row>
    <row r="8" spans="2:64" ht="15" x14ac:dyDescent="0.25">
      <c r="B8" s="1492" t="s">
        <v>444</v>
      </c>
      <c r="C8" s="1388">
        <f t="shared" ref="C8:C55" si="1">IFERROR(VLOOKUP($C$6,$O$1:$BZ$23,MATCH(B8,$O$1:$BZ$1,0),0),1)</f>
        <v>1.6259600000000001</v>
      </c>
      <c r="N8" s="676" t="s">
        <v>48</v>
      </c>
      <c r="O8" s="676" t="s">
        <v>49</v>
      </c>
      <c r="P8">
        <v>6.548603</v>
      </c>
      <c r="Q8">
        <v>6.4634330000000002</v>
      </c>
      <c r="R8">
        <v>6.3842850000000002</v>
      </c>
      <c r="S8">
        <v>6.3055880000000002</v>
      </c>
      <c r="T8">
        <v>6.2959719999999999</v>
      </c>
      <c r="U8">
        <v>6.3551229999999999</v>
      </c>
      <c r="V8">
        <v>6.2846869999999999</v>
      </c>
      <c r="W8">
        <v>6.2306350000000004</v>
      </c>
      <c r="X8">
        <v>6.2163219999999999</v>
      </c>
      <c r="Y8">
        <v>6.1376150000000003</v>
      </c>
      <c r="Z8">
        <v>6.1195849999999998</v>
      </c>
      <c r="AA8">
        <v>6.0540209999999997</v>
      </c>
      <c r="AB8">
        <v>6.2194659999999997</v>
      </c>
      <c r="AC8">
        <v>6.2031039999999997</v>
      </c>
      <c r="AD8">
        <v>6.1401890000000003</v>
      </c>
      <c r="AE8">
        <v>6.2069020000000004</v>
      </c>
      <c r="AF8">
        <v>6.2003899999999996</v>
      </c>
      <c r="AG8">
        <v>6.1994819999999997</v>
      </c>
      <c r="AH8">
        <v>6.3559760000000001</v>
      </c>
      <c r="AI8">
        <v>6.4855330000000002</v>
      </c>
      <c r="AJ8">
        <v>6.4570930000000004</v>
      </c>
      <c r="AK8">
        <v>6.6433980000000004</v>
      </c>
      <c r="AL8">
        <v>6.6717139999999997</v>
      </c>
      <c r="AM8">
        <v>6.944502</v>
      </c>
      <c r="AN8">
        <v>6.8882240000000001</v>
      </c>
      <c r="AO8">
        <v>6.7810199999999998</v>
      </c>
      <c r="AP8">
        <v>6.6520409999999996</v>
      </c>
      <c r="AQ8">
        <v>6.5074630000000004</v>
      </c>
      <c r="AR8">
        <v>6.287477</v>
      </c>
      <c r="AS8">
        <v>6.6194889999999997</v>
      </c>
      <c r="AT8">
        <v>6.8816519999999999</v>
      </c>
      <c r="AU8">
        <v>6.8778170000000003</v>
      </c>
      <c r="AV8">
        <v>6.7109030000000001</v>
      </c>
      <c r="AW8">
        <v>6.870387</v>
      </c>
      <c r="AX8">
        <v>7.1433559999999998</v>
      </c>
      <c r="AY8">
        <v>6.9614560000000001</v>
      </c>
      <c r="AZ8">
        <v>7.0996699999999997</v>
      </c>
      <c r="BA8">
        <v>7.0743900000000002</v>
      </c>
      <c r="BB8">
        <v>6.8090200000000003</v>
      </c>
      <c r="BC8">
        <v>6.5377700000000001</v>
      </c>
      <c r="BD8" s="1494">
        <f>VLOOKUP(RIGHT($O8,3),'table-i3-e'!$B$9:$N$200,7,FALSE)</f>
        <v>6.5511299999999997</v>
      </c>
      <c r="BE8" s="1494">
        <f>VLOOKUP(RIGHT($O8,3),'table-i3-e'!$B$9:$N$200,8,FALSE)</f>
        <v>6.4575899999999997</v>
      </c>
      <c r="BF8" s="1494">
        <f>VLOOKUP(RIGHT($O8,3),'table-i3-e'!$B$9:$N$200,9,FALSE)</f>
        <v>6.4640300000000002</v>
      </c>
      <c r="BG8" s="1494">
        <v>6.3523750000000003</v>
      </c>
      <c r="BH8" s="1494">
        <v>6.342041</v>
      </c>
      <c r="BI8" s="1494">
        <v>6.7029940000000003</v>
      </c>
      <c r="BJ8" s="1494">
        <v>7.1161260000000004</v>
      </c>
      <c r="BK8" s="1494">
        <v>6.8987439999999998</v>
      </c>
      <c r="BL8" s="1494">
        <v>6.8747590000000001</v>
      </c>
    </row>
    <row r="9" spans="2:64" ht="15" x14ac:dyDescent="0.25">
      <c r="B9" s="1492" t="s">
        <v>445</v>
      </c>
      <c r="C9" s="1388">
        <f t="shared" si="1"/>
        <v>1.858846</v>
      </c>
      <c r="N9" s="676" t="s">
        <v>50</v>
      </c>
      <c r="O9" s="676" t="s">
        <v>51</v>
      </c>
      <c r="P9">
        <v>0.703878</v>
      </c>
      <c r="Q9">
        <v>0.69189800000000001</v>
      </c>
      <c r="R9">
        <v>0.74057600000000001</v>
      </c>
      <c r="S9">
        <v>0.77285700000000002</v>
      </c>
      <c r="T9">
        <v>0.74872700000000003</v>
      </c>
      <c r="U9">
        <v>0.79428100000000001</v>
      </c>
      <c r="V9">
        <v>0.77339500000000005</v>
      </c>
      <c r="W9">
        <v>0.75792000000000004</v>
      </c>
      <c r="X9">
        <v>0.780945</v>
      </c>
      <c r="Y9">
        <v>0.76452600000000004</v>
      </c>
      <c r="Z9">
        <v>0.74046599999999996</v>
      </c>
      <c r="AA9">
        <v>0.72511099999999995</v>
      </c>
      <c r="AB9">
        <v>0.72526800000000002</v>
      </c>
      <c r="AC9">
        <v>0.73217200000000005</v>
      </c>
      <c r="AD9">
        <v>0.79472299999999996</v>
      </c>
      <c r="AE9">
        <v>0.82365500000000003</v>
      </c>
      <c r="AF9">
        <v>0.929454</v>
      </c>
      <c r="AG9">
        <v>0.89373499999999995</v>
      </c>
      <c r="AH9">
        <v>0.89261800000000002</v>
      </c>
      <c r="AI9">
        <v>0.91852699999999998</v>
      </c>
      <c r="AJ9">
        <v>0.87834900000000005</v>
      </c>
      <c r="AK9">
        <v>0.90073899999999996</v>
      </c>
      <c r="AL9">
        <v>0.89597700000000002</v>
      </c>
      <c r="AM9">
        <v>0.94867699999999999</v>
      </c>
      <c r="AN9">
        <v>0.93536600000000003</v>
      </c>
      <c r="AO9">
        <v>0.87627100000000002</v>
      </c>
      <c r="AP9">
        <v>0.84702699999999997</v>
      </c>
      <c r="AQ9">
        <v>0.83382000000000001</v>
      </c>
      <c r="AR9">
        <v>0.81162199999999995</v>
      </c>
      <c r="AS9">
        <v>0.85777999999999999</v>
      </c>
      <c r="AT9">
        <v>0.86385599999999996</v>
      </c>
      <c r="AU9">
        <v>0.87336199999999997</v>
      </c>
      <c r="AV9">
        <v>0.89007599999999998</v>
      </c>
      <c r="AW9">
        <v>0.87873500000000004</v>
      </c>
      <c r="AX9">
        <v>0.91835800000000001</v>
      </c>
      <c r="AY9">
        <v>0.89015500000000003</v>
      </c>
      <c r="AZ9">
        <v>0.91274200000000005</v>
      </c>
      <c r="BA9">
        <v>0.89301699999999995</v>
      </c>
      <c r="BB9">
        <v>0.85411700000000002</v>
      </c>
      <c r="BC9">
        <v>0.81493000000000004</v>
      </c>
      <c r="BD9" s="1494">
        <f>VLOOKUP(RIGHT($O9,3),'table-i3-e'!$B$9:$N$200,7,FALSE)</f>
        <v>0.85287800000000002</v>
      </c>
      <c r="BE9" s="1494">
        <f>VLOOKUP(RIGHT($O9,3),'table-i3-e'!$B$9:$N$200,8,FALSE)</f>
        <v>0.84146799999999999</v>
      </c>
      <c r="BF9" s="1494">
        <f>VLOOKUP(RIGHT($O9,3),'table-i3-e'!$B$9:$N$200,9,FALSE)</f>
        <v>0.86363199999999996</v>
      </c>
      <c r="BG9" s="1494">
        <v>0.88292400000000004</v>
      </c>
      <c r="BH9" s="1494">
        <v>0.90081999999999995</v>
      </c>
      <c r="BI9" s="1494">
        <v>0.96274199999999999</v>
      </c>
      <c r="BJ9" s="1494">
        <v>1.0258510000000001</v>
      </c>
      <c r="BK9" s="1494">
        <v>0.93755900000000003</v>
      </c>
      <c r="BL9" s="1494">
        <v>0.91954000000000002</v>
      </c>
    </row>
    <row r="10" spans="2:64" ht="15" x14ac:dyDescent="0.25">
      <c r="B10" s="1492" t="s">
        <v>446</v>
      </c>
      <c r="C10" s="1388">
        <f t="shared" si="1"/>
        <v>1.888245</v>
      </c>
      <c r="N10" s="676" t="s">
        <v>52</v>
      </c>
      <c r="O10" s="676" t="s">
        <v>53</v>
      </c>
      <c r="P10">
        <v>7.7820090000000004</v>
      </c>
      <c r="Q10">
        <v>7.7821210000000001</v>
      </c>
      <c r="R10">
        <v>7.7918240000000001</v>
      </c>
      <c r="S10">
        <v>7.7679879999999999</v>
      </c>
      <c r="T10">
        <v>7.7646750000000004</v>
      </c>
      <c r="U10">
        <v>7.7567909999999998</v>
      </c>
      <c r="V10">
        <v>7.7539059999999997</v>
      </c>
      <c r="W10">
        <v>7.7504929999999996</v>
      </c>
      <c r="X10">
        <v>7.7641549999999997</v>
      </c>
      <c r="Y10">
        <v>7.7581800000000003</v>
      </c>
      <c r="Z10">
        <v>7.7543129999999998</v>
      </c>
      <c r="AA10">
        <v>7.753825</v>
      </c>
      <c r="AB10">
        <v>7.758413</v>
      </c>
      <c r="AC10">
        <v>7.7506219999999999</v>
      </c>
      <c r="AD10">
        <v>7.7676230000000004</v>
      </c>
      <c r="AE10">
        <v>7.7563630000000003</v>
      </c>
      <c r="AF10">
        <v>7.7536949999999996</v>
      </c>
      <c r="AG10">
        <v>7.7522570000000002</v>
      </c>
      <c r="AH10">
        <v>7.7500669999999996</v>
      </c>
      <c r="AI10">
        <v>7.7501610000000003</v>
      </c>
      <c r="AJ10">
        <v>7.754238</v>
      </c>
      <c r="AK10">
        <v>7.7585119999999996</v>
      </c>
      <c r="AL10">
        <v>7.7544129999999996</v>
      </c>
      <c r="AM10">
        <v>7.7555259999999997</v>
      </c>
      <c r="AN10">
        <v>7.7704610000000001</v>
      </c>
      <c r="AO10">
        <v>7.804767</v>
      </c>
      <c r="AP10">
        <v>7.8107740000000003</v>
      </c>
      <c r="AQ10">
        <v>7.8145579999999999</v>
      </c>
      <c r="AR10">
        <v>7.8480639999999999</v>
      </c>
      <c r="AS10">
        <v>7.8459430000000001</v>
      </c>
      <c r="AT10">
        <v>7.8247239999999998</v>
      </c>
      <c r="AU10">
        <v>7.8318779999999997</v>
      </c>
      <c r="AV10">
        <v>7.8500220000000001</v>
      </c>
      <c r="AW10">
        <v>7.8089630000000003</v>
      </c>
      <c r="AX10">
        <v>7.8398380000000003</v>
      </c>
      <c r="AY10">
        <v>7.7864519999999997</v>
      </c>
      <c r="AZ10">
        <v>7.7532899999999998</v>
      </c>
      <c r="BA10">
        <v>7.7503099999999998</v>
      </c>
      <c r="BB10">
        <v>7.7504299999999997</v>
      </c>
      <c r="BC10">
        <v>7.7534000000000001</v>
      </c>
      <c r="BD10" s="1494">
        <f>VLOOKUP(RIGHT($O10,3),'table-i3-e'!$B$9:$N$200,7,FALSE)</f>
        <v>7.7742399999999998</v>
      </c>
      <c r="BE10" s="1494">
        <f>VLOOKUP(RIGHT($O10,3),'table-i3-e'!$B$9:$N$200,8,FALSE)</f>
        <v>7.7661600000000002</v>
      </c>
      <c r="BF10" s="1494">
        <f>VLOOKUP(RIGHT($O10,3),'table-i3-e'!$B$9:$N$200,9,FALSE)</f>
        <v>7.7885799999999996</v>
      </c>
      <c r="BG10" s="1494">
        <v>7.7991349999999997</v>
      </c>
      <c r="BH10" s="1494">
        <v>7.829745</v>
      </c>
      <c r="BI10" s="1494">
        <v>7.8456720000000004</v>
      </c>
      <c r="BJ10" s="1494">
        <v>7.8499179999999997</v>
      </c>
      <c r="BK10" s="1494">
        <v>7.7970189999999997</v>
      </c>
      <c r="BL10" s="1494">
        <v>7.8498390000000002</v>
      </c>
    </row>
    <row r="11" spans="2:64" ht="15" x14ac:dyDescent="0.25">
      <c r="B11" s="1492" t="s">
        <v>447</v>
      </c>
      <c r="C11" s="1388">
        <f t="shared" si="1"/>
        <v>1.7800240000000001</v>
      </c>
      <c r="N11" s="676" t="s">
        <v>54</v>
      </c>
      <c r="O11" s="676" t="s">
        <v>55</v>
      </c>
      <c r="P11">
        <v>44.587175000000002</v>
      </c>
      <c r="Q11">
        <v>44.670310999999998</v>
      </c>
      <c r="R11">
        <v>48.966155999999998</v>
      </c>
      <c r="S11">
        <v>53.105339999999998</v>
      </c>
      <c r="T11">
        <v>50.944893999999998</v>
      </c>
      <c r="U11">
        <v>55.694996000000003</v>
      </c>
      <c r="V11">
        <v>52.860014999999997</v>
      </c>
      <c r="W11">
        <v>54.994695</v>
      </c>
      <c r="X11">
        <v>54.327216</v>
      </c>
      <c r="Y11">
        <v>59.419725</v>
      </c>
      <c r="Z11">
        <v>62.824139000000002</v>
      </c>
      <c r="AA11">
        <v>61.899790000000003</v>
      </c>
      <c r="AB11">
        <v>59.891500000000001</v>
      </c>
      <c r="AC11">
        <v>60.186191000000001</v>
      </c>
      <c r="AD11">
        <v>61.874274999999997</v>
      </c>
      <c r="AE11">
        <v>63.190016999999997</v>
      </c>
      <c r="AF11">
        <v>62.527929999999998</v>
      </c>
      <c r="AG11">
        <v>63.622576000000002</v>
      </c>
      <c r="AH11">
        <v>65.590020999999993</v>
      </c>
      <c r="AI11">
        <v>66.153670000000005</v>
      </c>
      <c r="AJ11">
        <v>66.253666999999993</v>
      </c>
      <c r="AK11">
        <v>67.519636000000006</v>
      </c>
      <c r="AL11">
        <v>66.629782000000006</v>
      </c>
      <c r="AM11">
        <v>67.919077999999999</v>
      </c>
      <c r="AN11">
        <v>64.911140000000003</v>
      </c>
      <c r="AO11">
        <v>64.620137</v>
      </c>
      <c r="AP11">
        <v>65.279518999999993</v>
      </c>
      <c r="AQ11">
        <v>63.875177000000001</v>
      </c>
      <c r="AR11">
        <v>65.170034999999999</v>
      </c>
      <c r="AS11">
        <v>68.462000000000003</v>
      </c>
      <c r="AT11">
        <v>72.491360999999998</v>
      </c>
      <c r="AU11">
        <v>69.633013000000005</v>
      </c>
      <c r="AV11">
        <v>69.175790000000006</v>
      </c>
      <c r="AW11">
        <v>69.001756999999998</v>
      </c>
      <c r="AX11">
        <v>70.861879000000002</v>
      </c>
      <c r="AY11">
        <v>71.37885</v>
      </c>
      <c r="AZ11">
        <v>75.664900000000003</v>
      </c>
      <c r="BA11">
        <v>75.5702</v>
      </c>
      <c r="BB11">
        <v>73.709400000000002</v>
      </c>
      <c r="BC11">
        <v>73.066999999999993</v>
      </c>
      <c r="BD11" s="1494">
        <f>VLOOKUP(RIGHT($O11,3),'table-i3-e'!$B$9:$N$200,7,FALSE)</f>
        <v>73.188100000000006</v>
      </c>
      <c r="BE11" s="1494">
        <f>VLOOKUP(RIGHT($O11,3),'table-i3-e'!$B$9:$N$200,8,FALSE)</f>
        <v>74.321799999999996</v>
      </c>
      <c r="BF11" s="1494">
        <f>VLOOKUP(RIGHT($O11,3),'table-i3-e'!$B$9:$N$200,9,FALSE)</f>
        <v>74.338499999999996</v>
      </c>
      <c r="BG11" s="1494">
        <v>74.368003000000002</v>
      </c>
      <c r="BH11" s="1494">
        <v>75.789569</v>
      </c>
      <c r="BI11" s="1494">
        <v>79.053624999999997</v>
      </c>
      <c r="BJ11" s="1494">
        <v>81.478251999999998</v>
      </c>
      <c r="BK11" s="1494">
        <v>82.665479000000005</v>
      </c>
      <c r="BL11" s="1494">
        <v>82.206436999999994</v>
      </c>
    </row>
    <row r="12" spans="2:64" ht="15" x14ac:dyDescent="0.25">
      <c r="B12" s="1492" t="s">
        <v>448</v>
      </c>
      <c r="C12" s="1388">
        <f t="shared" si="1"/>
        <v>1.8136620000000001</v>
      </c>
      <c r="N12" s="676" t="s">
        <v>56</v>
      </c>
      <c r="O12" s="676" t="s">
        <v>57</v>
      </c>
      <c r="P12">
        <v>8704.6878300000008</v>
      </c>
      <c r="Q12">
        <v>8577.7416450000001</v>
      </c>
      <c r="R12">
        <v>9074.9981489999991</v>
      </c>
      <c r="S12">
        <v>9066.7516809999997</v>
      </c>
      <c r="T12">
        <v>9168.3438160000005</v>
      </c>
      <c r="U12">
        <v>9434.876886</v>
      </c>
      <c r="V12">
        <v>9575.2977570000003</v>
      </c>
      <c r="W12">
        <v>9636.175534</v>
      </c>
      <c r="X12">
        <v>9721.1714169999996</v>
      </c>
      <c r="Y12">
        <v>9923.8608559999993</v>
      </c>
      <c r="Z12">
        <v>11421.895594</v>
      </c>
      <c r="AA12">
        <v>12156.319339</v>
      </c>
      <c r="AB12">
        <v>11360.001451</v>
      </c>
      <c r="AC12">
        <v>11896.434324</v>
      </c>
      <c r="AD12">
        <v>12212.485099</v>
      </c>
      <c r="AE12">
        <v>12417.510913</v>
      </c>
      <c r="AF12">
        <v>13062.347802</v>
      </c>
      <c r="AG12">
        <v>13350.996514</v>
      </c>
      <c r="AH12">
        <v>14592.350263</v>
      </c>
      <c r="AI12">
        <v>13814.63213</v>
      </c>
      <c r="AJ12">
        <v>13197.048747999999</v>
      </c>
      <c r="AK12">
        <v>13152.314898000001</v>
      </c>
      <c r="AL12">
        <v>13050.999014000001</v>
      </c>
      <c r="AM12">
        <v>13446.001328</v>
      </c>
      <c r="AN12">
        <v>13317.687775</v>
      </c>
      <c r="AO12">
        <v>13327.497370999999</v>
      </c>
      <c r="AP12">
        <v>13457.995934</v>
      </c>
      <c r="AQ12">
        <v>13540.498624</v>
      </c>
      <c r="AR12">
        <v>13743.998052000001</v>
      </c>
      <c r="AS12">
        <v>14285.503516999999</v>
      </c>
      <c r="AT12">
        <v>14901.50311</v>
      </c>
      <c r="AU12">
        <v>14410.480348999999</v>
      </c>
      <c r="AV12">
        <v>14240</v>
      </c>
      <c r="AW12">
        <v>14132.996485</v>
      </c>
      <c r="AX12">
        <v>14195.004133</v>
      </c>
      <c r="AY12">
        <v>13882.499555</v>
      </c>
      <c r="AZ12">
        <v>16310</v>
      </c>
      <c r="BA12">
        <v>14452.9</v>
      </c>
      <c r="BB12">
        <v>14945.2</v>
      </c>
      <c r="BC12">
        <v>14050</v>
      </c>
      <c r="BD12" s="1494">
        <f>VLOOKUP(RIGHT($O12,3),'table-i3-e'!$B$9:$N$200,7,FALSE)</f>
        <v>14525</v>
      </c>
      <c r="BE12" s="1494">
        <f>VLOOKUP(RIGHT($O12,3),'table-i3-e'!$B$9:$N$200,8,FALSE)</f>
        <v>14540.8</v>
      </c>
      <c r="BF12" s="1494">
        <f>VLOOKUP(RIGHT($O12,3),'table-i3-e'!$B$9:$N$200,9,FALSE)</f>
        <v>14312.1</v>
      </c>
      <c r="BG12" s="1494">
        <v>14215.451174</v>
      </c>
      <c r="BH12" s="1494">
        <v>14365.372488999999</v>
      </c>
      <c r="BI12" s="1494">
        <v>14972.561856</v>
      </c>
      <c r="BJ12" s="1494">
        <v>15247.496922</v>
      </c>
      <c r="BK12" s="1494">
        <v>15488.299268999999</v>
      </c>
      <c r="BL12" s="1494">
        <v>14988.68046</v>
      </c>
    </row>
    <row r="13" spans="2:64" ht="15" x14ac:dyDescent="0.25">
      <c r="B13" s="1492" t="s">
        <v>449</v>
      </c>
      <c r="C13" s="1388">
        <f t="shared" si="1"/>
        <v>1.7945089999999999</v>
      </c>
      <c r="N13" s="676" t="s">
        <v>58</v>
      </c>
      <c r="O13" s="676" t="s">
        <v>59</v>
      </c>
      <c r="P13">
        <v>82.783135000000001</v>
      </c>
      <c r="Q13">
        <v>80.433127999999996</v>
      </c>
      <c r="R13">
        <v>76.864401000000001</v>
      </c>
      <c r="S13">
        <v>77.440297000000001</v>
      </c>
      <c r="T13">
        <v>82.030547999999996</v>
      </c>
      <c r="U13">
        <v>79.531374</v>
      </c>
      <c r="V13">
        <v>77.625676999999996</v>
      </c>
      <c r="W13">
        <v>86.107321999999996</v>
      </c>
      <c r="X13">
        <v>94.392814999999999</v>
      </c>
      <c r="Y13">
        <v>98.922017999999994</v>
      </c>
      <c r="Z13">
        <v>97.578675000000004</v>
      </c>
      <c r="AA13">
        <v>104.93800299999999</v>
      </c>
      <c r="AB13">
        <v>103.29271799999999</v>
      </c>
      <c r="AC13">
        <v>101.361839</v>
      </c>
      <c r="AD13">
        <v>109.759199</v>
      </c>
      <c r="AE13">
        <v>119.619471</v>
      </c>
      <c r="AF13">
        <v>119.853146</v>
      </c>
      <c r="AG13">
        <v>122.450621</v>
      </c>
      <c r="AH13">
        <v>120.226725</v>
      </c>
      <c r="AI13">
        <v>120.39129200000001</v>
      </c>
      <c r="AJ13">
        <v>112.340799</v>
      </c>
      <c r="AK13">
        <v>102.729238</v>
      </c>
      <c r="AL13">
        <v>101.32604600000001</v>
      </c>
      <c r="AM13">
        <v>117.066692</v>
      </c>
      <c r="AN13">
        <v>111.82302900000001</v>
      </c>
      <c r="AO13">
        <v>111.943568</v>
      </c>
      <c r="AP13">
        <v>112.502118</v>
      </c>
      <c r="AQ13">
        <v>112.57400199999999</v>
      </c>
      <c r="AR13">
        <v>106.444282</v>
      </c>
      <c r="AS13">
        <v>110.68794</v>
      </c>
      <c r="AT13">
        <v>113.363856</v>
      </c>
      <c r="AU13">
        <v>109.91266400000001</v>
      </c>
      <c r="AV13">
        <v>110.769915</v>
      </c>
      <c r="AW13">
        <v>107.732865</v>
      </c>
      <c r="AX13">
        <v>107.98971400000001</v>
      </c>
      <c r="AY13">
        <v>108.54548699999999</v>
      </c>
      <c r="AZ13">
        <v>108.52500000000001</v>
      </c>
      <c r="BA13">
        <v>107.751</v>
      </c>
      <c r="BB13">
        <v>105.706</v>
      </c>
      <c r="BC13">
        <v>103.08</v>
      </c>
      <c r="BD13" s="1494">
        <f>VLOOKUP(RIGHT($O13,3),'table-i3-e'!$B$9:$N$200,7,FALSE)</f>
        <v>110.797</v>
      </c>
      <c r="BE13" s="1494">
        <f>VLOOKUP(RIGHT($O13,3),'table-i3-e'!$B$9:$N$200,8,FALSE)</f>
        <v>110.59399999999999</v>
      </c>
      <c r="BF13" s="1494">
        <f>VLOOKUP(RIGHT($O13,3),'table-i3-e'!$B$9:$N$200,9,FALSE)</f>
        <v>111.98699999999999</v>
      </c>
      <c r="BG13" s="1494">
        <v>115.115663</v>
      </c>
      <c r="BH13" s="1494">
        <v>121.763805</v>
      </c>
      <c r="BI13" s="1494">
        <v>136.26648700000001</v>
      </c>
      <c r="BJ13" s="1494">
        <v>144.655314</v>
      </c>
      <c r="BK13" s="1494">
        <v>131.876992</v>
      </c>
      <c r="BL13" s="1494">
        <v>133.17701099999999</v>
      </c>
    </row>
    <row r="14" spans="2:64" ht="15" x14ac:dyDescent="0.25">
      <c r="B14" s="1492" t="s">
        <v>450</v>
      </c>
      <c r="C14" s="1388">
        <f t="shared" si="1"/>
        <v>1.784978</v>
      </c>
      <c r="N14" s="676" t="s">
        <v>60</v>
      </c>
      <c r="O14" s="676" t="s">
        <v>61</v>
      </c>
      <c r="P14">
        <v>1094.1859649999999</v>
      </c>
      <c r="Q14">
        <v>1067.729883</v>
      </c>
      <c r="R14">
        <v>1181.1597420000001</v>
      </c>
      <c r="S14">
        <v>1158.2734370000001</v>
      </c>
      <c r="T14">
        <v>1132.8092240000001</v>
      </c>
      <c r="U14">
        <v>1144.559174</v>
      </c>
      <c r="V14">
        <v>1113.17092</v>
      </c>
      <c r="W14">
        <v>1065.810217</v>
      </c>
      <c r="X14">
        <v>1112.8699730000001</v>
      </c>
      <c r="Y14">
        <v>1142.385321</v>
      </c>
      <c r="Z14">
        <v>1075.0388740000001</v>
      </c>
      <c r="AA14">
        <v>1052.084693</v>
      </c>
      <c r="AB14">
        <v>1063.228895</v>
      </c>
      <c r="AC14">
        <v>1011.8904669999999</v>
      </c>
      <c r="AD14">
        <v>1057.2518480000001</v>
      </c>
      <c r="AE14">
        <v>1091.1786509999999</v>
      </c>
      <c r="AF14">
        <v>1108.4487409999999</v>
      </c>
      <c r="AG14">
        <v>1118.3036910000001</v>
      </c>
      <c r="AH14">
        <v>1185.637776</v>
      </c>
      <c r="AI14">
        <v>1176.430605</v>
      </c>
      <c r="AJ14">
        <v>1137.35617</v>
      </c>
      <c r="AK14">
        <v>1151.5762930000001</v>
      </c>
      <c r="AL14">
        <v>1101.836753</v>
      </c>
      <c r="AM14">
        <v>1204.2121239999999</v>
      </c>
      <c r="AN14">
        <v>1117.3323359999999</v>
      </c>
      <c r="AO14">
        <v>1143.1475640000001</v>
      </c>
      <c r="AP14">
        <v>1145.0364219999999</v>
      </c>
      <c r="AQ14">
        <v>1066.964062</v>
      </c>
      <c r="AR14">
        <v>1063.9477320000001</v>
      </c>
      <c r="AS14">
        <v>1112.3005659999999</v>
      </c>
      <c r="AT14">
        <v>1110.7031790000001</v>
      </c>
      <c r="AU14">
        <v>1116.0960700000001</v>
      </c>
      <c r="AV14">
        <v>1136.145972</v>
      </c>
      <c r="AW14">
        <v>1155.8435850000001</v>
      </c>
      <c r="AX14">
        <v>1198.3010380000001</v>
      </c>
      <c r="AY14">
        <v>1153.889977</v>
      </c>
      <c r="AZ14">
        <v>1224.01</v>
      </c>
      <c r="BA14">
        <v>1201.8499999999999</v>
      </c>
      <c r="BB14">
        <v>1168.8699999999999</v>
      </c>
      <c r="BC14">
        <v>1088.75</v>
      </c>
      <c r="BD14" s="1494">
        <f>VLOOKUP(RIGHT($O14,3),'table-i3-e'!$B$9:$N$200,7,FALSE)</f>
        <v>1129.3699999999999</v>
      </c>
      <c r="BE14" s="1494">
        <f>VLOOKUP(RIGHT($O14,3),'table-i3-e'!$B$9:$N$200,8,FALSE)</f>
        <v>1128.75</v>
      </c>
      <c r="BF14" s="1494">
        <f>VLOOKUP(RIGHT($O14,3),'table-i3-e'!$B$9:$N$200,9,FALSE)</f>
        <v>1184.54</v>
      </c>
      <c r="BG14" s="1494">
        <v>1188.7515450000001</v>
      </c>
      <c r="BH14" s="1494">
        <v>1213.7375010000001</v>
      </c>
      <c r="BI14" s="1494">
        <v>1301.241937</v>
      </c>
      <c r="BJ14" s="1494">
        <v>1436.8998770000001</v>
      </c>
      <c r="BK14" s="1494">
        <v>1260.163135</v>
      </c>
      <c r="BL14" s="1494">
        <v>1305.9862069999999</v>
      </c>
    </row>
    <row r="15" spans="2:64" ht="15" x14ac:dyDescent="0.25">
      <c r="B15" s="1492" t="s">
        <v>451</v>
      </c>
      <c r="C15" s="1388">
        <f t="shared" si="1"/>
        <v>1.812729</v>
      </c>
      <c r="N15" s="675" t="s">
        <v>62</v>
      </c>
      <c r="O15" s="675" t="s">
        <v>63</v>
      </c>
      <c r="P15">
        <v>11.914971</v>
      </c>
      <c r="Q15">
        <v>11.746003999999999</v>
      </c>
      <c r="R15">
        <v>13.769977000000001</v>
      </c>
      <c r="S15">
        <v>13.951001</v>
      </c>
      <c r="T15">
        <v>12.744984000000001</v>
      </c>
      <c r="U15">
        <v>13.403892000000001</v>
      </c>
      <c r="V15">
        <v>12.845012000000001</v>
      </c>
      <c r="W15">
        <v>13.024481</v>
      </c>
      <c r="X15">
        <v>12.350332</v>
      </c>
      <c r="Y15">
        <v>13.028517000000001</v>
      </c>
      <c r="Z15">
        <v>13.214513</v>
      </c>
      <c r="AA15">
        <v>13.104996</v>
      </c>
      <c r="AB15">
        <v>13.065492000000001</v>
      </c>
      <c r="AC15">
        <v>12.968517</v>
      </c>
      <c r="AD15">
        <v>13.508464</v>
      </c>
      <c r="AE15">
        <v>14.716991999999999</v>
      </c>
      <c r="AF15">
        <v>15.347523000000001</v>
      </c>
      <c r="AG15">
        <v>15.670033</v>
      </c>
      <c r="AH15">
        <v>16.939033999999999</v>
      </c>
      <c r="AI15">
        <v>17.373473000000001</v>
      </c>
      <c r="AJ15">
        <v>17.207115000000002</v>
      </c>
      <c r="AK15">
        <v>18.586471</v>
      </c>
      <c r="AL15">
        <v>19.477556</v>
      </c>
      <c r="AM15">
        <v>20.654492000000001</v>
      </c>
      <c r="AN15">
        <v>18.723693000000001</v>
      </c>
      <c r="AO15">
        <v>18.037065999999999</v>
      </c>
      <c r="AP15">
        <v>18.178384000000001</v>
      </c>
      <c r="AQ15">
        <v>19.729175000000001</v>
      </c>
      <c r="AR15">
        <v>18.281714000000001</v>
      </c>
      <c r="AS15">
        <v>19.627465999999998</v>
      </c>
      <c r="AT15">
        <v>18.814789000000001</v>
      </c>
      <c r="AU15">
        <v>19.643754999999999</v>
      </c>
      <c r="AV15">
        <v>19.306630999999999</v>
      </c>
      <c r="AW15">
        <v>19.174077</v>
      </c>
      <c r="AX15">
        <v>19.700799</v>
      </c>
      <c r="AY15">
        <v>18.889265000000002</v>
      </c>
      <c r="AZ15">
        <v>23.893000000000001</v>
      </c>
      <c r="BA15">
        <v>23.171099999999999</v>
      </c>
      <c r="BB15">
        <v>22.364899999999999</v>
      </c>
      <c r="BC15">
        <v>19.897300000000001</v>
      </c>
      <c r="BD15" s="1494">
        <f>VLOOKUP(RIGHT($O15,3),'table-i3-e'!$B$9:$N$200,7,FALSE)</f>
        <v>20.5122</v>
      </c>
      <c r="BE15" s="1494">
        <f>VLOOKUP(RIGHT($O15,3),'table-i3-e'!$B$9:$N$200,8,FALSE)</f>
        <v>19.840499999999999</v>
      </c>
      <c r="BF15" s="1494">
        <f>VLOOKUP(RIGHT($O15,3),'table-i3-e'!$B$9:$N$200,9,FALSE)</f>
        <v>20.506</v>
      </c>
      <c r="BG15" s="1494">
        <v>20.434221999999998</v>
      </c>
      <c r="BH15" s="1494">
        <v>19.899377999999999</v>
      </c>
      <c r="BI15" s="1494">
        <v>20.183017</v>
      </c>
      <c r="BJ15" s="1494">
        <v>20.147005</v>
      </c>
      <c r="BK15" s="1494">
        <v>19.553722</v>
      </c>
      <c r="BL15" s="1494">
        <v>18.059034</v>
      </c>
    </row>
    <row r="16" spans="2:64" ht="15" x14ac:dyDescent="0.25">
      <c r="B16" s="1492" t="s">
        <v>452</v>
      </c>
      <c r="C16" s="1388">
        <f t="shared" si="1"/>
        <v>1.92737</v>
      </c>
      <c r="N16" s="676" t="s">
        <v>64</v>
      </c>
      <c r="O16" s="676" t="s">
        <v>65</v>
      </c>
      <c r="P16">
        <v>28.355740000000001</v>
      </c>
      <c r="Q16">
        <v>27.952673999999998</v>
      </c>
      <c r="R16">
        <v>32.103977</v>
      </c>
      <c r="S16">
        <v>32.278382999999998</v>
      </c>
      <c r="T16">
        <v>29.421233999999998</v>
      </c>
      <c r="U16">
        <v>32.859411999999999</v>
      </c>
      <c r="V16">
        <v>31.044084000000002</v>
      </c>
      <c r="W16">
        <v>30.566545000000001</v>
      </c>
      <c r="X16">
        <v>31.051698999999999</v>
      </c>
      <c r="Y16">
        <v>32.756115999999999</v>
      </c>
      <c r="Z16">
        <v>32.450203999999999</v>
      </c>
      <c r="AA16">
        <v>32.865347</v>
      </c>
      <c r="AB16">
        <v>35.378590000000003</v>
      </c>
      <c r="AC16">
        <v>33.956581999999997</v>
      </c>
      <c r="AD16">
        <v>39.549630000000001</v>
      </c>
      <c r="AE16">
        <v>59.580759</v>
      </c>
      <c r="AF16">
        <v>58.035133000000002</v>
      </c>
      <c r="AG16">
        <v>55.728841000000003</v>
      </c>
      <c r="AH16">
        <v>65.376773999999997</v>
      </c>
      <c r="AI16">
        <v>74.100853999999998</v>
      </c>
      <c r="AJ16">
        <v>67.022486000000001</v>
      </c>
      <c r="AK16">
        <v>64.420824999999994</v>
      </c>
      <c r="AL16">
        <v>63.178927000000002</v>
      </c>
      <c r="AM16">
        <v>60.999904999999998</v>
      </c>
      <c r="AN16">
        <v>56.414740999999999</v>
      </c>
      <c r="AO16">
        <v>59.187609999999999</v>
      </c>
      <c r="AP16">
        <v>57.811197999999997</v>
      </c>
      <c r="AQ16">
        <v>57.860419</v>
      </c>
      <c r="AR16">
        <v>57.535671000000001</v>
      </c>
      <c r="AS16">
        <v>62.753646000000003</v>
      </c>
      <c r="AT16">
        <v>65.775915999999995</v>
      </c>
      <c r="AU16">
        <v>69.620349000000004</v>
      </c>
      <c r="AV16">
        <v>64.847707999999997</v>
      </c>
      <c r="AW16">
        <v>62.915202000000001</v>
      </c>
      <c r="AX16">
        <v>64.979061000000002</v>
      </c>
      <c r="AY16">
        <v>62.271942000000003</v>
      </c>
      <c r="AZ16">
        <v>78.448899999999995</v>
      </c>
      <c r="BA16">
        <v>71.110900000000001</v>
      </c>
      <c r="BB16">
        <v>78.387699999999995</v>
      </c>
      <c r="BC16">
        <v>74.539199999999994</v>
      </c>
      <c r="BD16" s="1494">
        <f>VLOOKUP(RIGHT($O16,3),'table-i3-e'!$B$9:$N$200,7,FALSE)</f>
        <v>75.324100000000001</v>
      </c>
      <c r="BE16" s="1494">
        <f>VLOOKUP(RIGHT($O16,3),'table-i3-e'!$B$9:$N$200,8,FALSE)</f>
        <v>73.016199999999998</v>
      </c>
      <c r="BF16" s="1494">
        <f>VLOOKUP(RIGHT($O16,3),'table-i3-e'!$B$9:$N$200,9,FALSE)</f>
        <v>72.837999999999994</v>
      </c>
      <c r="BG16" s="1494">
        <v>75.313790999999995</v>
      </c>
      <c r="BH16" s="1494">
        <v>84.085099999999997</v>
      </c>
      <c r="BI16" s="1494">
        <v>51.158000000000001</v>
      </c>
      <c r="BJ16" s="1494">
        <v>57.412999999999997</v>
      </c>
      <c r="BK16" s="1494">
        <v>71.977800000000002</v>
      </c>
      <c r="BL16" s="1494">
        <v>77.086299999999994</v>
      </c>
    </row>
    <row r="17" spans="2:64" ht="15" x14ac:dyDescent="0.25">
      <c r="B17" s="1492" t="s">
        <v>453</v>
      </c>
      <c r="C17" s="1388">
        <f t="shared" si="1"/>
        <v>2.037023</v>
      </c>
      <c r="N17" s="676" t="s">
        <v>66</v>
      </c>
      <c r="O17" s="676" t="s">
        <v>67</v>
      </c>
      <c r="P17">
        <v>3.7502</v>
      </c>
      <c r="Q17">
        <v>3.7502</v>
      </c>
      <c r="R17">
        <v>3.7504</v>
      </c>
      <c r="S17">
        <v>3.7502</v>
      </c>
      <c r="T17">
        <v>3.7503000000000002</v>
      </c>
      <c r="U17">
        <v>3.7503000000000002</v>
      </c>
      <c r="V17">
        <v>3.7502</v>
      </c>
      <c r="W17">
        <v>3.7505999999999999</v>
      </c>
      <c r="X17">
        <v>3.7503000000000002</v>
      </c>
      <c r="Y17">
        <v>3.7503000000000002</v>
      </c>
      <c r="Z17">
        <v>3.7502</v>
      </c>
      <c r="AA17">
        <v>3.7505999999999999</v>
      </c>
      <c r="AB17">
        <v>3.7503000000000002</v>
      </c>
      <c r="AC17">
        <v>3.7507000000000001</v>
      </c>
      <c r="AD17">
        <v>3.7515999999999998</v>
      </c>
      <c r="AE17">
        <v>3.7545000000000002</v>
      </c>
      <c r="AF17">
        <v>3.7511000000000001</v>
      </c>
      <c r="AG17">
        <v>3.7505000000000002</v>
      </c>
      <c r="AH17">
        <v>3.7505000000000002</v>
      </c>
      <c r="AI17">
        <v>3.7555999999999998</v>
      </c>
      <c r="AJ17">
        <v>3.7503000000000002</v>
      </c>
      <c r="AK17">
        <v>3.7502</v>
      </c>
      <c r="AL17">
        <v>3.7547999999999999</v>
      </c>
      <c r="AM17">
        <v>3.7515000000000001</v>
      </c>
      <c r="AN17">
        <v>3.7503000000000002</v>
      </c>
      <c r="AO17">
        <v>3.75</v>
      </c>
      <c r="AP17">
        <v>3.75</v>
      </c>
      <c r="AQ17">
        <v>3.75</v>
      </c>
      <c r="AR17">
        <v>3.75</v>
      </c>
      <c r="AS17">
        <v>3.75</v>
      </c>
      <c r="AT17">
        <v>3.75</v>
      </c>
      <c r="AU17">
        <v>3.75</v>
      </c>
      <c r="AV17">
        <v>3.75</v>
      </c>
      <c r="AW17">
        <v>3.75</v>
      </c>
      <c r="AX17">
        <v>3.75</v>
      </c>
      <c r="AY17">
        <v>3.75</v>
      </c>
      <c r="AZ17">
        <v>3.75</v>
      </c>
      <c r="BA17">
        <v>3.75</v>
      </c>
      <c r="BB17">
        <v>3.75</v>
      </c>
      <c r="BC17">
        <v>3.75</v>
      </c>
      <c r="BD17" s="1494">
        <f>VLOOKUP(RIGHT($O17,3),'table-i3-e'!$B$9:$N$200,7,FALSE)</f>
        <v>3.75</v>
      </c>
      <c r="BE17" s="1494">
        <f>VLOOKUP(RIGHT($O17,3),'table-i3-e'!$B$9:$N$200,8,FALSE)</f>
        <v>3.75</v>
      </c>
      <c r="BF17" s="1494">
        <f>VLOOKUP(RIGHT($O17,3),'table-i3-e'!$B$9:$N$200,9,FALSE)</f>
        <v>3.75</v>
      </c>
      <c r="BG17" s="1494">
        <v>3.75</v>
      </c>
      <c r="BH17" s="1494">
        <v>3.75</v>
      </c>
      <c r="BI17" s="1494">
        <v>3.75</v>
      </c>
      <c r="BJ17" s="1494">
        <v>3.75</v>
      </c>
      <c r="BK17" s="1494">
        <v>3.75</v>
      </c>
      <c r="BL17" s="1494">
        <v>3.75</v>
      </c>
    </row>
    <row r="18" spans="2:64" ht="15" x14ac:dyDescent="0.25">
      <c r="B18" s="1492" t="s">
        <v>454</v>
      </c>
      <c r="C18" s="1388">
        <f t="shared" si="1"/>
        <v>2.14669</v>
      </c>
      <c r="N18" s="676" t="s">
        <v>68</v>
      </c>
      <c r="O18" s="676" t="s">
        <v>69</v>
      </c>
      <c r="P18">
        <v>1.2600830000000001</v>
      </c>
      <c r="Q18">
        <v>1.22888</v>
      </c>
      <c r="R18">
        <v>1.3025990000000001</v>
      </c>
      <c r="S18">
        <v>1.2998689999999999</v>
      </c>
      <c r="T18">
        <v>1.2559899999999999</v>
      </c>
      <c r="U18">
        <v>1.2687850000000001</v>
      </c>
      <c r="V18">
        <v>1.2256769999999999</v>
      </c>
      <c r="W18">
        <v>1.221085</v>
      </c>
      <c r="X18">
        <v>1.2417020000000001</v>
      </c>
      <c r="Y18">
        <v>1.2649079999999999</v>
      </c>
      <c r="Z18">
        <v>1.255905</v>
      </c>
      <c r="AA18">
        <v>1.2627079999999999</v>
      </c>
      <c r="AB18">
        <v>1.259501</v>
      </c>
      <c r="AC18">
        <v>1.2481329999999999</v>
      </c>
      <c r="AD18">
        <v>1.276564</v>
      </c>
      <c r="AE18">
        <v>1.3226260000000001</v>
      </c>
      <c r="AF18">
        <v>1.373176</v>
      </c>
      <c r="AG18">
        <v>1.3466800000000001</v>
      </c>
      <c r="AH18">
        <v>1.4211370000000001</v>
      </c>
      <c r="AI18">
        <v>1.416093</v>
      </c>
      <c r="AJ18">
        <v>1.344225</v>
      </c>
      <c r="AK18">
        <v>1.347235</v>
      </c>
      <c r="AL18">
        <v>1.365021</v>
      </c>
      <c r="AM18">
        <v>1.445214</v>
      </c>
      <c r="AN18">
        <v>1.397437</v>
      </c>
      <c r="AO18">
        <v>1.3766210000000001</v>
      </c>
      <c r="AP18">
        <v>1.357869</v>
      </c>
      <c r="AQ18">
        <v>1.3361130000000001</v>
      </c>
      <c r="AR18">
        <v>1.31142</v>
      </c>
      <c r="AS18">
        <v>1.3635269999999999</v>
      </c>
      <c r="AT18">
        <v>1.3682620000000001</v>
      </c>
      <c r="AU18">
        <v>1.361659</v>
      </c>
      <c r="AV18">
        <v>1.3541609999999999</v>
      </c>
      <c r="AW18">
        <v>1.3528119999999999</v>
      </c>
      <c r="AX18">
        <v>1.3830469999999999</v>
      </c>
      <c r="AY18">
        <v>1.345113</v>
      </c>
      <c r="AZ18">
        <v>1.42689</v>
      </c>
      <c r="BA18">
        <v>1.3973899999999999</v>
      </c>
      <c r="BB18">
        <v>1.36958</v>
      </c>
      <c r="BC18">
        <v>1.32165</v>
      </c>
      <c r="BD18" s="1494">
        <f>VLOOKUP(RIGHT($O18,3),'table-i3-e'!$B$9:$N$200,7,FALSE)</f>
        <v>1.3448199999999999</v>
      </c>
      <c r="BE18" s="1494">
        <f>VLOOKUP(RIGHT($O18,3),'table-i3-e'!$B$9:$N$200,8,FALSE)</f>
        <v>1.34433</v>
      </c>
      <c r="BF18" s="1494">
        <f>VLOOKUP(RIGHT($O18,3),'table-i3-e'!$B$9:$N$200,9,FALSE)</f>
        <v>1.3610899999999999</v>
      </c>
      <c r="BG18" s="1494">
        <v>1.3490200000000001</v>
      </c>
      <c r="BH18" s="1494">
        <v>1.3537520000000001</v>
      </c>
      <c r="BI18" s="1494">
        <v>1.394339</v>
      </c>
      <c r="BJ18" s="1494">
        <v>1.4362950000000001</v>
      </c>
      <c r="BK18" s="1494">
        <v>1.3407089999999999</v>
      </c>
      <c r="BL18" s="1494">
        <v>1.330023</v>
      </c>
    </row>
    <row r="19" spans="2:64" ht="15" x14ac:dyDescent="0.25">
      <c r="B19" s="1492" t="s">
        <v>455</v>
      </c>
      <c r="C19" s="1388">
        <f t="shared" si="1"/>
        <v>2.1535389999999999</v>
      </c>
      <c r="N19" s="676" t="s">
        <v>70</v>
      </c>
      <c r="O19" s="676" t="s">
        <v>16</v>
      </c>
      <c r="P19">
        <v>6.7929190000000004</v>
      </c>
      <c r="Q19">
        <v>6.8199680000000003</v>
      </c>
      <c r="R19">
        <v>8.0785750000000007</v>
      </c>
      <c r="S19">
        <v>8.1018629999999998</v>
      </c>
      <c r="T19">
        <v>7.6611260000000003</v>
      </c>
      <c r="U19">
        <v>8.2342340000000007</v>
      </c>
      <c r="V19">
        <v>8.2849959999999996</v>
      </c>
      <c r="W19">
        <v>8.4680160000000004</v>
      </c>
      <c r="X19">
        <v>9.2307690000000004</v>
      </c>
      <c r="Y19">
        <v>9.992661</v>
      </c>
      <c r="Z19">
        <v>10.069234</v>
      </c>
      <c r="AA19">
        <v>10.561961</v>
      </c>
      <c r="AB19">
        <v>10.579852000000001</v>
      </c>
      <c r="AC19">
        <v>10.586982000000001</v>
      </c>
      <c r="AD19">
        <v>11.333227000000001</v>
      </c>
      <c r="AE19">
        <v>11.56025</v>
      </c>
      <c r="AF19">
        <v>12.205966999999999</v>
      </c>
      <c r="AG19">
        <v>12.191974</v>
      </c>
      <c r="AH19">
        <v>13.834152</v>
      </c>
      <c r="AI19">
        <v>15.571783</v>
      </c>
      <c r="AJ19">
        <v>14.744488</v>
      </c>
      <c r="AK19">
        <v>14.813637</v>
      </c>
      <c r="AL19">
        <v>13.908969000000001</v>
      </c>
      <c r="AM19">
        <v>13.715018000000001</v>
      </c>
      <c r="AN19">
        <v>13.319989</v>
      </c>
      <c r="AO19">
        <v>13.073957</v>
      </c>
      <c r="AP19">
        <v>13.504996999999999</v>
      </c>
      <c r="AQ19">
        <v>12.345034999999999</v>
      </c>
      <c r="AR19">
        <v>11.866732000000001</v>
      </c>
      <c r="AS19">
        <v>13.765998</v>
      </c>
      <c r="AT19">
        <v>14.205857</v>
      </c>
      <c r="AU19">
        <v>14.375022</v>
      </c>
      <c r="AV19">
        <v>14.476368000000001</v>
      </c>
      <c r="AW19">
        <v>14.166784</v>
      </c>
      <c r="AX19">
        <v>15.205804000000001</v>
      </c>
      <c r="AY19">
        <v>14.044241</v>
      </c>
      <c r="AZ19">
        <v>17.898399999999999</v>
      </c>
      <c r="BA19">
        <v>17.362500000000001</v>
      </c>
      <c r="BB19">
        <v>16.834</v>
      </c>
      <c r="BC19">
        <v>14.6866</v>
      </c>
      <c r="BD19" s="1494">
        <f>VLOOKUP(RIGHT($O19,3),'table-i3-e'!$B$9:$N$200,7,FALSE)</f>
        <v>14.796099999999999</v>
      </c>
      <c r="BE19" s="1494">
        <f>VLOOKUP(RIGHT($O19,3),'table-i3-e'!$B$9:$N$200,8,FALSE)</f>
        <v>14.314500000000001</v>
      </c>
      <c r="BF19" s="1494">
        <f>VLOOKUP(RIGHT($O19,3),'table-i3-e'!$B$9:$N$200,9,FALSE)</f>
        <v>15.167899999999999</v>
      </c>
      <c r="BG19" s="1494">
        <v>15.947819000000001</v>
      </c>
      <c r="BH19" s="1494">
        <v>14.568688</v>
      </c>
      <c r="BI19" s="1494">
        <v>16.380379000000001</v>
      </c>
      <c r="BJ19" s="1494">
        <v>17.988613000000001</v>
      </c>
      <c r="BK19" s="1494">
        <v>16.968498</v>
      </c>
      <c r="BL19" s="1494">
        <v>17.772414000000001</v>
      </c>
    </row>
    <row r="20" spans="2:64" ht="15" x14ac:dyDescent="0.25">
      <c r="B20" s="1492" t="s">
        <v>456</v>
      </c>
      <c r="C20" s="1388">
        <f t="shared" si="1"/>
        <v>2.1210279999999999</v>
      </c>
      <c r="N20" s="676" t="s">
        <v>71</v>
      </c>
      <c r="O20" s="676" t="s">
        <v>72</v>
      </c>
      <c r="P20">
        <v>0.91539400000000004</v>
      </c>
      <c r="Q20">
        <v>0.83518999999999999</v>
      </c>
      <c r="R20">
        <v>0.901281</v>
      </c>
      <c r="S20">
        <v>0.93948500000000001</v>
      </c>
      <c r="T20">
        <v>0.90184200000000003</v>
      </c>
      <c r="U20">
        <v>0.95552000000000004</v>
      </c>
      <c r="V20">
        <v>0.93573099999999998</v>
      </c>
      <c r="W20">
        <v>0.91496100000000002</v>
      </c>
      <c r="X20">
        <v>0.95236200000000004</v>
      </c>
      <c r="Y20">
        <v>0.943272</v>
      </c>
      <c r="Z20">
        <v>0.90522000000000002</v>
      </c>
      <c r="AA20">
        <v>0.89014599999999999</v>
      </c>
      <c r="AB20">
        <v>0.88439199999999996</v>
      </c>
      <c r="AC20">
        <v>0.89002800000000004</v>
      </c>
      <c r="AD20">
        <v>0.95867400000000003</v>
      </c>
      <c r="AE20">
        <v>0.99036299999999999</v>
      </c>
      <c r="AF20">
        <v>0.97248800000000002</v>
      </c>
      <c r="AG20">
        <v>0.93064599999999997</v>
      </c>
      <c r="AH20">
        <v>0.97429299999999996</v>
      </c>
      <c r="AI20">
        <v>0.995224</v>
      </c>
      <c r="AJ20">
        <v>0.96012299999999995</v>
      </c>
      <c r="AK20">
        <v>0.97883299999999995</v>
      </c>
      <c r="AL20">
        <v>0.97446500000000003</v>
      </c>
      <c r="AM20">
        <v>1.0187839999999999</v>
      </c>
      <c r="AN20">
        <v>1.0004679999999999</v>
      </c>
      <c r="AO20">
        <v>0.95776399999999995</v>
      </c>
      <c r="AP20">
        <v>0.97043900000000005</v>
      </c>
      <c r="AQ20">
        <v>0.97573600000000005</v>
      </c>
      <c r="AR20">
        <v>0.95601000000000003</v>
      </c>
      <c r="AS20">
        <v>0.99236599999999997</v>
      </c>
      <c r="AT20">
        <v>0.97753999999999996</v>
      </c>
      <c r="AU20">
        <v>0.98419199999999996</v>
      </c>
      <c r="AV20">
        <v>0.99519400000000002</v>
      </c>
      <c r="AW20">
        <v>0.97583500000000001</v>
      </c>
      <c r="AX20">
        <v>0.996143</v>
      </c>
      <c r="AY20">
        <v>0.96617399999999998</v>
      </c>
      <c r="AZ20">
        <v>0.96614</v>
      </c>
      <c r="BA20">
        <v>0.95115000000000005</v>
      </c>
      <c r="BB20">
        <v>0.92279</v>
      </c>
      <c r="BC20">
        <v>0.88029000000000002</v>
      </c>
      <c r="BD20" s="1494">
        <f>VLOOKUP(RIGHT($O20,3),'table-i3-e'!$B$9:$N$200,7,FALSE)</f>
        <v>0.94413999999999998</v>
      </c>
      <c r="BE20" s="1494">
        <f>VLOOKUP(RIGHT($O20,3),'table-i3-e'!$B$9:$N$200,8,FALSE)</f>
        <v>0.92393000000000003</v>
      </c>
      <c r="BF20" s="1494">
        <f>VLOOKUP(RIGHT($O20,3),'table-i3-e'!$B$9:$N$200,9,FALSE)</f>
        <v>0.93530999999999997</v>
      </c>
      <c r="BG20" s="1494">
        <v>0.91214899999999999</v>
      </c>
      <c r="BH20" s="1494">
        <v>0.92487200000000003</v>
      </c>
      <c r="BI20" s="1494">
        <v>0.95889100000000005</v>
      </c>
      <c r="BJ20" s="1494">
        <v>0.98081700000000005</v>
      </c>
      <c r="BK20" s="1494">
        <v>0.92321399999999998</v>
      </c>
      <c r="BL20" s="1494">
        <v>0.91659800000000002</v>
      </c>
    </row>
    <row r="21" spans="2:64" ht="15" x14ac:dyDescent="0.25">
      <c r="B21" s="1492" t="s">
        <v>457</v>
      </c>
      <c r="C21" s="1388">
        <f t="shared" si="1"/>
        <v>2.2871329999999999</v>
      </c>
      <c r="N21" s="676" t="s">
        <v>73</v>
      </c>
      <c r="O21" s="676" t="s">
        <v>74</v>
      </c>
      <c r="P21">
        <v>1.544802</v>
      </c>
      <c r="Q21">
        <v>1.6259600000000001</v>
      </c>
      <c r="R21">
        <v>1.858846</v>
      </c>
      <c r="S21">
        <v>1.888245</v>
      </c>
      <c r="T21">
        <v>1.7800240000000001</v>
      </c>
      <c r="U21">
        <v>1.8136620000000001</v>
      </c>
      <c r="V21">
        <v>1.7945089999999999</v>
      </c>
      <c r="W21">
        <v>1.784978</v>
      </c>
      <c r="X21">
        <v>1.812729</v>
      </c>
      <c r="Y21">
        <v>1.92737</v>
      </c>
      <c r="Z21">
        <v>2.037023</v>
      </c>
      <c r="AA21">
        <v>2.14669</v>
      </c>
      <c r="AB21">
        <v>2.1535389999999999</v>
      </c>
      <c r="AC21">
        <v>2.1210279999999999</v>
      </c>
      <c r="AD21">
        <v>2.2871329999999999</v>
      </c>
      <c r="AE21">
        <v>2.332592</v>
      </c>
      <c r="AF21">
        <v>2.6146479999999999</v>
      </c>
      <c r="AG21">
        <v>2.6770040000000002</v>
      </c>
      <c r="AH21">
        <v>3.026243</v>
      </c>
      <c r="AI21">
        <v>2.9177</v>
      </c>
      <c r="AJ21">
        <v>2.8210799999999998</v>
      </c>
      <c r="AK21">
        <v>2.8877679999999999</v>
      </c>
      <c r="AL21">
        <v>3.0083329999999999</v>
      </c>
      <c r="AM21">
        <v>3.516934</v>
      </c>
      <c r="AN21">
        <v>3.6380129999999999</v>
      </c>
      <c r="AO21">
        <v>3.5168240000000002</v>
      </c>
      <c r="AP21">
        <v>3.5586139999999999</v>
      </c>
      <c r="AQ21">
        <v>3.7908780000000002</v>
      </c>
      <c r="AR21">
        <v>3.9750019999999999</v>
      </c>
      <c r="AS21">
        <v>4.5792590000000004</v>
      </c>
      <c r="AT21">
        <v>6.0167590000000004</v>
      </c>
      <c r="AU21">
        <v>5.2915279999999996</v>
      </c>
      <c r="AV21">
        <v>5.6471739999999997</v>
      </c>
      <c r="AW21">
        <v>5.7693320000000003</v>
      </c>
      <c r="AX21">
        <v>5.6470750000000001</v>
      </c>
      <c r="AY21">
        <v>5.950062</v>
      </c>
      <c r="AZ21">
        <v>6.5774900000000001</v>
      </c>
      <c r="BA21">
        <v>6.8548900000000001</v>
      </c>
      <c r="BB21">
        <v>7.7716099999999999</v>
      </c>
      <c r="BC21">
        <v>7.4265299999999996</v>
      </c>
      <c r="BD21" s="1494">
        <f>VLOOKUP(RIGHT($O21,3),'table-i3-e'!$B$9:$N$200,7,FALSE)</f>
        <v>8.2942400000000003</v>
      </c>
      <c r="BE21" s="1494">
        <f>VLOOKUP(RIGHT($O21,3),'table-i3-e'!$B$9:$N$200,8,FALSE)</f>
        <v>8.6847899999999996</v>
      </c>
      <c r="BF21" s="1494">
        <f>VLOOKUP(RIGHT($O21,3),'table-i3-e'!$B$9:$N$200,9,FALSE)</f>
        <v>8.89377</v>
      </c>
      <c r="BG21" s="1494">
        <v>13.450025999999999</v>
      </c>
      <c r="BH21" s="1494">
        <v>14.667417</v>
      </c>
      <c r="BI21" s="1494">
        <v>16.676615000000002</v>
      </c>
      <c r="BJ21" s="1494">
        <v>18.551600000000001</v>
      </c>
      <c r="BK21" s="1494">
        <v>18.718264000000001</v>
      </c>
      <c r="BL21" s="1494">
        <v>19.184552</v>
      </c>
    </row>
    <row r="22" spans="2:64" ht="15" x14ac:dyDescent="0.25">
      <c r="B22" s="1492" t="s">
        <v>458</v>
      </c>
      <c r="C22" s="1388">
        <f t="shared" si="1"/>
        <v>2.332592</v>
      </c>
      <c r="N22" s="676" t="s">
        <v>75</v>
      </c>
      <c r="O22" s="676" t="s">
        <v>76</v>
      </c>
      <c r="P22">
        <v>0.62201700000000004</v>
      </c>
      <c r="Q22">
        <v>0.62447200000000003</v>
      </c>
      <c r="R22">
        <v>0.64181999999999995</v>
      </c>
      <c r="S22">
        <v>0.64556800000000003</v>
      </c>
      <c r="T22">
        <v>0.62436400000000003</v>
      </c>
      <c r="U22">
        <v>0.64082600000000001</v>
      </c>
      <c r="V22">
        <v>0.61720799999999998</v>
      </c>
      <c r="W22">
        <v>0.61853899999999995</v>
      </c>
      <c r="X22">
        <v>0.66036700000000004</v>
      </c>
      <c r="Y22">
        <v>0.65535200000000005</v>
      </c>
      <c r="Z22">
        <v>0.61906700000000003</v>
      </c>
      <c r="AA22">
        <v>0.60452499999999998</v>
      </c>
      <c r="AB22">
        <v>0.60066699999999995</v>
      </c>
      <c r="AC22">
        <v>0.58683600000000002</v>
      </c>
      <c r="AD22">
        <v>0.61773800000000001</v>
      </c>
      <c r="AE22">
        <v>0.64154500000000003</v>
      </c>
      <c r="AF22">
        <v>0.67599200000000004</v>
      </c>
      <c r="AG22">
        <v>0.63580300000000001</v>
      </c>
      <c r="AH22">
        <v>0.65919799999999995</v>
      </c>
      <c r="AI22">
        <v>0.674153</v>
      </c>
      <c r="AJ22">
        <v>0.69525700000000001</v>
      </c>
      <c r="AK22">
        <v>0.74446000000000001</v>
      </c>
      <c r="AL22">
        <v>0.77146300000000001</v>
      </c>
      <c r="AM22">
        <v>0.81223800000000002</v>
      </c>
      <c r="AN22">
        <v>0.800234</v>
      </c>
      <c r="AO22">
        <v>0.77053099999999997</v>
      </c>
      <c r="AP22">
        <v>0.74689099999999997</v>
      </c>
      <c r="AQ22">
        <v>0.73978999999999995</v>
      </c>
      <c r="AR22">
        <v>0.71008800000000005</v>
      </c>
      <c r="AS22">
        <v>0.76003600000000004</v>
      </c>
      <c r="AT22">
        <v>0.76649999999999996</v>
      </c>
      <c r="AU22">
        <v>0.78124899999999997</v>
      </c>
      <c r="AV22">
        <v>0.76395199999999996</v>
      </c>
      <c r="AW22">
        <v>0.78783000000000003</v>
      </c>
      <c r="AX22">
        <v>0.81341699999999995</v>
      </c>
      <c r="AY22">
        <v>0.75734400000000002</v>
      </c>
      <c r="AZ22">
        <v>0.80908199999999997</v>
      </c>
      <c r="BA22">
        <v>0.81481499999999996</v>
      </c>
      <c r="BB22">
        <v>0.779254</v>
      </c>
      <c r="BC22">
        <v>0.73264600000000002</v>
      </c>
      <c r="BD22" s="1494">
        <f>VLOOKUP(RIGHT($O22,3),'table-i3-e'!$B$9:$N$200,7,FALSE)</f>
        <v>0.72672899999999996</v>
      </c>
      <c r="BE22" s="1494">
        <f>VLOOKUP(RIGHT($O22,3),'table-i3-e'!$B$9:$N$200,8,FALSE)</f>
        <v>0.72202100000000002</v>
      </c>
      <c r="BF22" s="1494">
        <f>VLOOKUP(RIGHT($O22,3),'table-i3-e'!$B$9:$N$200,9,FALSE)</f>
        <v>0.74318200000000001</v>
      </c>
      <c r="BG22" s="1494">
        <v>0.74190400000000001</v>
      </c>
      <c r="BH22" s="1494">
        <v>0.76204799999999995</v>
      </c>
      <c r="BI22" s="1494">
        <v>0.82622499999999999</v>
      </c>
      <c r="BJ22" s="1494">
        <v>0.90582700000000005</v>
      </c>
      <c r="BK22" s="1494">
        <v>0.83154899999999998</v>
      </c>
      <c r="BL22" s="1494">
        <v>0.80845999999999996</v>
      </c>
    </row>
    <row r="23" spans="2:64" ht="15" x14ac:dyDescent="0.25">
      <c r="B23" s="1492" t="s">
        <v>459</v>
      </c>
      <c r="C23" s="1388">
        <f t="shared" si="1"/>
        <v>2.6146479999999999</v>
      </c>
      <c r="N23" s="1499" t="s">
        <v>77</v>
      </c>
      <c r="O23" s="1499" t="s">
        <v>78</v>
      </c>
      <c r="P23" s="1241">
        <v>1</v>
      </c>
      <c r="Q23" s="1241">
        <v>1</v>
      </c>
      <c r="R23" s="1241">
        <v>1</v>
      </c>
      <c r="S23" s="1241">
        <v>1</v>
      </c>
      <c r="T23" s="1241">
        <v>1</v>
      </c>
      <c r="U23" s="1241">
        <v>1</v>
      </c>
      <c r="V23" s="1241">
        <v>1</v>
      </c>
      <c r="W23" s="1241">
        <v>1</v>
      </c>
      <c r="X23" s="1241">
        <v>1</v>
      </c>
      <c r="Y23" s="1241">
        <v>1</v>
      </c>
      <c r="Z23" s="1241">
        <v>1</v>
      </c>
      <c r="AA23" s="1241">
        <v>1</v>
      </c>
      <c r="AB23" s="1241">
        <v>1</v>
      </c>
      <c r="AC23" s="1241">
        <v>1</v>
      </c>
      <c r="AD23" s="1241">
        <v>1</v>
      </c>
      <c r="AE23" s="1241">
        <v>1</v>
      </c>
      <c r="AF23" s="1241">
        <v>1</v>
      </c>
      <c r="AG23" s="1241">
        <v>1</v>
      </c>
      <c r="AH23" s="1241">
        <v>1</v>
      </c>
      <c r="AI23" s="1241">
        <v>1</v>
      </c>
      <c r="AJ23" s="1241">
        <v>1</v>
      </c>
      <c r="AK23" s="1241">
        <v>1</v>
      </c>
      <c r="AL23" s="1241">
        <v>1</v>
      </c>
      <c r="AM23" s="1241">
        <v>1</v>
      </c>
      <c r="AN23" s="1241">
        <v>1</v>
      </c>
      <c r="AO23" s="1241">
        <v>1</v>
      </c>
      <c r="AP23" s="1241">
        <v>1</v>
      </c>
      <c r="AQ23" s="1241">
        <v>1</v>
      </c>
      <c r="AR23" s="1241">
        <v>1</v>
      </c>
      <c r="AS23" s="1241">
        <v>1</v>
      </c>
      <c r="AT23" s="1241">
        <v>1</v>
      </c>
      <c r="AU23" s="1241">
        <v>1</v>
      </c>
      <c r="AV23" s="1241">
        <v>1</v>
      </c>
      <c r="AW23" s="1241">
        <v>1</v>
      </c>
      <c r="AX23" s="1241">
        <v>1</v>
      </c>
      <c r="AY23" s="1241">
        <v>1</v>
      </c>
      <c r="AZ23" s="1241">
        <v>1</v>
      </c>
      <c r="BA23" s="1241">
        <v>1</v>
      </c>
      <c r="BB23" s="1241">
        <v>1</v>
      </c>
      <c r="BC23" s="1241">
        <v>1</v>
      </c>
      <c r="BD23" s="1498">
        <f>VLOOKUP(RIGHT($O23,3),'table-i3-e'!$B$9:$N$200,7,FALSE)</f>
        <v>1</v>
      </c>
      <c r="BE23" s="1498">
        <f>VLOOKUP(RIGHT($O23,3),'table-i3-e'!$B$9:$N$200,8,FALSE)</f>
        <v>1</v>
      </c>
      <c r="BF23" s="1498">
        <f>VLOOKUP(RIGHT($O23,3),'table-i3-e'!$B$9:$N$200,9,FALSE)</f>
        <v>1</v>
      </c>
      <c r="BG23" s="1498">
        <v>1</v>
      </c>
      <c r="BH23" s="1498">
        <v>1</v>
      </c>
      <c r="BI23" s="1498">
        <v>1</v>
      </c>
      <c r="BJ23" s="1498">
        <v>1</v>
      </c>
      <c r="BK23" s="1498">
        <v>1</v>
      </c>
      <c r="BL23" s="1498">
        <v>1</v>
      </c>
    </row>
    <row r="24" spans="2:64" ht="15" x14ac:dyDescent="0.2">
      <c r="B24" s="1492" t="s">
        <v>460</v>
      </c>
      <c r="C24" s="1388">
        <f t="shared" si="1"/>
        <v>2.6770040000000002</v>
      </c>
    </row>
    <row r="25" spans="2:64" ht="15" x14ac:dyDescent="0.2">
      <c r="B25" s="1492" t="s">
        <v>461</v>
      </c>
      <c r="C25" s="1388">
        <f t="shared" si="1"/>
        <v>3.026243</v>
      </c>
    </row>
    <row r="26" spans="2:64" ht="15" x14ac:dyDescent="0.2">
      <c r="B26" s="1492" t="s">
        <v>462</v>
      </c>
      <c r="C26" s="1388">
        <f t="shared" si="1"/>
        <v>2.9177</v>
      </c>
    </row>
    <row r="27" spans="2:64" ht="15" x14ac:dyDescent="0.2">
      <c r="B27" s="1492" t="s">
        <v>463</v>
      </c>
      <c r="C27" s="1388">
        <f t="shared" si="1"/>
        <v>2.8210799999999998</v>
      </c>
    </row>
    <row r="28" spans="2:64" ht="15" x14ac:dyDescent="0.2">
      <c r="B28" s="1492" t="s">
        <v>464</v>
      </c>
      <c r="C28" s="1388">
        <f t="shared" si="1"/>
        <v>2.8877679999999999</v>
      </c>
    </row>
    <row r="29" spans="2:64" ht="15" x14ac:dyDescent="0.2">
      <c r="B29" s="1492" t="s">
        <v>465</v>
      </c>
      <c r="C29" s="1388">
        <f t="shared" si="1"/>
        <v>3.0083329999999999</v>
      </c>
    </row>
    <row r="30" spans="2:64" ht="15" x14ac:dyDescent="0.2">
      <c r="B30" s="1492" t="s">
        <v>466</v>
      </c>
      <c r="C30" s="1388">
        <f t="shared" si="1"/>
        <v>3.516934</v>
      </c>
    </row>
    <row r="31" spans="2:64" ht="15" x14ac:dyDescent="0.2">
      <c r="B31" s="1492" t="s">
        <v>467</v>
      </c>
      <c r="C31" s="1388">
        <f t="shared" si="1"/>
        <v>3.6380129999999999</v>
      </c>
    </row>
    <row r="32" spans="2:64" ht="15" x14ac:dyDescent="0.2">
      <c r="B32" s="1492" t="s">
        <v>468</v>
      </c>
      <c r="C32" s="1388">
        <f t="shared" si="1"/>
        <v>3.5168240000000002</v>
      </c>
    </row>
    <row r="33" spans="2:3" ht="15" x14ac:dyDescent="0.2">
      <c r="B33" s="1492" t="s">
        <v>469</v>
      </c>
      <c r="C33" s="1388">
        <f t="shared" si="1"/>
        <v>3.5586139999999999</v>
      </c>
    </row>
    <row r="34" spans="2:3" ht="15" x14ac:dyDescent="0.2">
      <c r="B34" s="1492" t="s">
        <v>470</v>
      </c>
      <c r="C34" s="1388">
        <f t="shared" si="1"/>
        <v>3.7908780000000002</v>
      </c>
    </row>
    <row r="35" spans="2:3" ht="15" x14ac:dyDescent="0.2">
      <c r="B35" s="1492" t="s">
        <v>471</v>
      </c>
      <c r="C35" s="1388">
        <f t="shared" si="1"/>
        <v>3.9750019999999999</v>
      </c>
    </row>
    <row r="36" spans="2:3" ht="15" x14ac:dyDescent="0.2">
      <c r="B36" s="1492" t="s">
        <v>472</v>
      </c>
      <c r="C36" s="1388">
        <f t="shared" si="1"/>
        <v>4.5792590000000004</v>
      </c>
    </row>
    <row r="37" spans="2:3" ht="15" x14ac:dyDescent="0.2">
      <c r="B37" s="1492" t="s">
        <v>473</v>
      </c>
      <c r="C37" s="1388">
        <f t="shared" si="1"/>
        <v>6.0167590000000004</v>
      </c>
    </row>
    <row r="38" spans="2:3" ht="15" x14ac:dyDescent="0.2">
      <c r="B38" s="1492" t="s">
        <v>474</v>
      </c>
      <c r="C38" s="1388">
        <f t="shared" si="1"/>
        <v>5.2915279999999996</v>
      </c>
    </row>
    <row r="39" spans="2:3" ht="15" x14ac:dyDescent="0.2">
      <c r="B39" s="1492" t="s">
        <v>475</v>
      </c>
      <c r="C39" s="1388">
        <f t="shared" si="1"/>
        <v>5.6471739999999997</v>
      </c>
    </row>
    <row r="40" spans="2:3" ht="15" x14ac:dyDescent="0.2">
      <c r="B40" s="1492" t="s">
        <v>476</v>
      </c>
      <c r="C40" s="1388">
        <f t="shared" si="1"/>
        <v>5.7693320000000003</v>
      </c>
    </row>
    <row r="41" spans="2:3" ht="15" x14ac:dyDescent="0.2">
      <c r="B41" s="1492" t="s">
        <v>477</v>
      </c>
      <c r="C41" s="1388">
        <f t="shared" si="1"/>
        <v>5.6470750000000001</v>
      </c>
    </row>
    <row r="42" spans="2:3" ht="15" x14ac:dyDescent="0.2">
      <c r="B42" s="1492" t="s">
        <v>478</v>
      </c>
      <c r="C42" s="1388">
        <f t="shared" si="1"/>
        <v>5.950062</v>
      </c>
    </row>
    <row r="43" spans="2:3" ht="15" x14ac:dyDescent="0.2">
      <c r="B43" s="1492" t="s">
        <v>479</v>
      </c>
      <c r="C43" s="1388">
        <f t="shared" si="1"/>
        <v>6.5774900000000001</v>
      </c>
    </row>
    <row r="44" spans="2:3" ht="15" x14ac:dyDescent="0.2">
      <c r="B44" s="1492" t="s">
        <v>480</v>
      </c>
      <c r="C44" s="1388">
        <f t="shared" si="1"/>
        <v>6.8548900000000001</v>
      </c>
    </row>
    <row r="45" spans="2:3" ht="15" x14ac:dyDescent="0.2">
      <c r="B45" s="1492" t="s">
        <v>481</v>
      </c>
      <c r="C45" s="1388">
        <f t="shared" si="1"/>
        <v>7.7716099999999999</v>
      </c>
    </row>
    <row r="46" spans="2:3" ht="15" x14ac:dyDescent="0.2">
      <c r="B46" s="1492" t="s">
        <v>482</v>
      </c>
      <c r="C46" s="1388">
        <f t="shared" si="1"/>
        <v>7.4265299999999996</v>
      </c>
    </row>
    <row r="47" spans="2:3" ht="15" x14ac:dyDescent="0.2">
      <c r="B47" s="1492" t="s">
        <v>483</v>
      </c>
      <c r="C47" s="1388">
        <f t="shared" si="1"/>
        <v>8.2942400000000003</v>
      </c>
    </row>
    <row r="48" spans="2:3" ht="15" x14ac:dyDescent="0.2">
      <c r="B48" s="1492" t="s">
        <v>484</v>
      </c>
      <c r="C48" s="1388">
        <f t="shared" si="1"/>
        <v>8.6847899999999996</v>
      </c>
    </row>
    <row r="49" spans="2:3" ht="15" x14ac:dyDescent="0.2">
      <c r="B49" s="1492" t="s">
        <v>485</v>
      </c>
      <c r="C49" s="1388">
        <f t="shared" si="1"/>
        <v>8.89377</v>
      </c>
    </row>
    <row r="50" spans="2:3" ht="15" x14ac:dyDescent="0.2">
      <c r="B50" s="1492" t="s">
        <v>486</v>
      </c>
      <c r="C50" s="1388">
        <f t="shared" si="1"/>
        <v>13.450025999999999</v>
      </c>
    </row>
    <row r="51" spans="2:3" ht="15" x14ac:dyDescent="0.2">
      <c r="B51" s="1492" t="s">
        <v>487</v>
      </c>
      <c r="C51" s="1388">
        <f t="shared" si="1"/>
        <v>14.667417</v>
      </c>
    </row>
    <row r="52" spans="2:3" ht="15" x14ac:dyDescent="0.2">
      <c r="B52" s="1492" t="s">
        <v>2156</v>
      </c>
      <c r="C52" s="1388">
        <f t="shared" si="1"/>
        <v>16.676615000000002</v>
      </c>
    </row>
    <row r="53" spans="2:3" ht="15" x14ac:dyDescent="0.2">
      <c r="B53" s="1492" t="s">
        <v>2139</v>
      </c>
      <c r="C53" s="1388">
        <f t="shared" si="1"/>
        <v>18.551600000000001</v>
      </c>
    </row>
    <row r="54" spans="2:3" ht="15" x14ac:dyDescent="0.2">
      <c r="B54" s="1492" t="s">
        <v>2140</v>
      </c>
      <c r="C54" s="1388">
        <f t="shared" si="1"/>
        <v>18.718264000000001</v>
      </c>
    </row>
    <row r="55" spans="2:3" ht="15" x14ac:dyDescent="0.2">
      <c r="B55" s="1492" t="s">
        <v>2141</v>
      </c>
      <c r="C55" s="1388">
        <f t="shared" si="1"/>
        <v>19.184552</v>
      </c>
    </row>
    <row r="56" spans="2:3" ht="15" x14ac:dyDescent="0.2">
      <c r="B56" s="1493"/>
    </row>
    <row r="57" spans="2:3" x14ac:dyDescent="0.2">
      <c r="B57" s="406" t="s">
        <v>79</v>
      </c>
    </row>
    <row r="58" spans="2:3" x14ac:dyDescent="0.2">
      <c r="B58" s="1389" t="s">
        <v>80</v>
      </c>
    </row>
  </sheetData>
  <phoneticPr fontId="23" type="noConversion"/>
  <hyperlinks>
    <hyperlink ref="B58" r:id="rId1" xr:uid="{00000000-0004-0000-0200-000000000000}"/>
  </hyperlinks>
  <pageMargins left="0.7" right="0.7" top="0.75" bottom="0.75" header="0.3" footer="0.3"/>
  <pageSetup paperSize="9" orientation="portrait" verticalDpi="0" r:id="rId2"/>
  <headerFooter>
    <oddHeader>&amp;R&amp;"Calibri"&amp;9&amp;K000000Confidential&amp;1#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249977111117893"/>
    <pageSetUpPr autoPageBreaks="0" fitToPage="1"/>
  </sheetPr>
  <dimension ref="A1:AZ2686"/>
  <sheetViews>
    <sheetView showGridLines="0" zoomScale="70" zoomScaleNormal="70" zoomScaleSheetLayoutView="40" workbookViewId="0">
      <pane xSplit="2" ySplit="15" topLeftCell="C96" activePane="bottomRight" state="frozen"/>
      <selection pane="topRight" activeCell="G3" sqref="G3"/>
      <selection pane="bottomLeft" activeCell="G3" sqref="G3"/>
      <selection pane="bottomRight" activeCell="C125" sqref="C125"/>
    </sheetView>
  </sheetViews>
  <sheetFormatPr defaultColWidth="0" defaultRowHeight="14.25" zeroHeight="1" x14ac:dyDescent="0.2"/>
  <cols>
    <col min="1" max="1" width="3.625" customWidth="1"/>
    <col min="2" max="2" width="15.125" customWidth="1"/>
    <col min="3" max="37" width="12.625" customWidth="1"/>
    <col min="38" max="38" width="5.625" customWidth="1"/>
    <col min="39" max="45" width="12.625" customWidth="1"/>
    <col min="46" max="46" width="5.625" customWidth="1"/>
    <col min="47" max="47" width="12.625" style="28" customWidth="1"/>
    <col min="48" max="48" width="12.625" customWidth="1"/>
    <col min="49" max="49" width="12.625" style="28" customWidth="1"/>
    <col min="50" max="50" width="12.625" customWidth="1"/>
    <col min="51" max="51" width="12.625" style="28" customWidth="1"/>
    <col min="52" max="52" width="5.625" customWidth="1"/>
  </cols>
  <sheetData>
    <row r="1" spans="1:52" ht="14.25" customHeight="1" x14ac:dyDescent="0.2">
      <c r="A1" s="34"/>
      <c r="B1" s="24"/>
      <c r="C1" s="24"/>
      <c r="D1" s="24"/>
      <c r="E1" s="24"/>
      <c r="F1" s="24"/>
      <c r="G1" s="24"/>
      <c r="H1" s="24"/>
      <c r="AU1"/>
      <c r="AW1"/>
    </row>
    <row r="2" spans="1:52" ht="19.5" customHeight="1" x14ac:dyDescent="0.2">
      <c r="B2" s="50" t="s">
        <v>488</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U2"/>
      <c r="AW2"/>
      <c r="AY2"/>
    </row>
    <row r="3" spans="1:52" ht="5.2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9"/>
      <c r="AV3" s="2"/>
      <c r="AW3" s="29"/>
      <c r="AX3" s="2"/>
      <c r="AY3" s="29"/>
    </row>
    <row r="4" spans="1:52" ht="12" customHeight="1" x14ac:dyDescent="0.2">
      <c r="B4" s="49" t="s">
        <v>489</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M4" s="2133" t="s">
        <v>490</v>
      </c>
      <c r="AN4" s="2133"/>
      <c r="AO4" s="2133"/>
      <c r="AP4" s="2110" t="s">
        <v>491</v>
      </c>
      <c r="AQ4" s="2110"/>
      <c r="AR4" s="2110"/>
      <c r="AS4" s="832"/>
      <c r="AU4" s="48" t="s">
        <v>492</v>
      </c>
      <c r="AW4"/>
      <c r="AY4"/>
    </row>
    <row r="5" spans="1:52" ht="5.0999999999999996" customHeight="1" x14ac:dyDescent="0.25">
      <c r="A5" s="20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M5" s="2133"/>
      <c r="AN5" s="2133"/>
      <c r="AO5" s="2133"/>
      <c r="AP5" s="2110"/>
      <c r="AQ5" s="2110"/>
      <c r="AR5" s="2110"/>
      <c r="AS5" s="832"/>
      <c r="AU5" s="48"/>
      <c r="AW5"/>
      <c r="AY5"/>
    </row>
    <row r="6" spans="1:52" ht="15" customHeight="1" x14ac:dyDescent="0.25">
      <c r="A6" s="448"/>
      <c r="C6" s="2114" t="s">
        <v>493</v>
      </c>
      <c r="D6" s="2114"/>
      <c r="E6" s="2114"/>
      <c r="F6" s="448"/>
      <c r="G6" s="2113" t="s">
        <v>494</v>
      </c>
      <c r="H6" s="2113"/>
      <c r="I6" s="2113"/>
      <c r="J6" s="49"/>
      <c r="K6" s="2111" t="s">
        <v>2153</v>
      </c>
      <c r="L6" s="2111"/>
      <c r="M6" s="2111"/>
      <c r="N6" s="49"/>
      <c r="O6" s="49"/>
      <c r="P6" s="49"/>
      <c r="Q6" s="49"/>
      <c r="R6" s="49"/>
      <c r="S6" s="49"/>
      <c r="T6" s="49"/>
      <c r="U6" s="49"/>
      <c r="V6" s="49"/>
      <c r="W6" s="49"/>
      <c r="X6" s="49"/>
      <c r="Y6" s="49"/>
      <c r="Z6" s="49"/>
      <c r="AA6" s="49"/>
      <c r="AB6" s="49"/>
      <c r="AC6" s="49"/>
      <c r="AD6" s="49"/>
      <c r="AE6" s="49"/>
      <c r="AF6" s="49"/>
      <c r="AG6" s="49"/>
      <c r="AH6" s="49"/>
      <c r="AI6" s="49"/>
      <c r="AJ6" s="49"/>
      <c r="AK6" s="49"/>
      <c r="AM6" s="2133"/>
      <c r="AN6" s="2133"/>
      <c r="AO6" s="2133"/>
      <c r="AP6" s="2110"/>
      <c r="AQ6" s="2110"/>
      <c r="AR6" s="2110"/>
      <c r="AS6" s="832"/>
      <c r="AU6" s="48"/>
      <c r="AW6"/>
      <c r="AY6"/>
    </row>
    <row r="7" spans="1:52" ht="5.0999999999999996"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2133"/>
      <c r="AN7" s="2133"/>
      <c r="AO7" s="2133"/>
      <c r="AP7" s="2110"/>
      <c r="AQ7" s="2110"/>
      <c r="AR7" s="2110"/>
      <c r="AS7" s="832"/>
      <c r="AT7" s="5"/>
      <c r="AU7" s="30"/>
      <c r="AV7" s="5"/>
      <c r="AW7" s="30"/>
      <c r="AX7" s="5"/>
      <c r="AY7" s="30"/>
    </row>
    <row r="8" spans="1:52" ht="14.25" customHeight="1" x14ac:dyDescent="0.2">
      <c r="B8" s="2165" t="s">
        <v>495</v>
      </c>
      <c r="C8" s="110" t="s">
        <v>496</v>
      </c>
      <c r="D8" s="3" t="s">
        <v>497</v>
      </c>
      <c r="E8" s="3" t="s">
        <v>498</v>
      </c>
      <c r="F8" s="3" t="s">
        <v>499</v>
      </c>
      <c r="G8" s="3" t="s">
        <v>500</v>
      </c>
      <c r="H8" s="3" t="s">
        <v>501</v>
      </c>
      <c r="I8" s="45" t="s">
        <v>502</v>
      </c>
      <c r="J8" s="3" t="s">
        <v>503</v>
      </c>
      <c r="K8" s="3" t="s">
        <v>504</v>
      </c>
      <c r="L8" s="3" t="s">
        <v>505</v>
      </c>
      <c r="M8" s="3" t="s">
        <v>506</v>
      </c>
      <c r="N8" s="3" t="s">
        <v>507</v>
      </c>
      <c r="O8" s="3" t="s">
        <v>508</v>
      </c>
      <c r="P8" s="3" t="s">
        <v>509</v>
      </c>
      <c r="Q8" s="3" t="s">
        <v>510</v>
      </c>
      <c r="R8" s="3" t="s">
        <v>511</v>
      </c>
      <c r="S8" s="3" t="s">
        <v>512</v>
      </c>
      <c r="T8" s="3" t="s">
        <v>513</v>
      </c>
      <c r="U8" s="3" t="s">
        <v>514</v>
      </c>
      <c r="V8" s="3" t="s">
        <v>515</v>
      </c>
      <c r="W8" s="3" t="s">
        <v>516</v>
      </c>
      <c r="X8" s="3" t="s">
        <v>517</v>
      </c>
      <c r="Y8" s="3" t="s">
        <v>518</v>
      </c>
      <c r="Z8" s="3" t="s">
        <v>519</v>
      </c>
      <c r="AA8" s="3" t="s">
        <v>520</v>
      </c>
      <c r="AB8" s="3" t="s">
        <v>521</v>
      </c>
      <c r="AC8" s="3" t="s">
        <v>522</v>
      </c>
      <c r="AD8" s="3" t="s">
        <v>523</v>
      </c>
      <c r="AE8" s="3" t="s">
        <v>524</v>
      </c>
      <c r="AF8" s="3" t="s">
        <v>525</v>
      </c>
      <c r="AG8" s="3" t="s">
        <v>526</v>
      </c>
      <c r="AH8" s="3" t="s">
        <v>527</v>
      </c>
      <c r="AI8" s="3" t="s">
        <v>528</v>
      </c>
      <c r="AJ8" s="3" t="s">
        <v>529</v>
      </c>
      <c r="AK8" s="3" t="s">
        <v>530</v>
      </c>
      <c r="AL8" s="42"/>
      <c r="AM8" s="3" t="s">
        <v>531</v>
      </c>
      <c r="AN8" s="3" t="s">
        <v>532</v>
      </c>
      <c r="AO8" s="1734" t="s">
        <v>533</v>
      </c>
      <c r="AP8" s="3" t="s">
        <v>534</v>
      </c>
      <c r="AQ8" s="3" t="s">
        <v>535</v>
      </c>
      <c r="AR8" s="3" t="s">
        <v>536</v>
      </c>
      <c r="AS8" s="3" t="s">
        <v>537</v>
      </c>
      <c r="AT8" s="42"/>
      <c r="AU8" s="3" t="s">
        <v>538</v>
      </c>
      <c r="AV8" s="3" t="s">
        <v>539</v>
      </c>
      <c r="AW8" s="3" t="s">
        <v>540</v>
      </c>
      <c r="AX8" s="3" t="s">
        <v>541</v>
      </c>
      <c r="AY8" s="3" t="s">
        <v>542</v>
      </c>
    </row>
    <row r="9" spans="1:52" ht="9.9499999999999993" customHeight="1" x14ac:dyDescent="0.2">
      <c r="B9" s="2166"/>
      <c r="C9" s="2167" t="s">
        <v>543</v>
      </c>
      <c r="D9" s="37"/>
      <c r="E9" s="37"/>
      <c r="F9" s="38"/>
      <c r="G9" s="38"/>
      <c r="H9" s="37"/>
      <c r="I9" s="37"/>
      <c r="J9" s="37"/>
      <c r="K9" s="38"/>
      <c r="L9" s="38"/>
      <c r="M9" s="37"/>
      <c r="N9" s="46"/>
      <c r="O9" s="38"/>
      <c r="P9" s="38"/>
      <c r="Q9" s="39"/>
      <c r="R9" s="39"/>
      <c r="S9" s="39"/>
      <c r="T9" s="39"/>
      <c r="U9" s="39"/>
      <c r="V9" s="39"/>
      <c r="W9" s="39"/>
      <c r="X9" s="39"/>
      <c r="Y9" s="39"/>
      <c r="Z9" s="39"/>
      <c r="AA9" s="39"/>
      <c r="AB9" s="39"/>
      <c r="AC9" s="39"/>
      <c r="AD9" s="39"/>
      <c r="AE9" s="39"/>
      <c r="AF9" s="39"/>
      <c r="AG9" s="39"/>
      <c r="AH9" s="39"/>
      <c r="AI9" s="39"/>
      <c r="AJ9" s="39"/>
      <c r="AK9" s="41"/>
      <c r="AL9" s="33"/>
      <c r="AM9" s="2138" t="s">
        <v>544</v>
      </c>
      <c r="AN9" s="241"/>
      <c r="AO9" s="242"/>
      <c r="AP9" s="449"/>
      <c r="AQ9" s="449"/>
      <c r="AR9" s="449"/>
      <c r="AS9" s="242"/>
      <c r="AT9" s="33"/>
      <c r="AU9" s="40"/>
      <c r="AV9" s="41"/>
      <c r="AW9" s="40"/>
      <c r="AX9" s="41"/>
      <c r="AY9" s="661"/>
    </row>
    <row r="10" spans="1:52" ht="9.9499999999999993" customHeight="1" x14ac:dyDescent="0.2">
      <c r="B10" s="2166"/>
      <c r="C10" s="2168"/>
      <c r="D10" s="2143" t="s">
        <v>545</v>
      </c>
      <c r="E10" s="2169" t="s">
        <v>546</v>
      </c>
      <c r="F10" s="78"/>
      <c r="G10" s="78"/>
      <c r="H10" s="2143" t="s">
        <v>547</v>
      </c>
      <c r="I10" s="2143" t="s">
        <v>548</v>
      </c>
      <c r="J10" s="2170" t="s">
        <v>549</v>
      </c>
      <c r="K10" s="78"/>
      <c r="L10" s="81"/>
      <c r="M10" s="2169" t="s">
        <v>550</v>
      </c>
      <c r="N10" s="77"/>
      <c r="O10" s="78"/>
      <c r="P10" s="78"/>
      <c r="Q10" s="79"/>
      <c r="R10" s="77"/>
      <c r="S10" s="77"/>
      <c r="T10" s="77"/>
      <c r="U10" s="77"/>
      <c r="V10" s="77"/>
      <c r="W10" s="77"/>
      <c r="X10" s="77"/>
      <c r="Y10" s="77"/>
      <c r="Z10" s="78"/>
      <c r="AA10" s="77"/>
      <c r="AB10" s="77"/>
      <c r="AC10" s="77"/>
      <c r="AD10" s="77"/>
      <c r="AE10" s="77"/>
      <c r="AF10" s="77"/>
      <c r="AG10" s="77"/>
      <c r="AH10" s="77"/>
      <c r="AI10" s="77"/>
      <c r="AJ10" s="80"/>
      <c r="AK10" s="2143" t="s">
        <v>551</v>
      </c>
      <c r="AL10" s="245"/>
      <c r="AM10" s="2139"/>
      <c r="AN10" s="2139" t="s">
        <v>552</v>
      </c>
      <c r="AO10" s="2140" t="s">
        <v>553</v>
      </c>
      <c r="AP10" s="874"/>
      <c r="AQ10" s="1794"/>
      <c r="AR10" s="2104"/>
      <c r="AS10" s="2105"/>
      <c r="AT10" s="245"/>
      <c r="AU10" s="2146"/>
      <c r="AV10" s="2146"/>
      <c r="AW10" s="2146"/>
      <c r="AX10" s="2146"/>
      <c r="AY10" s="2131"/>
    </row>
    <row r="11" spans="1:52" ht="9.9499999999999993" customHeight="1" x14ac:dyDescent="0.2">
      <c r="B11" s="2166"/>
      <c r="C11" s="2168"/>
      <c r="D11" s="2143"/>
      <c r="E11" s="2169"/>
      <c r="F11" s="82"/>
      <c r="G11" s="82"/>
      <c r="H11" s="2143"/>
      <c r="I11" s="2143"/>
      <c r="J11" s="2169"/>
      <c r="K11" s="82"/>
      <c r="L11" s="83"/>
      <c r="M11" s="2169"/>
      <c r="N11" s="2136" t="s">
        <v>554</v>
      </c>
      <c r="O11" s="86"/>
      <c r="P11" s="86"/>
      <c r="Q11" s="2136" t="s">
        <v>555</v>
      </c>
      <c r="R11" s="2136" t="s">
        <v>556</v>
      </c>
      <c r="S11" s="86"/>
      <c r="T11" s="86"/>
      <c r="U11" s="86"/>
      <c r="V11" s="2136" t="s">
        <v>557</v>
      </c>
      <c r="W11" s="86"/>
      <c r="X11" s="234"/>
      <c r="Y11" s="2134" t="s">
        <v>558</v>
      </c>
      <c r="Z11" s="2134" t="s">
        <v>559</v>
      </c>
      <c r="AA11" s="2134" t="s">
        <v>560</v>
      </c>
      <c r="AB11" s="2134" t="s">
        <v>561</v>
      </c>
      <c r="AC11" s="2134" t="s">
        <v>562</v>
      </c>
      <c r="AD11" s="2134" t="s">
        <v>563</v>
      </c>
      <c r="AE11" s="2144" t="s">
        <v>564</v>
      </c>
      <c r="AF11" s="2144" t="s">
        <v>564</v>
      </c>
      <c r="AG11" s="2144" t="s">
        <v>564</v>
      </c>
      <c r="AH11" s="2144" t="s">
        <v>564</v>
      </c>
      <c r="AI11" s="2144" t="s">
        <v>564</v>
      </c>
      <c r="AJ11" s="2134" t="s">
        <v>565</v>
      </c>
      <c r="AK11" s="2143"/>
      <c r="AL11" s="245"/>
      <c r="AM11" s="2139"/>
      <c r="AN11" s="2139"/>
      <c r="AO11" s="2141"/>
      <c r="AP11" s="2106" t="s">
        <v>566</v>
      </c>
      <c r="AQ11" s="1795"/>
      <c r="AR11" s="2106" t="s">
        <v>567</v>
      </c>
      <c r="AS11" s="2107"/>
      <c r="AT11" s="245"/>
      <c r="AU11" s="2147"/>
      <c r="AV11" s="2147"/>
      <c r="AW11" s="2147"/>
      <c r="AX11" s="2147"/>
      <c r="AY11" s="2132"/>
    </row>
    <row r="12" spans="1:52" ht="12" customHeight="1" x14ac:dyDescent="0.2">
      <c r="B12" s="2166"/>
      <c r="C12" s="2168"/>
      <c r="D12" s="2143"/>
      <c r="E12" s="2169"/>
      <c r="F12" s="84"/>
      <c r="G12" s="84"/>
      <c r="H12" s="2143"/>
      <c r="I12" s="2143"/>
      <c r="J12" s="2169"/>
      <c r="K12" s="84"/>
      <c r="L12" s="85"/>
      <c r="M12" s="2169"/>
      <c r="N12" s="2137"/>
      <c r="O12" s="87"/>
      <c r="P12" s="87"/>
      <c r="Q12" s="2137"/>
      <c r="R12" s="2137"/>
      <c r="S12" s="87"/>
      <c r="T12" s="87"/>
      <c r="U12" s="87"/>
      <c r="V12" s="2137"/>
      <c r="W12" s="235"/>
      <c r="X12" s="236"/>
      <c r="Y12" s="2135"/>
      <c r="Z12" s="2135"/>
      <c r="AA12" s="2135"/>
      <c r="AB12" s="2135"/>
      <c r="AC12" s="2135"/>
      <c r="AD12" s="2135"/>
      <c r="AE12" s="2145"/>
      <c r="AF12" s="2145"/>
      <c r="AG12" s="2145"/>
      <c r="AH12" s="2145"/>
      <c r="AI12" s="2145"/>
      <c r="AJ12" s="2135"/>
      <c r="AK12" s="2143"/>
      <c r="AL12" s="245"/>
      <c r="AM12" s="2139"/>
      <c r="AN12" s="2139"/>
      <c r="AO12" s="2141"/>
      <c r="AP12" s="2106"/>
      <c r="AQ12" s="1796"/>
      <c r="AR12" s="2108"/>
      <c r="AS12" s="2109"/>
      <c r="AT12" s="245"/>
      <c r="AU12" s="2147"/>
      <c r="AV12" s="2147"/>
      <c r="AW12" s="2147"/>
      <c r="AX12" s="2147"/>
      <c r="AY12" s="2132"/>
    </row>
    <row r="13" spans="1:52" ht="62.45" customHeight="1" x14ac:dyDescent="0.2">
      <c r="B13" s="2166"/>
      <c r="C13" s="2168"/>
      <c r="D13" s="2143"/>
      <c r="E13" s="2169"/>
      <c r="F13" s="222" t="s">
        <v>568</v>
      </c>
      <c r="G13" s="222" t="s">
        <v>569</v>
      </c>
      <c r="H13" s="2143"/>
      <c r="I13" s="2143"/>
      <c r="J13" s="2169"/>
      <c r="K13" s="74" t="s">
        <v>570</v>
      </c>
      <c r="L13" s="75" t="s">
        <v>571</v>
      </c>
      <c r="M13" s="2169"/>
      <c r="N13" s="2171"/>
      <c r="O13" s="74" t="s">
        <v>572</v>
      </c>
      <c r="P13" s="76" t="s">
        <v>573</v>
      </c>
      <c r="Q13" s="2137"/>
      <c r="R13" s="2137"/>
      <c r="S13" s="76" t="s">
        <v>574</v>
      </c>
      <c r="T13" s="76" t="s">
        <v>575</v>
      </c>
      <c r="U13" s="76" t="s">
        <v>576</v>
      </c>
      <c r="V13" s="2137"/>
      <c r="W13" s="74" t="s">
        <v>577</v>
      </c>
      <c r="X13" s="222" t="s">
        <v>578</v>
      </c>
      <c r="Y13" s="2135"/>
      <c r="Z13" s="2135"/>
      <c r="AA13" s="2135"/>
      <c r="AB13" s="2135"/>
      <c r="AC13" s="2135"/>
      <c r="AD13" s="2142"/>
      <c r="AE13" s="2145"/>
      <c r="AF13" s="2145"/>
      <c r="AG13" s="2145"/>
      <c r="AH13" s="2145"/>
      <c r="AI13" s="2145"/>
      <c r="AJ13" s="2135"/>
      <c r="AK13" s="2143"/>
      <c r="AL13" s="246"/>
      <c r="AM13" s="2139"/>
      <c r="AN13" s="2139"/>
      <c r="AO13" s="2141"/>
      <c r="AP13" s="2148"/>
      <c r="AQ13" s="878" t="s">
        <v>579</v>
      </c>
      <c r="AR13" s="1751" t="s">
        <v>580</v>
      </c>
      <c r="AS13" s="1751" t="s">
        <v>581</v>
      </c>
      <c r="AT13" s="245"/>
      <c r="AU13" s="2147"/>
      <c r="AV13" s="2147"/>
      <c r="AW13" s="2147"/>
      <c r="AX13" s="2147"/>
      <c r="AY13" s="2132"/>
    </row>
    <row r="14" spans="1:52" s="226" customFormat="1" ht="27.75" customHeight="1" x14ac:dyDescent="0.15">
      <c r="A14" s="225"/>
      <c r="B14" s="368" t="s">
        <v>582</v>
      </c>
      <c r="C14" s="369" t="s">
        <v>583</v>
      </c>
      <c r="D14" s="370" t="s">
        <v>584</v>
      </c>
      <c r="E14" s="371" t="s">
        <v>585</v>
      </c>
      <c r="F14" s="372"/>
      <c r="G14" s="372"/>
      <c r="H14" s="371" t="s">
        <v>586</v>
      </c>
      <c r="I14" s="371" t="s">
        <v>587</v>
      </c>
      <c r="J14" s="371" t="s">
        <v>588</v>
      </c>
      <c r="K14" s="372"/>
      <c r="L14" s="373"/>
      <c r="M14" s="371"/>
      <c r="N14" s="374" t="s">
        <v>589</v>
      </c>
      <c r="O14" s="372"/>
      <c r="P14" s="375"/>
      <c r="Q14" s="370"/>
      <c r="R14" s="376"/>
      <c r="S14" s="372"/>
      <c r="T14" s="372"/>
      <c r="U14" s="377"/>
      <c r="V14" s="376"/>
      <c r="W14" s="372"/>
      <c r="X14" s="372"/>
      <c r="Y14" s="378"/>
      <c r="Z14" s="379"/>
      <c r="AA14" s="379"/>
      <c r="AB14" s="379"/>
      <c r="AC14" s="378"/>
      <c r="AD14" s="371" t="s">
        <v>590</v>
      </c>
      <c r="AE14" s="378"/>
      <c r="AF14" s="378"/>
      <c r="AG14" s="378"/>
      <c r="AH14" s="378"/>
      <c r="AI14" s="378"/>
      <c r="AJ14" s="378"/>
      <c r="AK14" s="379" t="s">
        <v>591</v>
      </c>
      <c r="AL14" s="319"/>
      <c r="AM14" s="370" t="s">
        <v>592</v>
      </c>
      <c r="AN14" s="371" t="s">
        <v>593</v>
      </c>
      <c r="AO14" s="379" t="s">
        <v>594</v>
      </c>
      <c r="AP14" s="2162"/>
      <c r="AQ14" s="2163"/>
      <c r="AR14" s="1505"/>
      <c r="AS14" s="1505"/>
      <c r="AT14" s="1503"/>
      <c r="AU14" s="380"/>
      <c r="AV14" s="381"/>
      <c r="AW14" s="380"/>
      <c r="AX14" s="381"/>
      <c r="AY14" s="381"/>
      <c r="AZ14" s="228"/>
    </row>
    <row r="15" spans="1:52" s="303" customFormat="1" ht="14.25" hidden="1" customHeight="1" x14ac:dyDescent="0.2">
      <c r="A15" s="42"/>
      <c r="B15" s="382" t="s">
        <v>595</v>
      </c>
      <c r="C15" s="383" t="s">
        <v>596</v>
      </c>
      <c r="D15" s="384" t="s">
        <v>597</v>
      </c>
      <c r="E15" s="385" t="s">
        <v>598</v>
      </c>
      <c r="F15" s="386" t="s">
        <v>599</v>
      </c>
      <c r="G15" s="386" t="s">
        <v>600</v>
      </c>
      <c r="H15" s="385" t="s">
        <v>601</v>
      </c>
      <c r="I15" s="385" t="s">
        <v>602</v>
      </c>
      <c r="J15" s="385" t="s">
        <v>603</v>
      </c>
      <c r="K15" s="386" t="s">
        <v>604</v>
      </c>
      <c r="L15" s="387" t="s">
        <v>605</v>
      </c>
      <c r="M15" s="385" t="s">
        <v>606</v>
      </c>
      <c r="N15" s="388" t="s">
        <v>607</v>
      </c>
      <c r="O15" s="386" t="s">
        <v>608</v>
      </c>
      <c r="P15" s="367" t="s">
        <v>609</v>
      </c>
      <c r="Q15" s="384" t="s">
        <v>610</v>
      </c>
      <c r="R15" s="389" t="s">
        <v>611</v>
      </c>
      <c r="S15" s="386" t="s">
        <v>612</v>
      </c>
      <c r="T15" s="386" t="s">
        <v>613</v>
      </c>
      <c r="U15" s="390" t="s">
        <v>614</v>
      </c>
      <c r="V15" s="389" t="s">
        <v>615</v>
      </c>
      <c r="W15" s="386" t="s">
        <v>616</v>
      </c>
      <c r="X15" s="386" t="s">
        <v>617</v>
      </c>
      <c r="Y15" s="391" t="s">
        <v>618</v>
      </c>
      <c r="Z15" s="392" t="s">
        <v>619</v>
      </c>
      <c r="AA15" s="392" t="s">
        <v>620</v>
      </c>
      <c r="AB15" s="392" t="s">
        <v>621</v>
      </c>
      <c r="AC15" s="391" t="s">
        <v>622</v>
      </c>
      <c r="AD15" s="385" t="s">
        <v>623</v>
      </c>
      <c r="AE15" s="391"/>
      <c r="AF15" s="391"/>
      <c r="AG15" s="391"/>
      <c r="AH15" s="391"/>
      <c r="AI15" s="391"/>
      <c r="AJ15" s="391" t="s">
        <v>624</v>
      </c>
      <c r="AK15" s="392" t="s">
        <v>625</v>
      </c>
      <c r="AL15" s="320"/>
      <c r="AM15" s="384" t="s">
        <v>626</v>
      </c>
      <c r="AN15" s="385" t="s">
        <v>627</v>
      </c>
      <c r="AO15" s="392" t="s">
        <v>628</v>
      </c>
      <c r="AP15" s="879"/>
      <c r="AQ15" s="879"/>
      <c r="AR15" s="1506"/>
      <c r="AS15" s="1506"/>
      <c r="AT15" s="1504"/>
      <c r="AU15" s="384"/>
      <c r="AV15" s="391"/>
      <c r="AW15" s="384"/>
      <c r="AX15" s="391"/>
      <c r="AY15" s="391"/>
      <c r="AZ15" s="302"/>
    </row>
    <row r="16" spans="1:52" x14ac:dyDescent="0.2">
      <c r="A16" s="2112"/>
      <c r="B16" s="352">
        <v>2002</v>
      </c>
      <c r="C16" s="353">
        <f>D16+E16+H16+I16+J16+M16+AK16</f>
        <v>0</v>
      </c>
      <c r="D16" s="1508"/>
      <c r="E16" s="354">
        <f>F16+G16</f>
        <v>0</v>
      </c>
      <c r="F16" s="1511"/>
      <c r="G16" s="1511"/>
      <c r="H16" s="1512"/>
      <c r="I16" s="1512"/>
      <c r="J16" s="1508"/>
      <c r="K16" s="1511"/>
      <c r="L16" s="1513"/>
      <c r="M16" s="354">
        <f>N16+Q16+R16+V16+Y16+Z16+AA16+AB16+AC16+AD16+AE16+AF16+AG16+AJ16+AH16+AI16</f>
        <v>0</v>
      </c>
      <c r="N16" s="1525"/>
      <c r="O16" s="1511"/>
      <c r="P16" s="1526"/>
      <c r="Q16" s="1508"/>
      <c r="R16" s="1525"/>
      <c r="S16" s="1511"/>
      <c r="T16" s="1511"/>
      <c r="U16" s="1527"/>
      <c r="V16" s="1525"/>
      <c r="W16" s="1511"/>
      <c r="X16" s="1511"/>
      <c r="Y16" s="1528"/>
      <c r="Z16" s="1528"/>
      <c r="AA16" s="1528"/>
      <c r="AB16" s="1528"/>
      <c r="AC16" s="1528"/>
      <c r="AD16" s="1528"/>
      <c r="AE16" s="1528"/>
      <c r="AF16" s="1528"/>
      <c r="AG16" s="1528"/>
      <c r="AH16" s="1528"/>
      <c r="AI16" s="1528"/>
      <c r="AJ16" s="1528"/>
      <c r="AK16" s="1528"/>
      <c r="AL16" s="321"/>
      <c r="AM16" s="1532"/>
      <c r="AN16" s="1532"/>
      <c r="AO16" s="1533"/>
      <c r="AP16" s="880"/>
      <c r="AQ16" s="881"/>
      <c r="AR16" s="891"/>
      <c r="AS16" s="891"/>
      <c r="AT16" s="248"/>
      <c r="AU16" s="350"/>
      <c r="AV16" s="351"/>
      <c r="AW16" s="350"/>
      <c r="AX16" s="351"/>
      <c r="AY16" s="351"/>
    </row>
    <row r="17" spans="1:51" x14ac:dyDescent="0.2">
      <c r="A17" s="2112"/>
      <c r="B17" s="8">
        <v>2003</v>
      </c>
      <c r="C17" s="247">
        <f t="shared" ref="C17:C23" si="0">D17+E17+H17+I17+J17+M17+AK17</f>
        <v>0</v>
      </c>
      <c r="D17" s="1509"/>
      <c r="E17" s="237">
        <f t="shared" ref="E17:E33" si="1">F17+G17</f>
        <v>0</v>
      </c>
      <c r="F17" s="1514"/>
      <c r="G17" s="1515"/>
      <c r="H17" s="1516"/>
      <c r="I17" s="1509"/>
      <c r="J17" s="1514"/>
      <c r="K17" s="1517"/>
      <c r="L17" s="1518"/>
      <c r="M17" s="237">
        <f t="shared" ref="M17:M32" si="2">N17+Q17+R17+V17+Y17+Z17+AA17+AB17+AC17+AD17+AE17+AF17+AG17+AJ17+AH17+AI17</f>
        <v>0</v>
      </c>
      <c r="N17" s="1514"/>
      <c r="O17" s="1517"/>
      <c r="P17" s="1518"/>
      <c r="Q17" s="1509"/>
      <c r="R17" s="1523"/>
      <c r="S17" s="1517"/>
      <c r="T17" s="1517"/>
      <c r="U17" s="1515"/>
      <c r="V17" s="1523"/>
      <c r="W17" s="1517"/>
      <c r="X17" s="1517"/>
      <c r="Y17" s="1516"/>
      <c r="Z17" s="1516"/>
      <c r="AA17" s="1516"/>
      <c r="AB17" s="1516"/>
      <c r="AC17" s="1516"/>
      <c r="AD17" s="1516"/>
      <c r="AE17" s="1516"/>
      <c r="AF17" s="1516"/>
      <c r="AG17" s="1516"/>
      <c r="AH17" s="1516"/>
      <c r="AI17" s="1516"/>
      <c r="AJ17" s="1516"/>
      <c r="AK17" s="1516"/>
      <c r="AL17" s="321"/>
      <c r="AM17" s="1536"/>
      <c r="AN17" s="1534"/>
      <c r="AO17" s="1535"/>
      <c r="AP17" s="880"/>
      <c r="AQ17" s="882"/>
      <c r="AR17" s="891"/>
      <c r="AS17" s="891"/>
      <c r="AT17" s="248"/>
      <c r="AU17" s="238"/>
      <c r="AV17" s="239"/>
      <c r="AW17" s="238"/>
      <c r="AX17" s="239"/>
      <c r="AY17" s="239"/>
    </row>
    <row r="18" spans="1:51" x14ac:dyDescent="0.2">
      <c r="A18" s="2112"/>
      <c r="B18" s="8">
        <v>2004</v>
      </c>
      <c r="C18" s="247">
        <f t="shared" si="0"/>
        <v>0</v>
      </c>
      <c r="D18" s="1509"/>
      <c r="E18" s="237">
        <f t="shared" si="1"/>
        <v>0</v>
      </c>
      <c r="F18" s="1514"/>
      <c r="G18" s="1515"/>
      <c r="H18" s="1516"/>
      <c r="I18" s="1509"/>
      <c r="J18" s="1514"/>
      <c r="K18" s="1517"/>
      <c r="L18" s="1518"/>
      <c r="M18" s="237">
        <f t="shared" si="2"/>
        <v>0</v>
      </c>
      <c r="N18" s="1514"/>
      <c r="O18" s="1517"/>
      <c r="P18" s="1518"/>
      <c r="Q18" s="1509"/>
      <c r="R18" s="1523"/>
      <c r="S18" s="1517"/>
      <c r="T18" s="1517"/>
      <c r="U18" s="1515"/>
      <c r="V18" s="1523"/>
      <c r="W18" s="1517"/>
      <c r="X18" s="1517"/>
      <c r="Y18" s="1516"/>
      <c r="Z18" s="1516"/>
      <c r="AA18" s="1516"/>
      <c r="AB18" s="1516"/>
      <c r="AC18" s="1516"/>
      <c r="AD18" s="1516"/>
      <c r="AE18" s="1516"/>
      <c r="AF18" s="1516"/>
      <c r="AG18" s="1516"/>
      <c r="AH18" s="1516"/>
      <c r="AI18" s="1516"/>
      <c r="AJ18" s="1516"/>
      <c r="AK18" s="1516"/>
      <c r="AL18" s="321"/>
      <c r="AM18" s="1536"/>
      <c r="AN18" s="1534"/>
      <c r="AO18" s="1535"/>
      <c r="AP18" s="880"/>
      <c r="AQ18" s="882"/>
      <c r="AR18" s="891"/>
      <c r="AS18" s="891"/>
      <c r="AT18" s="248"/>
      <c r="AU18" s="238"/>
      <c r="AV18" s="239"/>
      <c r="AW18" s="238"/>
      <c r="AX18" s="239"/>
      <c r="AY18" s="239"/>
    </row>
    <row r="19" spans="1:51" x14ac:dyDescent="0.2">
      <c r="A19" s="2112"/>
      <c r="B19" s="8">
        <v>2005</v>
      </c>
      <c r="C19" s="247">
        <f t="shared" si="0"/>
        <v>0</v>
      </c>
      <c r="D19" s="1509"/>
      <c r="E19" s="237">
        <f>F19+G19</f>
        <v>0</v>
      </c>
      <c r="F19" s="1514"/>
      <c r="G19" s="1515"/>
      <c r="H19" s="1516"/>
      <c r="I19" s="1509"/>
      <c r="J19" s="1514"/>
      <c r="K19" s="1517"/>
      <c r="L19" s="1518"/>
      <c r="M19" s="237">
        <f t="shared" si="2"/>
        <v>0</v>
      </c>
      <c r="N19" s="1514"/>
      <c r="O19" s="1517"/>
      <c r="P19" s="1518"/>
      <c r="Q19" s="1509"/>
      <c r="R19" s="1523"/>
      <c r="S19" s="1517"/>
      <c r="T19" s="1517"/>
      <c r="U19" s="1515"/>
      <c r="V19" s="1523"/>
      <c r="W19" s="1517"/>
      <c r="X19" s="1517"/>
      <c r="Y19" s="1516"/>
      <c r="Z19" s="1516"/>
      <c r="AA19" s="1516"/>
      <c r="AB19" s="1516"/>
      <c r="AC19" s="1516"/>
      <c r="AD19" s="1516"/>
      <c r="AE19" s="1516"/>
      <c r="AF19" s="1516"/>
      <c r="AG19" s="1516"/>
      <c r="AH19" s="1516"/>
      <c r="AI19" s="1516"/>
      <c r="AJ19" s="1516"/>
      <c r="AK19" s="1516"/>
      <c r="AL19" s="248"/>
      <c r="AM19" s="1536"/>
      <c r="AN19" s="1534"/>
      <c r="AO19" s="1535"/>
      <c r="AP19" s="880"/>
      <c r="AQ19" s="882"/>
      <c r="AR19" s="891"/>
      <c r="AS19" s="891"/>
      <c r="AT19" s="248"/>
      <c r="AU19" s="238"/>
      <c r="AV19" s="239"/>
      <c r="AW19" s="238"/>
      <c r="AX19" s="239"/>
      <c r="AY19" s="239"/>
    </row>
    <row r="20" spans="1:51" x14ac:dyDescent="0.2">
      <c r="A20" s="2112"/>
      <c r="B20" s="8">
        <v>2006</v>
      </c>
      <c r="C20" s="247">
        <f t="shared" si="0"/>
        <v>0</v>
      </c>
      <c r="D20" s="1509"/>
      <c r="E20" s="237">
        <f>F20+G20</f>
        <v>0</v>
      </c>
      <c r="F20" s="1514"/>
      <c r="G20" s="1515"/>
      <c r="H20" s="1516"/>
      <c r="I20" s="1509"/>
      <c r="J20" s="1514"/>
      <c r="K20" s="1517"/>
      <c r="L20" s="1518"/>
      <c r="M20" s="237">
        <f t="shared" si="2"/>
        <v>0</v>
      </c>
      <c r="N20" s="1514"/>
      <c r="O20" s="1517"/>
      <c r="P20" s="1518"/>
      <c r="Q20" s="1509"/>
      <c r="R20" s="1523"/>
      <c r="S20" s="1517"/>
      <c r="T20" s="1517"/>
      <c r="U20" s="1515"/>
      <c r="V20" s="1523"/>
      <c r="W20" s="1517"/>
      <c r="X20" s="1517"/>
      <c r="Y20" s="1516"/>
      <c r="Z20" s="1516"/>
      <c r="AA20" s="1516"/>
      <c r="AB20" s="1516"/>
      <c r="AC20" s="1516"/>
      <c r="AD20" s="1516"/>
      <c r="AE20" s="1516"/>
      <c r="AF20" s="1516"/>
      <c r="AG20" s="1516"/>
      <c r="AH20" s="1516"/>
      <c r="AI20" s="1516"/>
      <c r="AJ20" s="1516"/>
      <c r="AK20" s="1516"/>
      <c r="AL20" s="248"/>
      <c r="AM20" s="1536"/>
      <c r="AN20" s="1534"/>
      <c r="AO20" s="1535"/>
      <c r="AP20" s="880"/>
      <c r="AQ20" s="882"/>
      <c r="AR20" s="891"/>
      <c r="AS20" s="891"/>
      <c r="AT20" s="248"/>
      <c r="AU20" s="238"/>
      <c r="AV20" s="239"/>
      <c r="AW20" s="238"/>
      <c r="AX20" s="239"/>
      <c r="AY20" s="239"/>
    </row>
    <row r="21" spans="1:51" x14ac:dyDescent="0.2">
      <c r="A21" s="2112"/>
      <c r="B21" s="8">
        <v>2007</v>
      </c>
      <c r="C21" s="247">
        <f>D21+E21+H21+I21+J21+M21+AK21</f>
        <v>0</v>
      </c>
      <c r="D21" s="1509"/>
      <c r="E21" s="237">
        <f t="shared" si="1"/>
        <v>0</v>
      </c>
      <c r="F21" s="1514"/>
      <c r="G21" s="1515"/>
      <c r="H21" s="1516"/>
      <c r="I21" s="1509"/>
      <c r="J21" s="1514"/>
      <c r="K21" s="1517"/>
      <c r="L21" s="1518"/>
      <c r="M21" s="237">
        <f t="shared" si="2"/>
        <v>0</v>
      </c>
      <c r="N21" s="1514"/>
      <c r="O21" s="1517"/>
      <c r="P21" s="1518"/>
      <c r="Q21" s="1509"/>
      <c r="R21" s="1523"/>
      <c r="S21" s="1517"/>
      <c r="T21" s="1517"/>
      <c r="U21" s="1515"/>
      <c r="V21" s="1523"/>
      <c r="W21" s="1517"/>
      <c r="X21" s="1517"/>
      <c r="Y21" s="1516"/>
      <c r="Z21" s="1516"/>
      <c r="AA21" s="1516"/>
      <c r="AB21" s="1516"/>
      <c r="AC21" s="1516"/>
      <c r="AD21" s="1516"/>
      <c r="AE21" s="1516"/>
      <c r="AF21" s="1516"/>
      <c r="AG21" s="1516"/>
      <c r="AH21" s="1516"/>
      <c r="AI21" s="1516"/>
      <c r="AJ21" s="1516"/>
      <c r="AK21" s="1516"/>
      <c r="AL21" s="248"/>
      <c r="AM21" s="1536"/>
      <c r="AN21" s="1534"/>
      <c r="AO21" s="1535"/>
      <c r="AP21" s="880"/>
      <c r="AQ21" s="882"/>
      <c r="AR21" s="891"/>
      <c r="AS21" s="891"/>
      <c r="AT21" s="248"/>
      <c r="AU21" s="238"/>
      <c r="AV21" s="239"/>
      <c r="AW21" s="238"/>
      <c r="AX21" s="239"/>
      <c r="AY21" s="239"/>
    </row>
    <row r="22" spans="1:51" x14ac:dyDescent="0.2">
      <c r="A22" s="2112"/>
      <c r="B22" s="8">
        <v>2008</v>
      </c>
      <c r="C22" s="247">
        <f>D22+E22+H22+I22+J22+M22+AK22</f>
        <v>0</v>
      </c>
      <c r="D22" s="1509"/>
      <c r="E22" s="237">
        <f>F22+G22</f>
        <v>0</v>
      </c>
      <c r="F22" s="1514"/>
      <c r="G22" s="1515"/>
      <c r="H22" s="1516"/>
      <c r="I22" s="1509"/>
      <c r="J22" s="1514"/>
      <c r="K22" s="1517"/>
      <c r="L22" s="1518"/>
      <c r="M22" s="237">
        <f t="shared" si="2"/>
        <v>0</v>
      </c>
      <c r="N22" s="1514"/>
      <c r="O22" s="1517"/>
      <c r="P22" s="1518"/>
      <c r="Q22" s="1509"/>
      <c r="R22" s="1523"/>
      <c r="S22" s="1517"/>
      <c r="T22" s="1517"/>
      <c r="U22" s="1515"/>
      <c r="V22" s="1523"/>
      <c r="W22" s="1517"/>
      <c r="X22" s="1517"/>
      <c r="Y22" s="1516"/>
      <c r="Z22" s="1516"/>
      <c r="AA22" s="1516"/>
      <c r="AB22" s="1516"/>
      <c r="AC22" s="1516"/>
      <c r="AD22" s="1516"/>
      <c r="AE22" s="1516"/>
      <c r="AF22" s="1516"/>
      <c r="AG22" s="1516"/>
      <c r="AH22" s="1516"/>
      <c r="AI22" s="1516"/>
      <c r="AJ22" s="1516"/>
      <c r="AK22" s="1516"/>
      <c r="AL22" s="248"/>
      <c r="AM22" s="1536"/>
      <c r="AN22" s="1534"/>
      <c r="AO22" s="1535"/>
      <c r="AP22" s="880"/>
      <c r="AQ22" s="882"/>
      <c r="AR22" s="891"/>
      <c r="AS22" s="891"/>
      <c r="AT22" s="248"/>
      <c r="AU22" s="238"/>
      <c r="AV22" s="239"/>
      <c r="AW22" s="238"/>
      <c r="AX22" s="239"/>
      <c r="AY22" s="239"/>
    </row>
    <row r="23" spans="1:51" x14ac:dyDescent="0.2">
      <c r="A23" s="2112"/>
      <c r="B23" s="8">
        <v>2009</v>
      </c>
      <c r="C23" s="247">
        <f t="shared" si="0"/>
        <v>0</v>
      </c>
      <c r="D23" s="1509"/>
      <c r="E23" s="237">
        <f t="shared" si="1"/>
        <v>0</v>
      </c>
      <c r="F23" s="1514"/>
      <c r="G23" s="1515"/>
      <c r="H23" s="1516"/>
      <c r="I23" s="1509"/>
      <c r="J23" s="1514"/>
      <c r="K23" s="1517"/>
      <c r="L23" s="1518"/>
      <c r="M23" s="237">
        <f t="shared" si="2"/>
        <v>0</v>
      </c>
      <c r="N23" s="1514"/>
      <c r="O23" s="1517"/>
      <c r="P23" s="1518"/>
      <c r="Q23" s="1509"/>
      <c r="R23" s="1523"/>
      <c r="S23" s="1517"/>
      <c r="T23" s="1517"/>
      <c r="U23" s="1515"/>
      <c r="V23" s="1523"/>
      <c r="W23" s="1517"/>
      <c r="X23" s="1517"/>
      <c r="Y23" s="1516"/>
      <c r="Z23" s="1516"/>
      <c r="AA23" s="1516"/>
      <c r="AB23" s="1516"/>
      <c r="AC23" s="1516"/>
      <c r="AD23" s="1516"/>
      <c r="AE23" s="1516"/>
      <c r="AF23" s="1516"/>
      <c r="AG23" s="1516"/>
      <c r="AH23" s="1516"/>
      <c r="AI23" s="1516"/>
      <c r="AJ23" s="1516"/>
      <c r="AK23" s="1516"/>
      <c r="AL23" s="248"/>
      <c r="AM23" s="1536"/>
      <c r="AN23" s="1534"/>
      <c r="AO23" s="1535"/>
      <c r="AP23" s="880"/>
      <c r="AQ23" s="882"/>
      <c r="AR23" s="891"/>
      <c r="AS23" s="891"/>
      <c r="AT23" s="248"/>
      <c r="AU23" s="238"/>
      <c r="AV23" s="240"/>
      <c r="AW23" s="1373"/>
      <c r="AX23" s="239"/>
      <c r="AY23" s="239"/>
    </row>
    <row r="24" spans="1:51" x14ac:dyDescent="0.2">
      <c r="A24" s="2112"/>
      <c r="B24" s="8">
        <v>2010</v>
      </c>
      <c r="C24" s="247">
        <f t="shared" ref="C24:C33" si="3">D24+E24+H24+I24+J24+M24+AK24</f>
        <v>0</v>
      </c>
      <c r="D24" s="1509"/>
      <c r="E24" s="237">
        <f t="shared" si="1"/>
        <v>0</v>
      </c>
      <c r="F24" s="1514"/>
      <c r="G24" s="1515"/>
      <c r="H24" s="1516"/>
      <c r="I24" s="1509"/>
      <c r="J24" s="1514"/>
      <c r="K24" s="1517"/>
      <c r="L24" s="1518"/>
      <c r="M24" s="237">
        <f>N24+Q24+R24+V24+Y24+Z24+AA24+AB24+AC24+AD24+AE24+AF24+AG24+AJ24+AH24+AI24</f>
        <v>0</v>
      </c>
      <c r="N24" s="1514"/>
      <c r="O24" s="1517"/>
      <c r="P24" s="1518"/>
      <c r="Q24" s="1509"/>
      <c r="R24" s="1523"/>
      <c r="S24" s="1517"/>
      <c r="T24" s="1517"/>
      <c r="U24" s="1515"/>
      <c r="V24" s="1523"/>
      <c r="W24" s="1517"/>
      <c r="X24" s="1517"/>
      <c r="Y24" s="1516"/>
      <c r="Z24" s="1516"/>
      <c r="AA24" s="1516"/>
      <c r="AB24" s="1516"/>
      <c r="AC24" s="1516"/>
      <c r="AD24" s="1516"/>
      <c r="AE24" s="1516"/>
      <c r="AF24" s="1516"/>
      <c r="AG24" s="1516"/>
      <c r="AH24" s="1516"/>
      <c r="AI24" s="1516"/>
      <c r="AJ24" s="1516"/>
      <c r="AK24" s="1516"/>
      <c r="AL24" s="248"/>
      <c r="AM24" s="1536"/>
      <c r="AN24" s="1534"/>
      <c r="AO24" s="1535"/>
      <c r="AP24" s="880"/>
      <c r="AQ24" s="882"/>
      <c r="AR24" s="891"/>
      <c r="AS24" s="891"/>
      <c r="AT24" s="248"/>
      <c r="AU24" s="238"/>
      <c r="AV24" s="240"/>
      <c r="AW24" s="1373"/>
      <c r="AX24" s="239"/>
      <c r="AY24" s="239"/>
    </row>
    <row r="25" spans="1:51" x14ac:dyDescent="0.2">
      <c r="A25" s="2112"/>
      <c r="B25" s="8">
        <v>2011</v>
      </c>
      <c r="C25" s="247">
        <f t="shared" si="3"/>
        <v>0</v>
      </c>
      <c r="D25" s="1509"/>
      <c r="E25" s="237">
        <f t="shared" si="1"/>
        <v>0</v>
      </c>
      <c r="F25" s="1514"/>
      <c r="G25" s="1515"/>
      <c r="H25" s="1516"/>
      <c r="I25" s="1509"/>
      <c r="J25" s="1514"/>
      <c r="K25" s="1517"/>
      <c r="L25" s="1518"/>
      <c r="M25" s="237">
        <f>N25+Q25+R25+V25+Y25+Z25+AA25+AB25+AC25+AD25+AE25+AF25+AG25+AJ25+AH25+AI25</f>
        <v>0</v>
      </c>
      <c r="N25" s="1514"/>
      <c r="O25" s="1517"/>
      <c r="P25" s="1518"/>
      <c r="Q25" s="1509"/>
      <c r="R25" s="1523"/>
      <c r="S25" s="1517"/>
      <c r="T25" s="1517"/>
      <c r="U25" s="1515"/>
      <c r="V25" s="1523"/>
      <c r="W25" s="1517"/>
      <c r="X25" s="1517"/>
      <c r="Y25" s="1516"/>
      <c r="Z25" s="1516"/>
      <c r="AA25" s="1516"/>
      <c r="AB25" s="1516"/>
      <c r="AC25" s="1516"/>
      <c r="AD25" s="1516"/>
      <c r="AE25" s="1516"/>
      <c r="AF25" s="1516"/>
      <c r="AG25" s="1516"/>
      <c r="AH25" s="1516"/>
      <c r="AI25" s="1516"/>
      <c r="AJ25" s="1516"/>
      <c r="AK25" s="1516"/>
      <c r="AL25" s="248"/>
      <c r="AM25" s="1536"/>
      <c r="AN25" s="1534"/>
      <c r="AO25" s="1535"/>
      <c r="AP25" s="880"/>
      <c r="AQ25" s="882"/>
      <c r="AR25" s="891"/>
      <c r="AS25" s="891"/>
      <c r="AT25" s="248"/>
      <c r="AU25" s="238"/>
      <c r="AV25" s="240"/>
      <c r="AW25" s="1373"/>
      <c r="AX25" s="239"/>
      <c r="AY25" s="239"/>
    </row>
    <row r="26" spans="1:51" x14ac:dyDescent="0.2">
      <c r="A26" s="2112"/>
      <c r="B26" s="8">
        <v>2012</v>
      </c>
      <c r="C26" s="247">
        <f t="shared" si="3"/>
        <v>0</v>
      </c>
      <c r="D26" s="1509"/>
      <c r="E26" s="237">
        <f t="shared" si="1"/>
        <v>0</v>
      </c>
      <c r="F26" s="1514"/>
      <c r="G26" s="1515"/>
      <c r="H26" s="1516"/>
      <c r="I26" s="1509"/>
      <c r="J26" s="1514"/>
      <c r="K26" s="1517"/>
      <c r="L26" s="1518"/>
      <c r="M26" s="237">
        <f>N26+Q26+R26+V26+Y26+Z26+AA26+AB26+AC26+AD26+AE26+AF26+AG26+AJ26+AH26+AI26</f>
        <v>0</v>
      </c>
      <c r="N26" s="1514"/>
      <c r="O26" s="1517"/>
      <c r="P26" s="1518"/>
      <c r="Q26" s="1509"/>
      <c r="R26" s="1523"/>
      <c r="S26" s="1517"/>
      <c r="T26" s="1517"/>
      <c r="U26" s="1515"/>
      <c r="V26" s="1523"/>
      <c r="W26" s="1517"/>
      <c r="X26" s="1517"/>
      <c r="Y26" s="1516"/>
      <c r="Z26" s="1516"/>
      <c r="AA26" s="1516"/>
      <c r="AB26" s="1516"/>
      <c r="AC26" s="1516"/>
      <c r="AD26" s="1516"/>
      <c r="AE26" s="1516"/>
      <c r="AF26" s="1516"/>
      <c r="AG26" s="1516"/>
      <c r="AH26" s="1516"/>
      <c r="AI26" s="1516"/>
      <c r="AJ26" s="1516"/>
      <c r="AK26" s="1516"/>
      <c r="AL26" s="248"/>
      <c r="AM26" s="1536"/>
      <c r="AN26" s="1534"/>
      <c r="AO26" s="1535"/>
      <c r="AP26" s="880"/>
      <c r="AQ26" s="882"/>
      <c r="AR26" s="891"/>
      <c r="AS26" s="891"/>
      <c r="AT26" s="248"/>
      <c r="AU26" s="238"/>
      <c r="AV26" s="240"/>
      <c r="AW26" s="1373"/>
      <c r="AX26" s="239"/>
      <c r="AY26" s="239"/>
    </row>
    <row r="27" spans="1:51" x14ac:dyDescent="0.2">
      <c r="A27" s="2112"/>
      <c r="B27" s="8">
        <v>2013</v>
      </c>
      <c r="C27" s="247">
        <f t="shared" si="3"/>
        <v>0</v>
      </c>
      <c r="D27" s="1509"/>
      <c r="E27" s="237">
        <f t="shared" si="1"/>
        <v>0</v>
      </c>
      <c r="F27" s="1514"/>
      <c r="G27" s="1515"/>
      <c r="H27" s="1516"/>
      <c r="I27" s="1509"/>
      <c r="J27" s="1514"/>
      <c r="K27" s="1517"/>
      <c r="L27" s="1518"/>
      <c r="M27" s="237">
        <f t="shared" si="2"/>
        <v>0</v>
      </c>
      <c r="N27" s="1514"/>
      <c r="O27" s="1517"/>
      <c r="P27" s="1518"/>
      <c r="Q27" s="1509"/>
      <c r="R27" s="1523"/>
      <c r="S27" s="1517"/>
      <c r="T27" s="1517"/>
      <c r="U27" s="1515"/>
      <c r="V27" s="1523"/>
      <c r="W27" s="1517"/>
      <c r="X27" s="1517"/>
      <c r="Y27" s="1516"/>
      <c r="Z27" s="1516"/>
      <c r="AA27" s="1516"/>
      <c r="AB27" s="1516"/>
      <c r="AC27" s="1516"/>
      <c r="AD27" s="1516"/>
      <c r="AE27" s="1516"/>
      <c r="AF27" s="1516"/>
      <c r="AG27" s="1516"/>
      <c r="AH27" s="1516"/>
      <c r="AI27" s="1516"/>
      <c r="AJ27" s="1516"/>
      <c r="AK27" s="1516"/>
      <c r="AL27" s="248"/>
      <c r="AM27" s="1536"/>
      <c r="AN27" s="1534"/>
      <c r="AO27" s="1535"/>
      <c r="AP27" s="880"/>
      <c r="AQ27" s="882"/>
      <c r="AR27" s="891"/>
      <c r="AS27" s="891"/>
      <c r="AT27" s="248"/>
      <c r="AU27" s="238"/>
      <c r="AV27" s="240"/>
      <c r="AW27" s="1373"/>
      <c r="AX27" s="239"/>
      <c r="AY27" s="239"/>
    </row>
    <row r="28" spans="1:51" x14ac:dyDescent="0.2">
      <c r="A28" s="2112"/>
      <c r="B28" s="26">
        <v>2014</v>
      </c>
      <c r="C28" s="247">
        <f t="shared" si="3"/>
        <v>0</v>
      </c>
      <c r="D28" s="1509"/>
      <c r="E28" s="237">
        <f t="shared" si="1"/>
        <v>0</v>
      </c>
      <c r="F28" s="1514"/>
      <c r="G28" s="1519"/>
      <c r="H28" s="1520"/>
      <c r="I28" s="1510"/>
      <c r="J28" s="1514"/>
      <c r="K28" s="1521"/>
      <c r="L28" s="1522"/>
      <c r="M28" s="237">
        <f t="shared" si="2"/>
        <v>0</v>
      </c>
      <c r="N28" s="1514"/>
      <c r="O28" s="1521"/>
      <c r="P28" s="1522"/>
      <c r="Q28" s="1510"/>
      <c r="R28" s="1523"/>
      <c r="S28" s="1521"/>
      <c r="T28" s="1521"/>
      <c r="U28" s="1519"/>
      <c r="V28" s="1523"/>
      <c r="W28" s="1521"/>
      <c r="X28" s="1521"/>
      <c r="Y28" s="1520"/>
      <c r="Z28" s="1520"/>
      <c r="AA28" s="1520"/>
      <c r="AB28" s="1520"/>
      <c r="AC28" s="1520"/>
      <c r="AD28" s="1520"/>
      <c r="AE28" s="1520"/>
      <c r="AF28" s="1520"/>
      <c r="AG28" s="1520"/>
      <c r="AH28" s="1520"/>
      <c r="AI28" s="1520"/>
      <c r="AJ28" s="1520"/>
      <c r="AK28" s="1520"/>
      <c r="AL28" s="248"/>
      <c r="AM28" s="1538"/>
      <c r="AN28" s="1534"/>
      <c r="AO28" s="1535"/>
      <c r="AP28" s="880"/>
      <c r="AQ28" s="883"/>
      <c r="AR28" s="891"/>
      <c r="AS28" s="891"/>
      <c r="AT28" s="248"/>
      <c r="AU28" s="238"/>
      <c r="AV28" s="240"/>
      <c r="AW28" s="1373"/>
      <c r="AX28" s="239"/>
      <c r="AY28" s="240"/>
    </row>
    <row r="29" spans="1:51" x14ac:dyDescent="0.2">
      <c r="A29" s="2112"/>
      <c r="B29" s="8">
        <v>2015</v>
      </c>
      <c r="C29" s="247">
        <f t="shared" si="3"/>
        <v>0</v>
      </c>
      <c r="D29" s="1510"/>
      <c r="E29" s="237">
        <f t="shared" si="1"/>
        <v>0</v>
      </c>
      <c r="F29" s="1523"/>
      <c r="G29" s="1515"/>
      <c r="H29" s="1516"/>
      <c r="I29" s="1509"/>
      <c r="J29" s="1523"/>
      <c r="K29" s="1517"/>
      <c r="L29" s="1518"/>
      <c r="M29" s="237">
        <f t="shared" si="2"/>
        <v>0</v>
      </c>
      <c r="N29" s="1523"/>
      <c r="O29" s="1517"/>
      <c r="P29" s="1518"/>
      <c r="Q29" s="1509"/>
      <c r="R29" s="1523"/>
      <c r="S29" s="1517"/>
      <c r="T29" s="1517"/>
      <c r="U29" s="1515"/>
      <c r="V29" s="1523"/>
      <c r="W29" s="1517"/>
      <c r="X29" s="1517"/>
      <c r="Y29" s="1516"/>
      <c r="Z29" s="1516"/>
      <c r="AA29" s="1516"/>
      <c r="AB29" s="1516"/>
      <c r="AC29" s="1516"/>
      <c r="AD29" s="1516"/>
      <c r="AE29" s="1516"/>
      <c r="AF29" s="1516"/>
      <c r="AG29" s="1516"/>
      <c r="AH29" s="1516"/>
      <c r="AI29" s="1516"/>
      <c r="AJ29" s="1516"/>
      <c r="AK29" s="1516"/>
      <c r="AL29" s="248"/>
      <c r="AM29" s="1536"/>
      <c r="AN29" s="1536"/>
      <c r="AO29" s="1537"/>
      <c r="AP29" s="884"/>
      <c r="AQ29" s="882"/>
      <c r="AR29" s="893"/>
      <c r="AS29" s="893"/>
      <c r="AT29" s="248"/>
      <c r="AU29" s="238"/>
      <c r="AV29" s="240"/>
      <c r="AW29" s="1373"/>
      <c r="AX29" s="239"/>
      <c r="AY29" s="240"/>
    </row>
    <row r="30" spans="1:51" x14ac:dyDescent="0.2">
      <c r="A30" s="2112"/>
      <c r="B30" s="26">
        <v>2016</v>
      </c>
      <c r="C30" s="247">
        <f t="shared" si="3"/>
        <v>0</v>
      </c>
      <c r="D30" s="1509"/>
      <c r="E30" s="237">
        <f t="shared" si="1"/>
        <v>0</v>
      </c>
      <c r="F30" s="1524"/>
      <c r="G30" s="1519"/>
      <c r="H30" s="1520"/>
      <c r="I30" s="1510"/>
      <c r="J30" s="1524"/>
      <c r="K30" s="1521"/>
      <c r="L30" s="1522"/>
      <c r="M30" s="237">
        <f t="shared" si="2"/>
        <v>0</v>
      </c>
      <c r="N30" s="1524"/>
      <c r="O30" s="1521"/>
      <c r="P30" s="1522"/>
      <c r="Q30" s="1510"/>
      <c r="R30" s="1523"/>
      <c r="S30" s="1521"/>
      <c r="T30" s="1521"/>
      <c r="U30" s="1519"/>
      <c r="V30" s="1523"/>
      <c r="W30" s="1521"/>
      <c r="X30" s="1521"/>
      <c r="Y30" s="1520"/>
      <c r="Z30" s="1520"/>
      <c r="AA30" s="1520"/>
      <c r="AB30" s="1520"/>
      <c r="AC30" s="1520"/>
      <c r="AD30" s="1520"/>
      <c r="AE30" s="1520"/>
      <c r="AF30" s="1520"/>
      <c r="AG30" s="1520"/>
      <c r="AH30" s="1520"/>
      <c r="AI30" s="1520"/>
      <c r="AJ30" s="1520"/>
      <c r="AK30" s="1520"/>
      <c r="AL30" s="248"/>
      <c r="AM30" s="1538"/>
      <c r="AN30" s="1538"/>
      <c r="AO30" s="1539"/>
      <c r="AP30" s="885"/>
      <c r="AQ30" s="883"/>
      <c r="AR30" s="1507"/>
      <c r="AS30" s="1507"/>
      <c r="AT30" s="248"/>
      <c r="AU30" s="238"/>
      <c r="AV30" s="240"/>
      <c r="AW30" s="1373"/>
      <c r="AX30" s="239"/>
      <c r="AY30" s="240"/>
    </row>
    <row r="31" spans="1:51" x14ac:dyDescent="0.2">
      <c r="A31" s="2112"/>
      <c r="B31" s="26">
        <v>2017</v>
      </c>
      <c r="C31" s="247">
        <f t="shared" si="3"/>
        <v>0</v>
      </c>
      <c r="D31" s="1510"/>
      <c r="E31" s="237">
        <f t="shared" si="1"/>
        <v>0</v>
      </c>
      <c r="F31" s="1524"/>
      <c r="G31" s="1519"/>
      <c r="H31" s="1516"/>
      <c r="I31" s="1510"/>
      <c r="J31" s="1524"/>
      <c r="K31" s="1521"/>
      <c r="L31" s="1522"/>
      <c r="M31" s="237">
        <f t="shared" si="2"/>
        <v>0</v>
      </c>
      <c r="N31" s="1524"/>
      <c r="O31" s="1521"/>
      <c r="P31" s="1522"/>
      <c r="Q31" s="1510"/>
      <c r="R31" s="1523"/>
      <c r="S31" s="1521"/>
      <c r="T31" s="1521"/>
      <c r="U31" s="1519"/>
      <c r="V31" s="1523"/>
      <c r="W31" s="1521"/>
      <c r="X31" s="1521"/>
      <c r="Y31" s="1520"/>
      <c r="Z31" s="1520"/>
      <c r="AA31" s="1520"/>
      <c r="AB31" s="1520"/>
      <c r="AC31" s="1520"/>
      <c r="AD31" s="1520"/>
      <c r="AE31" s="1520"/>
      <c r="AF31" s="1520"/>
      <c r="AG31" s="1520"/>
      <c r="AH31" s="1520"/>
      <c r="AI31" s="1520"/>
      <c r="AJ31" s="1520"/>
      <c r="AK31" s="1520"/>
      <c r="AL31" s="248"/>
      <c r="AM31" s="1538"/>
      <c r="AN31" s="1538"/>
      <c r="AO31" s="1539"/>
      <c r="AP31" s="885"/>
      <c r="AQ31" s="883"/>
      <c r="AR31" s="1507"/>
      <c r="AS31" s="1507"/>
      <c r="AT31" s="248"/>
      <c r="AU31" s="238"/>
      <c r="AV31" s="240"/>
      <c r="AW31" s="1373"/>
      <c r="AX31" s="239"/>
      <c r="AY31" s="240"/>
    </row>
    <row r="32" spans="1:51" x14ac:dyDescent="0.2">
      <c r="A32" s="2112"/>
      <c r="B32" s="8">
        <v>2018</v>
      </c>
      <c r="C32" s="247">
        <f t="shared" si="3"/>
        <v>0</v>
      </c>
      <c r="D32" s="1510"/>
      <c r="E32" s="237">
        <f t="shared" si="1"/>
        <v>0</v>
      </c>
      <c r="F32" s="1524"/>
      <c r="G32" s="1519"/>
      <c r="H32" s="1516"/>
      <c r="I32" s="1510"/>
      <c r="J32" s="1524"/>
      <c r="K32" s="1521"/>
      <c r="L32" s="1522"/>
      <c r="M32" s="237">
        <f t="shared" si="2"/>
        <v>0</v>
      </c>
      <c r="N32" s="1524"/>
      <c r="O32" s="1521"/>
      <c r="P32" s="1522"/>
      <c r="Q32" s="1510"/>
      <c r="R32" s="1523"/>
      <c r="S32" s="1521"/>
      <c r="T32" s="1521"/>
      <c r="U32" s="1519"/>
      <c r="V32" s="1523"/>
      <c r="W32" s="1521"/>
      <c r="X32" s="1521"/>
      <c r="Y32" s="1520"/>
      <c r="Z32" s="1520"/>
      <c r="AA32" s="1520"/>
      <c r="AB32" s="1520"/>
      <c r="AC32" s="1520"/>
      <c r="AD32" s="1520"/>
      <c r="AE32" s="1520"/>
      <c r="AF32" s="1520"/>
      <c r="AG32" s="1520"/>
      <c r="AH32" s="1520"/>
      <c r="AI32" s="1520"/>
      <c r="AJ32" s="1520"/>
      <c r="AK32" s="1520"/>
      <c r="AL32" s="248"/>
      <c r="AM32" s="1536"/>
      <c r="AN32" s="1536"/>
      <c r="AO32" s="1537"/>
      <c r="AP32" s="884"/>
      <c r="AQ32" s="882"/>
      <c r="AR32" s="893"/>
      <c r="AS32" s="893"/>
      <c r="AT32" s="248"/>
      <c r="AU32" s="238"/>
      <c r="AV32" s="239"/>
      <c r="AW32" s="1260"/>
      <c r="AX32" s="239"/>
      <c r="AY32" s="239"/>
    </row>
    <row r="33" spans="1:51" x14ac:dyDescent="0.2">
      <c r="A33" s="444"/>
      <c r="B33" s="8">
        <v>2019</v>
      </c>
      <c r="C33" s="247">
        <f t="shared" si="3"/>
        <v>0</v>
      </c>
      <c r="D33" s="1510"/>
      <c r="E33" s="237">
        <f t="shared" si="1"/>
        <v>0</v>
      </c>
      <c r="F33" s="1524"/>
      <c r="G33" s="1519"/>
      <c r="H33" s="1516"/>
      <c r="I33" s="1510"/>
      <c r="J33" s="1524"/>
      <c r="K33" s="1521"/>
      <c r="L33" s="1522"/>
      <c r="M33" s="237">
        <f>N33+Q33+R33+V33+Y33+Z33+AA33+AB33+AC33+AD33+AE33+AF33+AG33+AJ33+AH33+AI33</f>
        <v>0</v>
      </c>
      <c r="N33" s="1524"/>
      <c r="O33" s="1521"/>
      <c r="P33" s="1522"/>
      <c r="Q33" s="1510"/>
      <c r="R33" s="1523"/>
      <c r="S33" s="1521"/>
      <c r="T33" s="1521"/>
      <c r="U33" s="1519"/>
      <c r="V33" s="1523"/>
      <c r="W33" s="1521"/>
      <c r="X33" s="1521"/>
      <c r="Y33" s="1520"/>
      <c r="Z33" s="1520"/>
      <c r="AA33" s="1520"/>
      <c r="AB33" s="1520"/>
      <c r="AC33" s="1520"/>
      <c r="AD33" s="1520"/>
      <c r="AE33" s="1520"/>
      <c r="AF33" s="1520"/>
      <c r="AG33" s="1520"/>
      <c r="AH33" s="1520"/>
      <c r="AI33" s="1520"/>
      <c r="AJ33" s="1520"/>
      <c r="AK33" s="1520"/>
      <c r="AL33" s="248"/>
      <c r="AM33" s="1536"/>
      <c r="AN33" s="1536"/>
      <c r="AO33" s="1537"/>
      <c r="AP33" s="884"/>
      <c r="AQ33" s="882"/>
      <c r="AR33" s="893"/>
      <c r="AS33" s="893"/>
      <c r="AT33" s="248"/>
      <c r="AU33" s="238"/>
      <c r="AV33" s="240"/>
      <c r="AW33" s="1373"/>
      <c r="AX33" s="239"/>
      <c r="AY33" s="240"/>
    </row>
    <row r="34" spans="1:51" x14ac:dyDescent="0.2">
      <c r="A34" s="444"/>
      <c r="B34" s="8">
        <v>2020</v>
      </c>
      <c r="C34" s="247">
        <f t="shared" ref="C34" si="4">D34+E34+H34+I34+J34+M34+AK34</f>
        <v>0</v>
      </c>
      <c r="D34" s="1510"/>
      <c r="E34" s="237">
        <f t="shared" ref="E34" si="5">F34+G34</f>
        <v>0</v>
      </c>
      <c r="F34" s="1524"/>
      <c r="G34" s="1519"/>
      <c r="H34" s="1516"/>
      <c r="I34" s="1510"/>
      <c r="J34" s="1524"/>
      <c r="K34" s="1521"/>
      <c r="L34" s="1522"/>
      <c r="M34" s="237">
        <f>N34+Q34+R34+V34+Y34+Z34+AA34+AB34+AC34+AD34+AE34+AF34+AG34+AJ34+AH34+AI34</f>
        <v>0</v>
      </c>
      <c r="N34" s="1524"/>
      <c r="O34" s="1521"/>
      <c r="P34" s="1522"/>
      <c r="Q34" s="1510"/>
      <c r="R34" s="1523"/>
      <c r="S34" s="1521"/>
      <c r="T34" s="1521"/>
      <c r="U34" s="1519"/>
      <c r="V34" s="1523"/>
      <c r="W34" s="1521"/>
      <c r="X34" s="1521"/>
      <c r="Y34" s="1520"/>
      <c r="Z34" s="1520"/>
      <c r="AA34" s="1520"/>
      <c r="AB34" s="1520"/>
      <c r="AC34" s="1520"/>
      <c r="AD34" s="1520"/>
      <c r="AE34" s="1520"/>
      <c r="AF34" s="1520"/>
      <c r="AG34" s="1520"/>
      <c r="AH34" s="1520"/>
      <c r="AI34" s="1520"/>
      <c r="AJ34" s="1520"/>
      <c r="AK34" s="1520"/>
      <c r="AL34" s="248"/>
      <c r="AM34" s="1536"/>
      <c r="AN34" s="1536"/>
      <c r="AO34" s="1537"/>
      <c r="AP34" s="884"/>
      <c r="AQ34" s="882"/>
      <c r="AR34" s="893"/>
      <c r="AS34" s="893"/>
      <c r="AT34" s="248"/>
      <c r="AU34" s="238"/>
      <c r="AV34" s="239"/>
      <c r="AW34" s="1260"/>
      <c r="AX34" s="239"/>
      <c r="AY34" s="239"/>
    </row>
    <row r="35" spans="1:51" x14ac:dyDescent="0.2">
      <c r="A35" s="1797"/>
      <c r="B35" s="8">
        <v>2021</v>
      </c>
      <c r="C35" s="247">
        <f t="shared" ref="C35" si="6">D35+E35+H35+I35+J35+M35+AK35</f>
        <v>0</v>
      </c>
      <c r="D35" s="1510"/>
      <c r="E35" s="237">
        <f t="shared" ref="E35" si="7">F35+G35</f>
        <v>0</v>
      </c>
      <c r="F35" s="1524"/>
      <c r="G35" s="1519"/>
      <c r="H35" s="1516"/>
      <c r="I35" s="1510"/>
      <c r="J35" s="1524"/>
      <c r="K35" s="1521"/>
      <c r="L35" s="1522"/>
      <c r="M35" s="237">
        <f>N35+Q35+R35+V35+Y35+Z35+AA35+AB35+AC35+AD35+AE35+AF35+AG35+AJ35+AH35+AI35</f>
        <v>0</v>
      </c>
      <c r="N35" s="1524"/>
      <c r="O35" s="1521"/>
      <c r="P35" s="1522"/>
      <c r="Q35" s="1510"/>
      <c r="R35" s="1523"/>
      <c r="S35" s="1521"/>
      <c r="T35" s="1521"/>
      <c r="U35" s="1519"/>
      <c r="V35" s="1523"/>
      <c r="W35" s="1521"/>
      <c r="X35" s="1521"/>
      <c r="Y35" s="1520"/>
      <c r="Z35" s="1520"/>
      <c r="AA35" s="1520"/>
      <c r="AB35" s="1520"/>
      <c r="AC35" s="1520"/>
      <c r="AD35" s="1520"/>
      <c r="AE35" s="1520"/>
      <c r="AF35" s="1520"/>
      <c r="AG35" s="1520"/>
      <c r="AH35" s="1520"/>
      <c r="AI35" s="1520"/>
      <c r="AJ35" s="1520"/>
      <c r="AK35" s="1520"/>
      <c r="AL35" s="248"/>
      <c r="AM35" s="1536"/>
      <c r="AN35" s="1536"/>
      <c r="AO35" s="1537"/>
      <c r="AP35" s="884"/>
      <c r="AQ35" s="883"/>
      <c r="AR35" s="893"/>
      <c r="AS35" s="893"/>
      <c r="AT35" s="248"/>
      <c r="AU35" s="238"/>
      <c r="AV35" s="239"/>
      <c r="AW35" s="1260"/>
      <c r="AX35" s="239"/>
      <c r="AY35" s="239"/>
    </row>
    <row r="36" spans="1:51" ht="15" thickBot="1" x14ac:dyDescent="0.25">
      <c r="A36" s="1797"/>
      <c r="B36" s="347">
        <v>2022</v>
      </c>
      <c r="C36" s="1543">
        <f t="shared" ref="C36" si="8">D36+E36+H36+I36+J36+M36+AK36</f>
        <v>0</v>
      </c>
      <c r="D36" s="1544"/>
      <c r="E36" s="1545">
        <f t="shared" ref="E36" si="9">F36+G36</f>
        <v>0</v>
      </c>
      <c r="F36" s="1546"/>
      <c r="G36" s="1547"/>
      <c r="H36" s="1548"/>
      <c r="I36" s="1544"/>
      <c r="J36" s="1546"/>
      <c r="K36" s="1549"/>
      <c r="L36" s="1550"/>
      <c r="M36" s="1545">
        <f>N36+Q36+R36+V36+Y36+Z36+AA36+AB36+AC36+AD36+AE36+AF36+AG36+AJ36+AH36+AI36</f>
        <v>0</v>
      </c>
      <c r="N36" s="1546"/>
      <c r="O36" s="1549"/>
      <c r="P36" s="1550"/>
      <c r="Q36" s="1544"/>
      <c r="R36" s="1546"/>
      <c r="S36" s="1549"/>
      <c r="T36" s="1549"/>
      <c r="U36" s="1547"/>
      <c r="V36" s="1546"/>
      <c r="W36" s="1549"/>
      <c r="X36" s="1549"/>
      <c r="Y36" s="1548"/>
      <c r="Z36" s="1548"/>
      <c r="AA36" s="1548"/>
      <c r="AB36" s="1548"/>
      <c r="AC36" s="1548"/>
      <c r="AD36" s="1548"/>
      <c r="AE36" s="1548"/>
      <c r="AF36" s="1548"/>
      <c r="AG36" s="1548"/>
      <c r="AH36" s="1548"/>
      <c r="AI36" s="1548"/>
      <c r="AJ36" s="1548"/>
      <c r="AK36" s="1548"/>
      <c r="AL36" s="248"/>
      <c r="AM36" s="1798"/>
      <c r="AN36" s="1799"/>
      <c r="AO36" s="1799"/>
      <c r="AP36" s="1852"/>
      <c r="AQ36" s="898"/>
      <c r="AR36" s="1800"/>
      <c r="AS36" s="1800"/>
      <c r="AT36" s="248"/>
      <c r="AU36" s="1801"/>
      <c r="AV36" s="1801"/>
      <c r="AW36" s="1802"/>
      <c r="AX36" s="1801"/>
      <c r="AY36" s="1803"/>
    </row>
    <row r="37" spans="1:51" s="28" customFormat="1" ht="77.25" customHeight="1" thickBot="1" x14ac:dyDescent="0.25">
      <c r="B37" s="421" t="s">
        <v>2142</v>
      </c>
      <c r="C37" s="1542" t="str">
        <f>IF(COUNT(C35)&lt;&gt;0,IF(COUNT(C36)=0,"Please fill in value for 2022 or provide an expected submission date in the notes",""),"")</f>
        <v/>
      </c>
      <c r="D37" s="1542" t="str">
        <f t="shared" ref="D37:AK37" si="10">IF(COUNT(D35)&lt;&gt;0,IF(COUNT(D36)=0,"Please fill in value for 2022 or provide an expected submission date in the notes",""),"")</f>
        <v/>
      </c>
      <c r="E37" s="1542" t="str">
        <f t="shared" si="10"/>
        <v/>
      </c>
      <c r="F37" s="1542" t="str">
        <f t="shared" si="10"/>
        <v/>
      </c>
      <c r="G37" s="1542" t="str">
        <f t="shared" si="10"/>
        <v/>
      </c>
      <c r="H37" s="1542" t="str">
        <f t="shared" si="10"/>
        <v/>
      </c>
      <c r="I37" s="1542" t="str">
        <f t="shared" si="10"/>
        <v/>
      </c>
      <c r="J37" s="1542" t="str">
        <f t="shared" si="10"/>
        <v/>
      </c>
      <c r="K37" s="1542" t="str">
        <f t="shared" si="10"/>
        <v/>
      </c>
      <c r="L37" s="1542" t="str">
        <f t="shared" si="10"/>
        <v/>
      </c>
      <c r="M37" s="1542" t="str">
        <f t="shared" si="10"/>
        <v/>
      </c>
      <c r="N37" s="1542" t="str">
        <f t="shared" si="10"/>
        <v/>
      </c>
      <c r="O37" s="1542" t="str">
        <f t="shared" si="10"/>
        <v/>
      </c>
      <c r="P37" s="1542" t="str">
        <f t="shared" si="10"/>
        <v/>
      </c>
      <c r="Q37" s="1542" t="str">
        <f t="shared" si="10"/>
        <v/>
      </c>
      <c r="R37" s="1542" t="str">
        <f t="shared" si="10"/>
        <v/>
      </c>
      <c r="S37" s="1542" t="str">
        <f t="shared" si="10"/>
        <v/>
      </c>
      <c r="T37" s="1542" t="str">
        <f t="shared" si="10"/>
        <v/>
      </c>
      <c r="U37" s="1542" t="str">
        <f t="shared" si="10"/>
        <v/>
      </c>
      <c r="V37" s="1542" t="str">
        <f t="shared" si="10"/>
        <v/>
      </c>
      <c r="W37" s="1542" t="str">
        <f t="shared" si="10"/>
        <v/>
      </c>
      <c r="X37" s="1542" t="str">
        <f t="shared" si="10"/>
        <v/>
      </c>
      <c r="Y37" s="1542" t="str">
        <f t="shared" si="10"/>
        <v/>
      </c>
      <c r="Z37" s="1542" t="str">
        <f t="shared" si="10"/>
        <v/>
      </c>
      <c r="AA37" s="1542" t="str">
        <f t="shared" si="10"/>
        <v/>
      </c>
      <c r="AB37" s="1542" t="str">
        <f t="shared" si="10"/>
        <v/>
      </c>
      <c r="AC37" s="1542" t="str">
        <f t="shared" si="10"/>
        <v/>
      </c>
      <c r="AD37" s="1542" t="str">
        <f t="shared" si="10"/>
        <v/>
      </c>
      <c r="AE37" s="1542" t="str">
        <f t="shared" si="10"/>
        <v/>
      </c>
      <c r="AF37" s="1542" t="str">
        <f t="shared" si="10"/>
        <v/>
      </c>
      <c r="AG37" s="1542" t="str">
        <f t="shared" si="10"/>
        <v/>
      </c>
      <c r="AH37" s="1542" t="str">
        <f t="shared" si="10"/>
        <v/>
      </c>
      <c r="AI37" s="1542" t="str">
        <f t="shared" si="10"/>
        <v/>
      </c>
      <c r="AJ37" s="1542" t="str">
        <f t="shared" si="10"/>
        <v/>
      </c>
      <c r="AK37" s="1542" t="str">
        <f t="shared" si="10"/>
        <v/>
      </c>
      <c r="AL37" s="734"/>
      <c r="AM37" s="1540" t="str">
        <f>IF(COUNT(AM35)&lt;&gt;0,IF(COUNT(AM36)=0,"Please fill in value for 2022 or provide an expected submission date in the notes",""),"")</f>
        <v/>
      </c>
      <c r="AN37" s="1542" t="str">
        <f t="shared" ref="AN37" si="11">IF(COUNT(AN35)&lt;&gt;0,IF(COUNT(AN36)=0,"Please fill in value for 2022 or provide an expected submission date in the notes",""),"")</f>
        <v/>
      </c>
      <c r="AO37" s="1542" t="str">
        <f t="shared" ref="AO37" si="12">IF(COUNT(AO35)&lt;&gt;0,IF(COUNT(AO36)=0,"Please fill in value for 2022 or provide an expected submission date in the notes",""),"")</f>
        <v/>
      </c>
      <c r="AP37" s="1542" t="str">
        <f t="shared" ref="AP37" si="13">IF(COUNT(AP35)&lt;&gt;0,IF(COUNT(AP36)=0,"Please fill in value for 2022 or provide an expected submission date in the notes",""),"")</f>
        <v/>
      </c>
      <c r="AQ37" s="1542" t="str">
        <f t="shared" ref="AQ37" si="14">IF(COUNT(AQ35)&lt;&gt;0,IF(COUNT(AQ36)=0,"Please fill in value for 2022 or provide an expected submission date in the notes",""),"")</f>
        <v/>
      </c>
      <c r="AR37" s="1542" t="str">
        <f t="shared" ref="AR37" si="15">IF(COUNT(AR35)&lt;&gt;0,IF(COUNT(AR36)=0,"Please fill in value for 2022 or provide an expected submission date in the notes",""),"")</f>
        <v/>
      </c>
      <c r="AS37" s="1542" t="str">
        <f t="shared" ref="AS37" si="16">IF(COUNT(AS35)&lt;&gt;0,IF(COUNT(AS36)=0,"Please fill in value for 2022 or provide an expected submission date in the notes",""),"")</f>
        <v/>
      </c>
      <c r="AT37" s="734"/>
      <c r="AU37" s="1540" t="str">
        <f>IF(COUNT(AU35)&lt;&gt;0,IF(COUNT(AU36)=0,"Please fill in value for 2022 or provide an expected submission date in the notes",""),"")</f>
        <v/>
      </c>
      <c r="AV37" s="1542" t="str">
        <f t="shared" ref="AV37" si="17">IF(COUNT(AV35)&lt;&gt;0,IF(COUNT(AV36)=0,"Please fill in value for 2022 or provide an expected submission date in the notes",""),"")</f>
        <v/>
      </c>
      <c r="AW37" s="1542" t="str">
        <f t="shared" ref="AW37" si="18">IF(COUNT(AW35)&lt;&gt;0,IF(COUNT(AW36)=0,"Please fill in value for 2022 or provide an expected submission date in the notes",""),"")</f>
        <v/>
      </c>
      <c r="AX37" s="1542" t="str">
        <f t="shared" ref="AX37" si="19">IF(COUNT(AX35)&lt;&gt;0,IF(COUNT(AX36)=0,"Please fill in value for 2022 or provide an expected submission date in the notes",""),"")</f>
        <v/>
      </c>
      <c r="AY37" s="1542" t="str">
        <f t="shared" ref="AY37" si="20">IF(COUNT(AY35)&lt;&gt;0,IF(COUNT(AY36)=0,"Please fill in value for 2022 or provide an expected submission date in the notes",""),"")</f>
        <v/>
      </c>
    </row>
    <row r="38" spans="1:51" s="28" customFormat="1" ht="68.099999999999994" customHeight="1" thickBot="1" x14ac:dyDescent="0.25">
      <c r="B38" s="421" t="s">
        <v>629</v>
      </c>
      <c r="C38" s="1391" t="str">
        <f>IFERROR(IF(ABS(MAX('1 macro-mapping checks'!C33:C34))&gt;0.25,"Series contain annual jump(s) of over 25% in the last two years",""),"")</f>
        <v/>
      </c>
      <c r="D38" s="1391" t="str">
        <f>IFERROR(IF(ABS(MAX('1 macro-mapping checks'!D33:D34))&gt;0.25,"Series contain annual jump(s) of over 25% in the last two years",""),"")</f>
        <v/>
      </c>
      <c r="E38" s="1391" t="str">
        <f>IFERROR(IF(ABS(MAX('1 macro-mapping checks'!E33:E34))&gt;0.25,"Series contain annual jump(s) of over 25% in the last two years",""),"")</f>
        <v/>
      </c>
      <c r="F38" s="1391" t="str">
        <f>IFERROR(IF(ABS(MAX('1 macro-mapping checks'!F33:F34))&gt;0.25,"Series contain annual jump(s) of over 25% in the last two years",""),"")</f>
        <v/>
      </c>
      <c r="G38" s="1391" t="str">
        <f>IFERROR(IF(ABS(MAX('1 macro-mapping checks'!G33:G34))&gt;0.25,"Series contain annual jump(s) of over 25% in the last two years",""),"")</f>
        <v/>
      </c>
      <c r="H38" s="1391" t="str">
        <f>IFERROR(IF(ABS(MAX('1 macro-mapping checks'!H33:H34))&gt;0.25,"Series contain annual jump(s) of over 25% in the last two years",""),"")</f>
        <v/>
      </c>
      <c r="I38" s="1391" t="str">
        <f>IFERROR(IF(ABS(MAX('1 macro-mapping checks'!I33:I34))&gt;0.25,"Series contain annual jump(s) of over 25% in the last two years",""),"")</f>
        <v/>
      </c>
      <c r="J38" s="1391" t="str">
        <f>IFERROR(IF(ABS(MAX('1 macro-mapping checks'!J33:J34))&gt;0.25,"Series contain annual jump(s) of over 25% in the last two years",""),"")</f>
        <v/>
      </c>
      <c r="K38" s="1391" t="str">
        <f>IFERROR(IF(ABS(MAX('1 macro-mapping checks'!K33:K34))&gt;0.25,"Series contain annual jump(s) of over 25% in the last two years",""),"")</f>
        <v/>
      </c>
      <c r="L38" s="1391" t="str">
        <f>IFERROR(IF(ABS(MAX('1 macro-mapping checks'!L33:L34))&gt;0.25,"Series contain annual jump(s) of over 25% in the last two years",""),"")</f>
        <v/>
      </c>
      <c r="M38" s="1391" t="str">
        <f>IFERROR(IF(ABS(MAX('1 macro-mapping checks'!M33:M34))&gt;0.25,"Series contain annual jump(s) of over 25% in the last two years",""),"")</f>
        <v/>
      </c>
      <c r="N38" s="1391" t="str">
        <f>IFERROR(IF(ABS(MAX('1 macro-mapping checks'!N33:N34))&gt;0.25,"Series contain annual jump(s) of over 25% in the last two years",""),"")</f>
        <v/>
      </c>
      <c r="O38" s="1391" t="str">
        <f>IFERROR(IF(ABS(MAX('1 macro-mapping checks'!O33:O34))&gt;0.25,"Series contain annual jump(s) of over 25% in the last two years",""),"")</f>
        <v/>
      </c>
      <c r="P38" s="1391" t="str">
        <f>IFERROR(IF(ABS(MAX('1 macro-mapping checks'!P33:P34))&gt;0.25,"Series contain annual jump(s) of over 25% in the last two years",""),"")</f>
        <v/>
      </c>
      <c r="Q38" s="1391" t="str">
        <f>IFERROR(IF(ABS(MAX('1 macro-mapping checks'!Q33:Q34))&gt;0.25,"Series contain annual jump(s) of over 25% in the last two years",""),"")</f>
        <v/>
      </c>
      <c r="R38" s="1391" t="str">
        <f>IFERROR(IF(ABS(MAX('1 macro-mapping checks'!R33:R34))&gt;0.25,"Series contain annual jump(s) of over 25% in the last two years",""),"")</f>
        <v/>
      </c>
      <c r="S38" s="1391" t="str">
        <f>IFERROR(IF(ABS(MAX('1 macro-mapping checks'!S33:S34))&gt;0.25,"Series contain annual jump(s) of over 25% in the last two years",""),"")</f>
        <v/>
      </c>
      <c r="T38" s="1391" t="str">
        <f>IFERROR(IF(ABS(MAX('1 macro-mapping checks'!T33:T34))&gt;0.25,"Series contain annual jump(s) of over 25% in the last two years",""),"")</f>
        <v/>
      </c>
      <c r="U38" s="1391" t="str">
        <f>IFERROR(IF(ABS(MAX('1 macro-mapping checks'!U33:U34))&gt;0.25,"Series contain annual jump(s) of over 25% in the last two years",""),"")</f>
        <v/>
      </c>
      <c r="V38" s="1391" t="str">
        <f>IFERROR(IF(ABS(MAX('1 macro-mapping checks'!V33:V34))&gt;0.25,"Series contain annual jump(s) of over 25% in the last two years",""),"")</f>
        <v/>
      </c>
      <c r="W38" s="1391" t="str">
        <f>IFERROR(IF(ABS(MAX('1 macro-mapping checks'!W33:W34))&gt;0.25,"Series contain annual jump(s) of over 25% in the last two years",""),"")</f>
        <v/>
      </c>
      <c r="X38" s="1391" t="str">
        <f>IFERROR(IF(ABS(MAX('1 macro-mapping checks'!X33:X34))&gt;0.25,"Series contain annual jump(s) of over 25% in the last two years",""),"")</f>
        <v/>
      </c>
      <c r="Y38" s="1391" t="str">
        <f>IFERROR(IF(ABS(MAX('1 macro-mapping checks'!Y33:Y34))&gt;0.25,"Series contain annual jump(s) of over 25% in the last two years",""),"")</f>
        <v/>
      </c>
      <c r="Z38" s="1391" t="str">
        <f>IFERROR(IF(ABS(MAX('1 macro-mapping checks'!Z33:Z34))&gt;0.25,"Series contain annual jump(s) of over 25% in the last two years",""),"")</f>
        <v/>
      </c>
      <c r="AA38" s="1391" t="str">
        <f>IFERROR(IF(ABS(MAX('1 macro-mapping checks'!AA33:AA34))&gt;0.25,"Series contain annual jump(s) of over 25% in the last two years",""),"")</f>
        <v/>
      </c>
      <c r="AB38" s="1391" t="str">
        <f>IFERROR(IF(ABS(MAX('1 macro-mapping checks'!AB33:AB34))&gt;0.25,"Series contain annual jump(s) of over 25% in the last two years",""),"")</f>
        <v/>
      </c>
      <c r="AC38" s="1391" t="str">
        <f>IFERROR(IF(ABS(MAX('1 macro-mapping checks'!AC33:AC34))&gt;0.25,"Series contain annual jump(s) of over 25% in the last two years",""),"")</f>
        <v/>
      </c>
      <c r="AD38" s="1391" t="str">
        <f>IFERROR(IF(ABS(MAX('1 macro-mapping checks'!AD33:AD34))&gt;0.25,"Series contain annual jump(s) of over 25% in the last two years",""),"")</f>
        <v/>
      </c>
      <c r="AE38" s="1391" t="str">
        <f>IFERROR(IF(ABS(MAX('1 macro-mapping checks'!AE33:AE34))&gt;0.25,"Series contain annual jump(s) of over 25% in the last two years",""),"")</f>
        <v/>
      </c>
      <c r="AF38" s="1391" t="str">
        <f>IFERROR(IF(ABS(MAX('1 macro-mapping checks'!AF33:AF34))&gt;0.25,"Series contain annual jump(s) of over 25% in the last two years",""),"")</f>
        <v/>
      </c>
      <c r="AG38" s="1391" t="str">
        <f>IFERROR(IF(ABS(MAX('1 macro-mapping checks'!AG33:AG34))&gt;0.25,"Series contain annual jump(s) of over 25% in the last two years",""),"")</f>
        <v/>
      </c>
      <c r="AH38" s="1391" t="str">
        <f>IFERROR(IF(ABS(MAX('1 macro-mapping checks'!AH33:AH34))&gt;0.25,"Series contain annual jump(s) of over 25% in the last two years",""),"")</f>
        <v/>
      </c>
      <c r="AI38" s="1391" t="str">
        <f>IFERROR(IF(ABS(MAX('1 macro-mapping checks'!AI33:AI34))&gt;0.25,"Series contain annual jump(s) of over 25% in the last two years",""),"")</f>
        <v/>
      </c>
      <c r="AJ38" s="1391" t="str">
        <f>IFERROR(IF(ABS(MAX('1 macro-mapping checks'!AJ33:AJ34))&gt;0.25,"Series contain annual jump(s) of over 25% in the last two years",""),"")</f>
        <v/>
      </c>
      <c r="AK38" s="1391" t="str">
        <f>IFERROR(IF(ABS(MAX('1 macro-mapping checks'!AK33:AK34))&gt;0.25,"Series contain annual jump(s) of over 25% in the last two years",""),"")</f>
        <v/>
      </c>
      <c r="AL38" s="735" t="str">
        <f>IF(MAX('1 macro-mapping checks'!AL37:AL38)&gt;'1 macro-mapping checks'!$B$41,"Series contain annual jump(s) of over 20%","")</f>
        <v/>
      </c>
      <c r="AM38" s="1745" t="str">
        <f>IFERROR(IF(ABS(MAX('1 macro-mapping checks'!AM33:AM34))&gt;0.25,"Series contain annual jump(s) of over 25% in the last two years",""),"")</f>
        <v/>
      </c>
      <c r="AN38" s="1745" t="str">
        <f>IFERROR(IF(ABS(MAX('1 macro-mapping checks'!AN33:AN34))&gt;0.25,"Series contain annual jump(s) of over 25% in the last two years",""),"")</f>
        <v/>
      </c>
      <c r="AO38" s="1745" t="str">
        <f>IFERROR(IF(ABS(MAX('1 macro-mapping checks'!AO33:AO34))&gt;0.25,"Series contain annual jump(s) of over 25% in the last two years",""),"")</f>
        <v/>
      </c>
      <c r="AP38" s="1745" t="str">
        <f>IFERROR(IF(ABS(MAX('1 macro-mapping checks'!AP33:AP34))&gt;0.25,"Series contain annual jump(s) of over 25% in the last two years",""),"")</f>
        <v/>
      </c>
      <c r="AQ38" s="1745" t="str">
        <f>IFERROR(IF(ABS(MAX('1 macro-mapping checks'!AQ33:AQ34))&gt;0.25,"Series contain annual jump(s) of over 25% in the last two years",""),"")</f>
        <v/>
      </c>
      <c r="AR38" s="1745" t="str">
        <f>IFERROR(IF(ABS(MAX('1 macro-mapping checks'!AR33:AR34))&gt;0.25,"Series contain annual jump(s) of over 25% in the last two years",""),"")</f>
        <v/>
      </c>
      <c r="AS38" s="1745" t="str">
        <f>IFERROR(IF(ABS(MAX('1 macro-mapping checks'!AS33:AS34))&gt;0.25,"Series contain annual jump(s) of over 25% in the last two years",""),"")</f>
        <v/>
      </c>
      <c r="AT38" s="736"/>
      <c r="AU38" s="1745" t="str">
        <f>IFERROR(IF(ABS(MAX('1 macro-mapping checks'!AU33:AU34))&gt;0.25,"Series contain annual jump(s) of over 25% in the last two years",""),"")</f>
        <v/>
      </c>
      <c r="AV38" s="1745" t="str">
        <f>IFERROR(IF(ABS(MAX('1 macro-mapping checks'!AV33:AV34))&gt;0.25,"Series contain annual jump(s) of over 25% in the last two years",""),"")</f>
        <v/>
      </c>
      <c r="AW38" s="1745" t="str">
        <f>IFERROR(IF(ABS(MAX('1 macro-mapping checks'!AW33:AW34))&gt;0.25,"Series contain annual jump(s) of over 25% in the last two years",""),"")</f>
        <v/>
      </c>
      <c r="AX38" s="1745" t="str">
        <f>IFERROR(IF(ABS(MAX('1 macro-mapping checks'!AX33:AX34))&gt;0.25,"Series contain annual jump(s) of over 25% in the last two years",""),"")</f>
        <v/>
      </c>
      <c r="AY38" s="1745" t="str">
        <f>IFERROR(IF(ABS(MAX('1 macro-mapping checks'!AY33:AY34))&gt;0.25,"Series contain annual jump(s) of over 25% in the last two years",""),"")</f>
        <v/>
      </c>
    </row>
    <row r="39" spans="1:51" ht="69.95" customHeight="1" x14ac:dyDescent="0.2">
      <c r="B39" s="6" t="s">
        <v>630</v>
      </c>
      <c r="C39" s="422"/>
      <c r="D39" s="423"/>
      <c r="E39" s="423"/>
      <c r="F39" s="424"/>
      <c r="G39" s="424"/>
      <c r="H39" s="425"/>
      <c r="I39" s="425"/>
      <c r="J39" s="423"/>
      <c r="K39" s="424"/>
      <c r="L39" s="424"/>
      <c r="M39" s="423"/>
      <c r="N39" s="423"/>
      <c r="O39" s="424"/>
      <c r="P39" s="427"/>
      <c r="Q39" s="423"/>
      <c r="R39" s="426"/>
      <c r="S39" s="424"/>
      <c r="T39" s="424"/>
      <c r="U39" s="427"/>
      <c r="V39" s="426"/>
      <c r="W39" s="424"/>
      <c r="X39" s="424"/>
      <c r="Y39" s="428"/>
      <c r="Z39" s="428"/>
      <c r="AA39" s="428"/>
      <c r="AB39" s="428"/>
      <c r="AC39" s="428"/>
      <c r="AD39" s="428"/>
      <c r="AE39" s="428"/>
      <c r="AF39" s="428"/>
      <c r="AG39" s="428"/>
      <c r="AH39" s="428"/>
      <c r="AI39" s="428"/>
      <c r="AJ39" s="428"/>
      <c r="AK39" s="428"/>
      <c r="AL39" s="429"/>
      <c r="AM39" s="430"/>
      <c r="AN39" s="431"/>
      <c r="AO39" s="432"/>
      <c r="AP39" s="98"/>
      <c r="AQ39" s="99"/>
      <c r="AR39" s="432"/>
      <c r="AS39" s="432"/>
      <c r="AT39" s="249"/>
      <c r="AU39" s="802"/>
      <c r="AV39" s="803"/>
      <c r="AW39" s="802"/>
      <c r="AX39" s="803"/>
      <c r="AY39" s="803"/>
    </row>
    <row r="40" spans="1:51" ht="69.95" customHeight="1" thickBot="1" x14ac:dyDescent="0.25">
      <c r="B40" s="58" t="s">
        <v>631</v>
      </c>
      <c r="C40" s="433"/>
      <c r="D40" s="435"/>
      <c r="E40" s="435"/>
      <c r="F40" s="435"/>
      <c r="G40" s="435"/>
      <c r="H40" s="435"/>
      <c r="I40" s="435"/>
      <c r="J40" s="434"/>
      <c r="K40" s="435"/>
      <c r="L40" s="435"/>
      <c r="M40" s="434"/>
      <c r="N40" s="437"/>
      <c r="O40" s="435"/>
      <c r="P40" s="438"/>
      <c r="Q40" s="434"/>
      <c r="R40" s="437"/>
      <c r="S40" s="434"/>
      <c r="T40" s="434"/>
      <c r="U40" s="434"/>
      <c r="V40" s="434"/>
      <c r="W40" s="435"/>
      <c r="X40" s="435"/>
      <c r="Y40" s="439"/>
      <c r="Z40" s="439"/>
      <c r="AA40" s="439"/>
      <c r="AB40" s="439"/>
      <c r="AC40" s="439"/>
      <c r="AD40" s="439"/>
      <c r="AE40" s="439"/>
      <c r="AF40" s="439"/>
      <c r="AG40" s="439"/>
      <c r="AH40" s="439"/>
      <c r="AI40" s="439"/>
      <c r="AJ40" s="439"/>
      <c r="AK40" s="439"/>
      <c r="AL40" s="429"/>
      <c r="AM40" s="440"/>
      <c r="AN40" s="441"/>
      <c r="AO40" s="442"/>
      <c r="AP40" s="101"/>
      <c r="AQ40" s="102"/>
      <c r="AR40" s="442"/>
      <c r="AS40" s="442"/>
      <c r="AT40" s="249"/>
      <c r="AU40" s="804"/>
      <c r="AV40" s="805"/>
      <c r="AW40" s="804"/>
      <c r="AX40" s="805"/>
      <c r="AY40" s="805"/>
    </row>
    <row r="41" spans="1:51" s="16" customFormat="1" x14ac:dyDescent="0.2">
      <c r="B41" s="1762" t="s">
        <v>632</v>
      </c>
      <c r="C41" s="1293" t="s">
        <v>633</v>
      </c>
      <c r="D41" s="1293" t="s">
        <v>634</v>
      </c>
      <c r="E41" s="1293" t="s">
        <v>635</v>
      </c>
      <c r="F41" s="1293" t="s">
        <v>636</v>
      </c>
      <c r="G41" s="1293" t="s">
        <v>637</v>
      </c>
      <c r="H41" s="1293" t="s">
        <v>638</v>
      </c>
      <c r="I41" s="1293" t="s">
        <v>639</v>
      </c>
      <c r="J41" s="1293" t="s">
        <v>640</v>
      </c>
      <c r="K41" s="1293" t="s">
        <v>641</v>
      </c>
      <c r="L41" s="1293" t="s">
        <v>642</v>
      </c>
      <c r="M41" s="1293" t="s">
        <v>643</v>
      </c>
      <c r="N41" s="1293" t="s">
        <v>644</v>
      </c>
      <c r="O41" s="1293" t="s">
        <v>645</v>
      </c>
      <c r="P41" s="1293" t="s">
        <v>646</v>
      </c>
      <c r="Q41" s="1293" t="s">
        <v>647</v>
      </c>
      <c r="R41" s="1293" t="s">
        <v>648</v>
      </c>
      <c r="S41" s="1293" t="s">
        <v>649</v>
      </c>
      <c r="T41" s="1293" t="s">
        <v>650</v>
      </c>
      <c r="U41" s="1293" t="s">
        <v>651</v>
      </c>
      <c r="V41" s="1762" t="s">
        <v>652</v>
      </c>
      <c r="W41" s="1293" t="s">
        <v>653</v>
      </c>
      <c r="X41" s="1293" t="s">
        <v>654</v>
      </c>
      <c r="Y41" s="1293" t="s">
        <v>655</v>
      </c>
      <c r="Z41" s="1293" t="s">
        <v>656</v>
      </c>
      <c r="AA41" s="1293" t="s">
        <v>657</v>
      </c>
      <c r="AB41" s="1293" t="s">
        <v>658</v>
      </c>
      <c r="AC41" s="1293" t="s">
        <v>659</v>
      </c>
      <c r="AD41" s="1293" t="s">
        <v>660</v>
      </c>
      <c r="AE41" s="1293" t="s">
        <v>661</v>
      </c>
      <c r="AF41" s="1293" t="s">
        <v>662</v>
      </c>
      <c r="AG41" s="1293" t="s">
        <v>663</v>
      </c>
      <c r="AH41" s="1293" t="s">
        <v>664</v>
      </c>
      <c r="AI41" s="1293" t="s">
        <v>665</v>
      </c>
      <c r="AJ41" s="1293" t="s">
        <v>666</v>
      </c>
      <c r="AK41" s="1293" t="s">
        <v>667</v>
      </c>
      <c r="AM41" s="1293" t="s">
        <v>668</v>
      </c>
      <c r="AN41" s="1293" t="s">
        <v>669</v>
      </c>
      <c r="AO41" s="1293" t="s">
        <v>670</v>
      </c>
      <c r="AP41" s="1293" t="s">
        <v>671</v>
      </c>
      <c r="AQ41" s="1293" t="s">
        <v>672</v>
      </c>
      <c r="AR41" s="1293" t="s">
        <v>673</v>
      </c>
      <c r="AS41" s="1293" t="s">
        <v>674</v>
      </c>
      <c r="AU41" s="1293" t="s">
        <v>675</v>
      </c>
      <c r="AV41" s="1293" t="s">
        <v>676</v>
      </c>
      <c r="AW41" s="1293" t="s">
        <v>677</v>
      </c>
      <c r="AX41" s="1293" t="s">
        <v>678</v>
      </c>
      <c r="AY41" s="1293" t="s">
        <v>679</v>
      </c>
    </row>
    <row r="42" spans="1:51" s="12" customFormat="1" ht="15.95" customHeight="1" x14ac:dyDescent="0.2">
      <c r="A42" s="11"/>
      <c r="C42" s="13" t="s">
        <v>680</v>
      </c>
      <c r="P42" s="44"/>
      <c r="AL42" s="44"/>
      <c r="AM42" s="13"/>
      <c r="AT42" s="44"/>
      <c r="AU42" s="31"/>
      <c r="AW42" s="31"/>
      <c r="AY42" s="31"/>
    </row>
    <row r="43" spans="1:51" s="57" customFormat="1" ht="15.75" customHeight="1" x14ac:dyDescent="0.2">
      <c r="A43" s="53"/>
      <c r="C43" s="12" t="s">
        <v>681</v>
      </c>
      <c r="D43" s="54"/>
      <c r="E43" s="54"/>
      <c r="F43" s="54"/>
      <c r="G43" s="54"/>
      <c r="H43" s="54"/>
      <c r="I43" s="54"/>
      <c r="J43" s="54"/>
      <c r="K43" s="54"/>
      <c r="L43" s="54"/>
      <c r="M43" s="54"/>
      <c r="N43" s="54"/>
      <c r="O43" s="54"/>
      <c r="P43" s="56"/>
      <c r="Q43" s="54"/>
      <c r="R43" s="54"/>
      <c r="S43" s="54"/>
      <c r="T43" s="54"/>
      <c r="U43" s="54"/>
      <c r="V43" s="54"/>
      <c r="W43" s="54"/>
      <c r="X43" s="54"/>
      <c r="Y43" s="54"/>
      <c r="Z43" s="54"/>
      <c r="AA43" s="54"/>
      <c r="AB43" s="54"/>
      <c r="AC43" s="54"/>
      <c r="AD43" s="54"/>
      <c r="AE43" s="54"/>
      <c r="AF43" s="54"/>
      <c r="AG43" s="54"/>
      <c r="AH43" s="54"/>
      <c r="AI43" s="54"/>
      <c r="AJ43" s="54"/>
      <c r="AK43" s="54"/>
      <c r="AL43" s="56"/>
      <c r="AM43" s="12"/>
      <c r="AN43" s="54"/>
      <c r="AO43" s="54"/>
      <c r="AP43" s="54"/>
      <c r="AQ43" s="54"/>
      <c r="AR43" s="54"/>
      <c r="AS43" s="54"/>
      <c r="AT43" s="56"/>
      <c r="AU43" s="55"/>
      <c r="AV43" s="54"/>
      <c r="AW43" s="55"/>
      <c r="AX43" s="54"/>
      <c r="AY43" s="55"/>
    </row>
    <row r="44" spans="1:51" ht="14.25" customHeight="1" x14ac:dyDescent="0.2">
      <c r="C44" s="18" t="s">
        <v>682</v>
      </c>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X44" s="18"/>
      <c r="AY44" s="25"/>
    </row>
    <row r="45" spans="1:51" x14ac:dyDescent="0.2">
      <c r="C45" s="18" t="s">
        <v>2377</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18"/>
      <c r="AN45" s="23"/>
      <c r="AO45" s="23"/>
      <c r="AP45" s="23"/>
      <c r="AQ45" s="23"/>
      <c r="AR45" s="23"/>
      <c r="AS45" s="23"/>
      <c r="AT45" s="23"/>
      <c r="AX45" s="23"/>
      <c r="AY45" s="32"/>
    </row>
    <row r="46" spans="1:51" x14ac:dyDescent="0.2">
      <c r="C46" s="51" t="s">
        <v>683</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51"/>
      <c r="AN46" s="23"/>
      <c r="AO46" s="23"/>
      <c r="AP46" s="23"/>
      <c r="AQ46" s="23"/>
      <c r="AR46" s="23"/>
      <c r="AS46" s="23"/>
      <c r="AT46" s="23"/>
      <c r="AU46" s="32"/>
      <c r="AV46" s="23"/>
      <c r="AW46" s="32"/>
      <c r="AX46" s="23"/>
      <c r="AY46" s="32"/>
    </row>
    <row r="47" spans="1:51" x14ac:dyDescent="0.2">
      <c r="C47" s="51" t="s">
        <v>684</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51"/>
      <c r="AN47" s="23"/>
      <c r="AO47" s="23"/>
      <c r="AP47" s="23"/>
      <c r="AQ47" s="23"/>
      <c r="AR47" s="23"/>
      <c r="AS47" s="23"/>
      <c r="AT47" s="23"/>
      <c r="AU47" s="32"/>
      <c r="AV47" s="23"/>
      <c r="AW47" s="32"/>
      <c r="AX47" s="23"/>
      <c r="AY47" s="32"/>
    </row>
    <row r="48" spans="1:51" x14ac:dyDescent="0.2">
      <c r="C48" s="51" t="s">
        <v>685</v>
      </c>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51"/>
      <c r="AN48" s="23"/>
      <c r="AO48" s="23"/>
      <c r="AP48" s="23"/>
      <c r="AQ48" s="23"/>
      <c r="AR48" s="23"/>
      <c r="AS48" s="23"/>
      <c r="AT48" s="23"/>
      <c r="AU48" s="32"/>
      <c r="AV48" s="23"/>
      <c r="AW48" s="32"/>
      <c r="AX48" s="23"/>
      <c r="AY48" s="32"/>
    </row>
    <row r="49" spans="1:51" x14ac:dyDescent="0.2">
      <c r="C49" s="51" t="s">
        <v>686</v>
      </c>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51"/>
      <c r="AN49" s="23"/>
      <c r="AO49" s="23"/>
      <c r="AP49" s="23"/>
      <c r="AQ49" s="23"/>
      <c r="AR49" s="23"/>
      <c r="AS49" s="23"/>
      <c r="AT49" s="23"/>
      <c r="AU49" s="32"/>
      <c r="AV49" s="23"/>
      <c r="AW49" s="32"/>
      <c r="AX49" s="23"/>
      <c r="AY49" s="32"/>
    </row>
    <row r="50" spans="1:51" x14ac:dyDescent="0.2">
      <c r="C50" s="51" t="s">
        <v>687</v>
      </c>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51"/>
      <c r="AN50" s="23"/>
      <c r="AO50" s="23"/>
      <c r="AP50" s="23"/>
      <c r="AQ50" s="23"/>
      <c r="AR50" s="23"/>
      <c r="AS50" s="23"/>
      <c r="AT50" s="23"/>
      <c r="AU50" s="32"/>
      <c r="AV50" s="23"/>
      <c r="AW50" s="32"/>
      <c r="AX50" s="23"/>
      <c r="AY50" s="32"/>
    </row>
    <row r="51" spans="1:51" x14ac:dyDescent="0.2">
      <c r="C51" s="18" t="s">
        <v>688</v>
      </c>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18"/>
      <c r="AN51" s="23"/>
      <c r="AO51" s="23"/>
      <c r="AP51" s="23"/>
      <c r="AQ51" s="23"/>
      <c r="AR51" s="23"/>
      <c r="AS51" s="23"/>
      <c r="AT51" s="23"/>
      <c r="AU51" s="32"/>
      <c r="AV51" s="23"/>
      <c r="AW51" s="32"/>
      <c r="AX51" s="23"/>
      <c r="AY51" s="32"/>
    </row>
    <row r="52" spans="1:51" x14ac:dyDescent="0.2">
      <c r="C52" s="18" t="s">
        <v>689</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18"/>
      <c r="AN52" s="23"/>
      <c r="AO52" s="23"/>
      <c r="AP52" s="23"/>
      <c r="AQ52" s="23"/>
      <c r="AR52" s="23"/>
      <c r="AS52" s="23"/>
      <c r="AT52" s="23"/>
      <c r="AU52" s="32"/>
      <c r="AV52" s="23"/>
      <c r="AW52" s="32"/>
      <c r="AX52" s="23"/>
      <c r="AY52" s="32"/>
    </row>
    <row r="53" spans="1:51" ht="14.25" customHeight="1" x14ac:dyDescent="0.2">
      <c r="C53" s="18" t="s">
        <v>690</v>
      </c>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25"/>
      <c r="AV53" s="18"/>
      <c r="AW53" s="25"/>
      <c r="AX53" s="18"/>
      <c r="AY53" s="25"/>
    </row>
    <row r="54" spans="1:51" x14ac:dyDescent="0.2">
      <c r="C54" s="18" t="s">
        <v>691</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25"/>
      <c r="AV54" s="18"/>
      <c r="AW54" s="25"/>
      <c r="AX54" s="18"/>
      <c r="AY54" s="25"/>
    </row>
    <row r="55" spans="1:51" x14ac:dyDescent="0.2">
      <c r="C55" s="51" t="s">
        <v>692</v>
      </c>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51"/>
      <c r="AN55" s="23"/>
      <c r="AO55" s="23"/>
      <c r="AP55" s="23"/>
      <c r="AQ55" s="23"/>
      <c r="AR55" s="23"/>
      <c r="AS55" s="23"/>
      <c r="AT55" s="23"/>
      <c r="AU55" s="32"/>
      <c r="AV55" s="23"/>
      <c r="AW55" s="32"/>
      <c r="AX55" s="23"/>
      <c r="AY55" s="32"/>
    </row>
    <row r="56" spans="1:51" ht="14.25" customHeight="1" x14ac:dyDescent="0.2">
      <c r="C56" s="18" t="s">
        <v>693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25"/>
      <c r="AV56" s="18"/>
      <c r="AW56" s="25"/>
      <c r="AX56" s="18"/>
      <c r="AY56" s="25"/>
    </row>
    <row r="57" spans="1:51" ht="14.25" customHeight="1" x14ac:dyDescent="0.2">
      <c r="C57" s="51" t="s">
        <v>694</v>
      </c>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51"/>
      <c r="AN57" s="18"/>
      <c r="AO57" s="18"/>
      <c r="AP57" s="18"/>
      <c r="AQ57" s="18"/>
      <c r="AR57" s="18"/>
      <c r="AS57" s="18"/>
      <c r="AT57" s="18"/>
      <c r="AU57" s="25"/>
      <c r="AV57" s="18"/>
      <c r="AW57" s="25"/>
      <c r="AX57" s="18"/>
      <c r="AY57" s="25"/>
    </row>
    <row r="58" spans="1:51" x14ac:dyDescent="0.2">
      <c r="C58" s="51" t="s">
        <v>695</v>
      </c>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51"/>
      <c r="AN58" s="23"/>
      <c r="AO58" s="23"/>
      <c r="AP58" s="23"/>
      <c r="AQ58" s="23"/>
      <c r="AR58" s="23"/>
      <c r="AS58" s="23"/>
      <c r="AT58" s="23"/>
      <c r="AU58" s="32"/>
      <c r="AV58" s="23"/>
      <c r="AW58" s="32"/>
      <c r="AX58" s="23"/>
      <c r="AY58" s="32"/>
    </row>
    <row r="59" spans="1:51" ht="14.25" customHeight="1" x14ac:dyDescent="0.2">
      <c r="B59" s="2"/>
      <c r="C59" s="51" t="s">
        <v>696</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9"/>
      <c r="AV59" s="2"/>
      <c r="AW59" s="29"/>
      <c r="AX59" s="2"/>
      <c r="AY59" s="29"/>
    </row>
    <row r="60" spans="1:51" ht="12" customHeight="1" x14ac:dyDescent="0.2">
      <c r="B60" s="2"/>
      <c r="C60" s="18" t="s">
        <v>697</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9"/>
      <c r="AV60" s="2"/>
      <c r="AW60" s="29"/>
      <c r="AX60" s="2"/>
      <c r="AY60" s="29"/>
    </row>
    <row r="61" spans="1:51" ht="12" customHeight="1" x14ac:dyDescent="0.2">
      <c r="A61" s="678"/>
      <c r="B61" s="2"/>
      <c r="C61" s="18" t="s">
        <v>698</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9"/>
      <c r="AV61" s="2"/>
      <c r="AW61" s="29"/>
      <c r="AX61" s="2"/>
      <c r="AY61" s="29"/>
    </row>
    <row r="62" spans="1:51" s="16" customFormat="1" ht="12" customHeight="1" x14ac:dyDescent="0.2">
      <c r="A62" s="1752"/>
      <c r="B62" s="1753"/>
      <c r="C62" s="1754" t="s">
        <v>699</v>
      </c>
      <c r="D62" s="1753"/>
      <c r="E62" s="1753"/>
      <c r="F62" s="1753"/>
      <c r="G62" s="1753"/>
      <c r="H62" s="1753"/>
      <c r="I62" s="1753"/>
      <c r="J62" s="1753"/>
      <c r="K62" s="1753"/>
      <c r="L62" s="1753"/>
      <c r="M62" s="1753"/>
      <c r="N62" s="1753"/>
      <c r="O62" s="1753"/>
      <c r="P62" s="1753"/>
      <c r="Q62" s="1753"/>
      <c r="R62" s="1753"/>
      <c r="S62" s="1753"/>
      <c r="T62" s="1753"/>
      <c r="U62" s="1753"/>
      <c r="V62" s="1753"/>
      <c r="W62" s="1753"/>
      <c r="X62" s="1753"/>
      <c r="Y62" s="1753"/>
      <c r="Z62" s="1753"/>
      <c r="AA62" s="1753"/>
      <c r="AB62" s="1753"/>
      <c r="AC62" s="1753"/>
      <c r="AD62" s="1753"/>
      <c r="AE62" s="1753"/>
      <c r="AF62" s="1753"/>
      <c r="AG62" s="1753"/>
      <c r="AH62" s="1753"/>
      <c r="AI62" s="1753"/>
      <c r="AJ62" s="1753"/>
      <c r="AK62" s="1753"/>
      <c r="AL62" s="1753"/>
      <c r="AM62" s="1753"/>
      <c r="AN62" s="1753"/>
      <c r="AO62" s="1753"/>
      <c r="AP62" s="1753"/>
      <c r="AQ62" s="1753"/>
      <c r="AR62" s="1753"/>
      <c r="AS62" s="1753"/>
      <c r="AT62" s="1753"/>
      <c r="AU62" s="1755"/>
      <c r="AV62" s="1753"/>
      <c r="AW62" s="1755"/>
      <c r="AX62" s="1753"/>
      <c r="AY62" s="1755"/>
    </row>
    <row r="63" spans="1:51" s="16" customFormat="1" ht="12" customHeight="1" x14ac:dyDescent="0.2">
      <c r="A63" s="1752"/>
      <c r="B63" s="1753"/>
      <c r="C63" s="1754" t="s">
        <v>700</v>
      </c>
      <c r="D63" s="1753"/>
      <c r="E63" s="1753"/>
      <c r="F63" s="1753"/>
      <c r="G63" s="1753"/>
      <c r="H63" s="1753"/>
      <c r="I63" s="1753"/>
      <c r="J63" s="1753"/>
      <c r="K63" s="1753"/>
      <c r="L63" s="1753"/>
      <c r="M63" s="1753"/>
      <c r="N63" s="1753"/>
      <c r="O63" s="1753"/>
      <c r="P63" s="1753"/>
      <c r="Q63" s="1753"/>
      <c r="R63" s="1753"/>
      <c r="S63" s="1753"/>
      <c r="T63" s="1753"/>
      <c r="U63" s="1753"/>
      <c r="V63" s="1753"/>
      <c r="W63" s="1753"/>
      <c r="X63" s="1753"/>
      <c r="Y63" s="1753"/>
      <c r="Z63" s="1753"/>
      <c r="AA63" s="1753"/>
      <c r="AB63" s="1753"/>
      <c r="AC63" s="1753"/>
      <c r="AD63" s="1753"/>
      <c r="AE63" s="1753"/>
      <c r="AF63" s="1753"/>
      <c r="AG63" s="1753"/>
      <c r="AH63" s="1753"/>
      <c r="AI63" s="1753"/>
      <c r="AJ63" s="1753"/>
      <c r="AK63" s="1753"/>
      <c r="AL63" s="1753"/>
      <c r="AM63" s="1753"/>
      <c r="AN63" s="1753"/>
      <c r="AO63" s="1753"/>
      <c r="AP63" s="1753"/>
      <c r="AQ63" s="1753"/>
      <c r="AR63" s="1753"/>
      <c r="AS63" s="1753"/>
      <c r="AT63" s="1753"/>
      <c r="AU63" s="1755"/>
      <c r="AV63" s="1753"/>
      <c r="AW63" s="1755"/>
      <c r="AX63" s="1753"/>
      <c r="AY63" s="1755"/>
    </row>
    <row r="64" spans="1:51" ht="12" customHeight="1" x14ac:dyDescent="0.2">
      <c r="A64" s="678"/>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9"/>
      <c r="AV64" s="2"/>
      <c r="AW64" s="29"/>
      <c r="AX64" s="2"/>
      <c r="AY64" s="29"/>
    </row>
    <row r="65" spans="1:51" ht="14.25" hidden="1" customHeight="1" x14ac:dyDescent="0.2">
      <c r="A65" s="679"/>
      <c r="B65" s="2151" t="s">
        <v>495</v>
      </c>
      <c r="C65" s="457" t="s">
        <v>496</v>
      </c>
      <c r="D65" s="458" t="s">
        <v>497</v>
      </c>
      <c r="E65" s="458" t="s">
        <v>498</v>
      </c>
      <c r="F65" s="458" t="s">
        <v>499</v>
      </c>
      <c r="G65" s="458" t="s">
        <v>500</v>
      </c>
      <c r="H65" s="458" t="s">
        <v>501</v>
      </c>
      <c r="I65" s="459" t="s">
        <v>502</v>
      </c>
      <c r="J65" s="458" t="s">
        <v>503</v>
      </c>
      <c r="K65" s="458" t="s">
        <v>504</v>
      </c>
      <c r="L65" s="458" t="s">
        <v>505</v>
      </c>
      <c r="M65" s="458" t="s">
        <v>506</v>
      </c>
      <c r="N65" s="458" t="s">
        <v>507</v>
      </c>
      <c r="O65" s="458" t="s">
        <v>508</v>
      </c>
      <c r="P65" s="458" t="s">
        <v>509</v>
      </c>
      <c r="Q65" s="458" t="s">
        <v>510</v>
      </c>
      <c r="R65" s="458" t="s">
        <v>511</v>
      </c>
      <c r="S65" s="458" t="s">
        <v>512</v>
      </c>
      <c r="T65" s="458" t="s">
        <v>513</v>
      </c>
      <c r="U65" s="458" t="s">
        <v>514</v>
      </c>
      <c r="V65" s="458" t="s">
        <v>515</v>
      </c>
      <c r="W65" s="458" t="s">
        <v>516</v>
      </c>
      <c r="X65" s="458" t="s">
        <v>517</v>
      </c>
      <c r="Y65" s="458" t="s">
        <v>518</v>
      </c>
      <c r="Z65" s="458" t="s">
        <v>519</v>
      </c>
      <c r="AA65" s="458" t="s">
        <v>520</v>
      </c>
      <c r="AB65" s="458" t="s">
        <v>521</v>
      </c>
      <c r="AC65" s="458" t="s">
        <v>522</v>
      </c>
      <c r="AD65" s="458" t="s">
        <v>523</v>
      </c>
      <c r="AE65" s="458" t="s">
        <v>524</v>
      </c>
      <c r="AF65" s="458" t="s">
        <v>525</v>
      </c>
      <c r="AG65" s="458" t="s">
        <v>526</v>
      </c>
      <c r="AH65" s="458"/>
      <c r="AI65" s="458"/>
      <c r="AJ65" s="458" t="s">
        <v>527</v>
      </c>
      <c r="AK65" s="458" t="s">
        <v>528</v>
      </c>
      <c r="AL65" s="42"/>
      <c r="AM65" s="461"/>
      <c r="AN65" s="462"/>
      <c r="AO65" s="462"/>
      <c r="AP65" s="460"/>
      <c r="AQ65" s="460"/>
      <c r="AR65" s="460"/>
      <c r="AS65" s="460"/>
      <c r="AT65" s="42"/>
      <c r="AU65" s="458" t="s">
        <v>529</v>
      </c>
      <c r="AV65" s="458" t="s">
        <v>530</v>
      </c>
      <c r="AW65" s="458" t="s">
        <v>531</v>
      </c>
      <c r="AX65" s="458" t="s">
        <v>532</v>
      </c>
      <c r="AY65" s="458" t="s">
        <v>533</v>
      </c>
    </row>
    <row r="66" spans="1:51" ht="14.25" hidden="1" customHeight="1" x14ac:dyDescent="0.2">
      <c r="A66" s="679"/>
      <c r="B66" s="2152"/>
      <c r="C66" s="2153" t="s">
        <v>544</v>
      </c>
      <c r="D66" s="463"/>
      <c r="E66" s="463"/>
      <c r="F66" s="464"/>
      <c r="G66" s="464"/>
      <c r="H66" s="463"/>
      <c r="I66" s="463"/>
      <c r="J66" s="463"/>
      <c r="K66" s="464"/>
      <c r="L66" s="464"/>
      <c r="M66" s="463"/>
      <c r="N66" s="465"/>
      <c r="O66" s="464"/>
      <c r="P66" s="464"/>
      <c r="Q66" s="466"/>
      <c r="R66" s="466"/>
      <c r="S66" s="466"/>
      <c r="T66" s="466"/>
      <c r="U66" s="466"/>
      <c r="V66" s="466"/>
      <c r="W66" s="466"/>
      <c r="X66" s="466"/>
      <c r="Y66" s="466"/>
      <c r="Z66" s="466"/>
      <c r="AA66" s="466"/>
      <c r="AB66" s="466"/>
      <c r="AC66" s="466"/>
      <c r="AD66" s="466"/>
      <c r="AE66" s="466"/>
      <c r="AF66" s="466"/>
      <c r="AG66" s="466"/>
      <c r="AH66" s="466"/>
      <c r="AI66" s="466"/>
      <c r="AJ66" s="466"/>
      <c r="AK66" s="467"/>
      <c r="AL66" s="33"/>
      <c r="AM66" s="2153" t="s">
        <v>544</v>
      </c>
      <c r="AN66" s="463"/>
      <c r="AO66" s="469"/>
      <c r="AP66" s="470"/>
      <c r="AQ66" s="470"/>
      <c r="AR66" s="470"/>
      <c r="AS66" s="470"/>
      <c r="AT66" s="33"/>
      <c r="AU66" s="471"/>
      <c r="AV66" s="467"/>
      <c r="AW66" s="471"/>
      <c r="AX66" s="467"/>
      <c r="AY66" s="471"/>
    </row>
    <row r="67" spans="1:51" ht="14.25" hidden="1" customHeight="1" x14ac:dyDescent="0.2">
      <c r="A67" s="679"/>
      <c r="B67" s="2152"/>
      <c r="C67" s="2154"/>
      <c r="D67" s="2155" t="s">
        <v>545</v>
      </c>
      <c r="E67" s="2156" t="s">
        <v>546</v>
      </c>
      <c r="F67" s="472"/>
      <c r="G67" s="472"/>
      <c r="H67" s="2155" t="s">
        <v>547</v>
      </c>
      <c r="I67" s="2155" t="s">
        <v>548</v>
      </c>
      <c r="J67" s="2157" t="s">
        <v>549</v>
      </c>
      <c r="K67" s="472"/>
      <c r="L67" s="473"/>
      <c r="M67" s="2156" t="s">
        <v>550</v>
      </c>
      <c r="N67" s="474"/>
      <c r="O67" s="472"/>
      <c r="P67" s="472"/>
      <c r="Q67" s="475"/>
      <c r="R67" s="474"/>
      <c r="S67" s="474"/>
      <c r="T67" s="474"/>
      <c r="U67" s="474"/>
      <c r="V67" s="474"/>
      <c r="W67" s="474"/>
      <c r="X67" s="474"/>
      <c r="Y67" s="474"/>
      <c r="Z67" s="472"/>
      <c r="AA67" s="474"/>
      <c r="AB67" s="474"/>
      <c r="AC67" s="474"/>
      <c r="AD67" s="474"/>
      <c r="AE67" s="474"/>
      <c r="AF67" s="474"/>
      <c r="AG67" s="474"/>
      <c r="AH67" s="474"/>
      <c r="AI67" s="474"/>
      <c r="AJ67" s="476"/>
      <c r="AK67" s="2155" t="s">
        <v>551</v>
      </c>
      <c r="AL67" s="245"/>
      <c r="AM67" s="2154"/>
      <c r="AN67" s="2156" t="s">
        <v>552</v>
      </c>
      <c r="AO67" s="2160" t="s">
        <v>553</v>
      </c>
      <c r="AP67" s="470"/>
      <c r="AQ67" s="470"/>
      <c r="AR67" s="470"/>
      <c r="AS67" s="470"/>
      <c r="AT67" s="245"/>
      <c r="AU67" s="2149"/>
      <c r="AV67" s="2149"/>
      <c r="AW67" s="2149"/>
      <c r="AX67" s="2149"/>
      <c r="AY67" s="2149"/>
    </row>
    <row r="68" spans="1:51" ht="14.25" hidden="1" customHeight="1" x14ac:dyDescent="0.2">
      <c r="A68" s="679"/>
      <c r="B68" s="2152"/>
      <c r="C68" s="2154"/>
      <c r="D68" s="2155"/>
      <c r="E68" s="2156"/>
      <c r="F68" s="477"/>
      <c r="G68" s="477"/>
      <c r="H68" s="2155"/>
      <c r="I68" s="2155"/>
      <c r="J68" s="2156"/>
      <c r="K68" s="477"/>
      <c r="L68" s="478"/>
      <c r="M68" s="2156"/>
      <c r="N68" s="2157" t="s">
        <v>554</v>
      </c>
      <c r="O68" s="475"/>
      <c r="P68" s="475"/>
      <c r="Q68" s="2157" t="s">
        <v>555</v>
      </c>
      <c r="R68" s="2157" t="s">
        <v>556</v>
      </c>
      <c r="S68" s="475"/>
      <c r="T68" s="475"/>
      <c r="U68" s="475"/>
      <c r="V68" s="2157" t="s">
        <v>557</v>
      </c>
      <c r="W68" s="475"/>
      <c r="X68" s="479"/>
      <c r="Y68" s="2160" t="s">
        <v>558</v>
      </c>
      <c r="Z68" s="2160" t="s">
        <v>559</v>
      </c>
      <c r="AA68" s="2160" t="s">
        <v>560</v>
      </c>
      <c r="AB68" s="2160" t="s">
        <v>561</v>
      </c>
      <c r="AC68" s="2160" t="s">
        <v>562</v>
      </c>
      <c r="AD68" s="2160" t="s">
        <v>563</v>
      </c>
      <c r="AE68" s="2158" t="s">
        <v>564</v>
      </c>
      <c r="AF68" s="2158" t="s">
        <v>564</v>
      </c>
      <c r="AG68" s="2158" t="s">
        <v>564</v>
      </c>
      <c r="AH68" s="978"/>
      <c r="AI68" s="978"/>
      <c r="AJ68" s="2160" t="s">
        <v>565</v>
      </c>
      <c r="AK68" s="2155"/>
      <c r="AL68" s="245"/>
      <c r="AM68" s="2154"/>
      <c r="AN68" s="2156"/>
      <c r="AO68" s="2155"/>
      <c r="AP68" s="470"/>
      <c r="AQ68" s="470"/>
      <c r="AR68" s="470"/>
      <c r="AS68" s="470"/>
      <c r="AT68" s="245"/>
      <c r="AU68" s="2150"/>
      <c r="AV68" s="2150"/>
      <c r="AW68" s="2150"/>
      <c r="AX68" s="2150"/>
      <c r="AY68" s="2150"/>
    </row>
    <row r="69" spans="1:51" ht="14.25" hidden="1" customHeight="1" x14ac:dyDescent="0.2">
      <c r="A69" s="679"/>
      <c r="B69" s="2152"/>
      <c r="C69" s="2154"/>
      <c r="D69" s="2155"/>
      <c r="E69" s="2156"/>
      <c r="F69" s="480"/>
      <c r="G69" s="480"/>
      <c r="H69" s="2155"/>
      <c r="I69" s="2155"/>
      <c r="J69" s="2156"/>
      <c r="K69" s="480"/>
      <c r="L69" s="481"/>
      <c r="M69" s="2156"/>
      <c r="N69" s="2156"/>
      <c r="O69" s="480"/>
      <c r="P69" s="480"/>
      <c r="Q69" s="2156"/>
      <c r="R69" s="2156"/>
      <c r="S69" s="480"/>
      <c r="T69" s="480"/>
      <c r="U69" s="480"/>
      <c r="V69" s="2156"/>
      <c r="W69" s="482"/>
      <c r="X69" s="483"/>
      <c r="Y69" s="2155"/>
      <c r="Z69" s="2155"/>
      <c r="AA69" s="2155"/>
      <c r="AB69" s="2155"/>
      <c r="AC69" s="2155"/>
      <c r="AD69" s="2155"/>
      <c r="AE69" s="2159"/>
      <c r="AF69" s="2159"/>
      <c r="AG69" s="2159"/>
      <c r="AH69" s="979"/>
      <c r="AI69" s="979"/>
      <c r="AJ69" s="2155"/>
      <c r="AK69" s="2155"/>
      <c r="AL69" s="245"/>
      <c r="AM69" s="2154"/>
      <c r="AN69" s="2156"/>
      <c r="AO69" s="2155"/>
      <c r="AP69" s="470"/>
      <c r="AQ69" s="470"/>
      <c r="AR69" s="470"/>
      <c r="AS69" s="470"/>
      <c r="AT69" s="245"/>
      <c r="AU69" s="2150"/>
      <c r="AV69" s="2150"/>
      <c r="AW69" s="2150"/>
      <c r="AX69" s="2150"/>
      <c r="AY69" s="2150"/>
    </row>
    <row r="70" spans="1:51" ht="50.25" hidden="1" customHeight="1" x14ac:dyDescent="0.2">
      <c r="A70" s="679"/>
      <c r="B70" s="2152"/>
      <c r="C70" s="2154"/>
      <c r="D70" s="2155"/>
      <c r="E70" s="2156"/>
      <c r="F70" s="484" t="s">
        <v>568</v>
      </c>
      <c r="G70" s="484" t="s">
        <v>569</v>
      </c>
      <c r="H70" s="2155"/>
      <c r="I70" s="2155"/>
      <c r="J70" s="2156"/>
      <c r="K70" s="485" t="s">
        <v>570</v>
      </c>
      <c r="L70" s="486" t="s">
        <v>571</v>
      </c>
      <c r="M70" s="2156"/>
      <c r="N70" s="2161"/>
      <c r="O70" s="485" t="s">
        <v>572</v>
      </c>
      <c r="P70" s="487" t="s">
        <v>573</v>
      </c>
      <c r="Q70" s="2156"/>
      <c r="R70" s="2156"/>
      <c r="S70" s="487" t="s">
        <v>574</v>
      </c>
      <c r="T70" s="487" t="s">
        <v>575</v>
      </c>
      <c r="U70" s="487" t="s">
        <v>576</v>
      </c>
      <c r="V70" s="2156"/>
      <c r="W70" s="485" t="s">
        <v>577</v>
      </c>
      <c r="X70" s="484" t="s">
        <v>578</v>
      </c>
      <c r="Y70" s="2155"/>
      <c r="Z70" s="2155"/>
      <c r="AA70" s="2155"/>
      <c r="AB70" s="2155"/>
      <c r="AC70" s="2155"/>
      <c r="AD70" s="2164"/>
      <c r="AE70" s="2159"/>
      <c r="AF70" s="2159"/>
      <c r="AG70" s="2159"/>
      <c r="AH70" s="979"/>
      <c r="AI70" s="979"/>
      <c r="AJ70" s="2155"/>
      <c r="AK70" s="2155"/>
      <c r="AL70" s="246"/>
      <c r="AM70" s="2154"/>
      <c r="AN70" s="2156"/>
      <c r="AO70" s="2155"/>
      <c r="AP70" s="488"/>
      <c r="AQ70" s="488"/>
      <c r="AR70" s="488"/>
      <c r="AS70" s="488"/>
      <c r="AT70" s="246"/>
      <c r="AU70" s="2150"/>
      <c r="AV70" s="2150"/>
      <c r="AW70" s="2150"/>
      <c r="AX70" s="2150"/>
      <c r="AY70" s="2150"/>
    </row>
    <row r="71" spans="1:51" ht="14.25" hidden="1" customHeight="1" x14ac:dyDescent="0.2">
      <c r="A71" s="679"/>
      <c r="B71" s="489" t="s">
        <v>582</v>
      </c>
      <c r="C71" s="490" t="s">
        <v>583</v>
      </c>
      <c r="D71" s="491" t="s">
        <v>584</v>
      </c>
      <c r="E71" s="492" t="s">
        <v>585</v>
      </c>
      <c r="F71" s="493"/>
      <c r="G71" s="493"/>
      <c r="H71" s="492" t="s">
        <v>586</v>
      </c>
      <c r="I71" s="492" t="s">
        <v>587</v>
      </c>
      <c r="J71" s="492" t="s">
        <v>588</v>
      </c>
      <c r="K71" s="493"/>
      <c r="L71" s="494"/>
      <c r="M71" s="492"/>
      <c r="N71" s="495" t="s">
        <v>589</v>
      </c>
      <c r="O71" s="493"/>
      <c r="P71" s="496"/>
      <c r="Q71" s="491"/>
      <c r="R71" s="497"/>
      <c r="S71" s="493"/>
      <c r="T71" s="493"/>
      <c r="U71" s="498"/>
      <c r="V71" s="497"/>
      <c r="W71" s="493"/>
      <c r="X71" s="493"/>
      <c r="Y71" s="499"/>
      <c r="Z71" s="500"/>
      <c r="AA71" s="500"/>
      <c r="AB71" s="500"/>
      <c r="AC71" s="499"/>
      <c r="AD71" s="492" t="s">
        <v>590</v>
      </c>
      <c r="AE71" s="499"/>
      <c r="AF71" s="499"/>
      <c r="AG71" s="499"/>
      <c r="AH71" s="499"/>
      <c r="AI71" s="499"/>
      <c r="AJ71" s="499"/>
      <c r="AK71" s="500" t="s">
        <v>591</v>
      </c>
      <c r="AL71" s="319"/>
      <c r="AM71" s="501" t="s">
        <v>592</v>
      </c>
      <c r="AN71" s="492" t="s">
        <v>593</v>
      </c>
      <c r="AO71" s="500" t="s">
        <v>594</v>
      </c>
      <c r="AP71" s="502"/>
      <c r="AQ71" s="502"/>
      <c r="AR71" s="502"/>
      <c r="AS71" s="502"/>
      <c r="AT71" s="319"/>
      <c r="AU71" s="503"/>
      <c r="AV71" s="504"/>
      <c r="AW71" s="503"/>
      <c r="AX71" s="504"/>
      <c r="AY71" s="503"/>
    </row>
    <row r="72" spans="1:51" ht="14.25" hidden="1" customHeight="1" x14ac:dyDescent="0.2">
      <c r="A72" s="679"/>
      <c r="B72" s="505" t="s">
        <v>595</v>
      </c>
      <c r="C72" s="506" t="s">
        <v>596</v>
      </c>
      <c r="D72" s="507" t="s">
        <v>597</v>
      </c>
      <c r="E72" s="508" t="s">
        <v>598</v>
      </c>
      <c r="F72" s="509" t="s">
        <v>599</v>
      </c>
      <c r="G72" s="509" t="s">
        <v>600</v>
      </c>
      <c r="H72" s="508" t="s">
        <v>601</v>
      </c>
      <c r="I72" s="508" t="s">
        <v>602</v>
      </c>
      <c r="J72" s="508" t="s">
        <v>603</v>
      </c>
      <c r="K72" s="509" t="s">
        <v>604</v>
      </c>
      <c r="L72" s="510" t="s">
        <v>605</v>
      </c>
      <c r="M72" s="508" t="s">
        <v>606</v>
      </c>
      <c r="N72" s="511" t="s">
        <v>607</v>
      </c>
      <c r="O72" s="509" t="s">
        <v>608</v>
      </c>
      <c r="P72" s="512" t="s">
        <v>609</v>
      </c>
      <c r="Q72" s="507" t="s">
        <v>610</v>
      </c>
      <c r="R72" s="513" t="s">
        <v>611</v>
      </c>
      <c r="S72" s="509" t="s">
        <v>612</v>
      </c>
      <c r="T72" s="509" t="s">
        <v>613</v>
      </c>
      <c r="U72" s="514" t="s">
        <v>614</v>
      </c>
      <c r="V72" s="513" t="s">
        <v>615</v>
      </c>
      <c r="W72" s="509" t="s">
        <v>616</v>
      </c>
      <c r="X72" s="509" t="s">
        <v>617</v>
      </c>
      <c r="Y72" s="515" t="s">
        <v>618</v>
      </c>
      <c r="Z72" s="516" t="s">
        <v>619</v>
      </c>
      <c r="AA72" s="516" t="s">
        <v>620</v>
      </c>
      <c r="AB72" s="516" t="s">
        <v>621</v>
      </c>
      <c r="AC72" s="515" t="s">
        <v>622</v>
      </c>
      <c r="AD72" s="508" t="s">
        <v>623</v>
      </c>
      <c r="AE72" s="515"/>
      <c r="AF72" s="515"/>
      <c r="AG72" s="515"/>
      <c r="AH72" s="515"/>
      <c r="AI72" s="515"/>
      <c r="AJ72" s="515" t="s">
        <v>624</v>
      </c>
      <c r="AK72" s="516" t="s">
        <v>625</v>
      </c>
      <c r="AL72" s="320"/>
      <c r="AM72" s="517" t="s">
        <v>626</v>
      </c>
      <c r="AN72" s="508" t="s">
        <v>627</v>
      </c>
      <c r="AO72" s="516" t="s">
        <v>628</v>
      </c>
      <c r="AP72" s="502"/>
      <c r="AQ72" s="502"/>
      <c r="AR72" s="502"/>
      <c r="AS72" s="502"/>
      <c r="AT72" s="320"/>
      <c r="AU72" s="507"/>
      <c r="AV72" s="515"/>
      <c r="AW72" s="507"/>
      <c r="AX72" s="515"/>
      <c r="AY72" s="507"/>
    </row>
    <row r="73" spans="1:51" ht="14.25" customHeight="1" x14ac:dyDescent="0.2">
      <c r="A73" s="2116" t="s">
        <v>494</v>
      </c>
      <c r="B73" s="1822">
        <v>2002</v>
      </c>
      <c r="C73" s="518">
        <f>IF(ISNUMBER(C16),'Cover Page'!$D$35/1000000*'1 macro-mapping'!C16/'FX rate'!$C7,"")</f>
        <v>0</v>
      </c>
      <c r="D73" s="519" t="str">
        <f>IF(ISNUMBER(D16),'Cover Page'!$D$35/1000000*'1 macro-mapping'!D16/'FX rate'!$C7,"")</f>
        <v/>
      </c>
      <c r="E73" s="519">
        <f>IF(ISNUMBER(E16),'Cover Page'!$D$35/1000000*'1 macro-mapping'!E16/'FX rate'!$C7,"")</f>
        <v>0</v>
      </c>
      <c r="F73" s="703" t="str">
        <f>IF(ISNUMBER(F16),'Cover Page'!$D$35/1000000*'1 macro-mapping'!F16/'FX rate'!$C7,"")</f>
        <v/>
      </c>
      <c r="G73" s="703" t="str">
        <f>IF(ISNUMBER(G16),'Cover Page'!$D$35/1000000*'1 macro-mapping'!G16/'FX rate'!$C7,"")</f>
        <v/>
      </c>
      <c r="H73" s="704" t="str">
        <f>IF(ISNUMBER(H16),'Cover Page'!$D$35/1000000*'1 macro-mapping'!H16/'FX rate'!$C7,"")</f>
        <v/>
      </c>
      <c r="I73" s="704" t="str">
        <f>IF(ISNUMBER(I16),'Cover Page'!$D$35/1000000*'1 macro-mapping'!I16/'FX rate'!$C7,"")</f>
        <v/>
      </c>
      <c r="J73" s="519" t="str">
        <f>IF(ISNUMBER(J16),'Cover Page'!$D$35/1000000*'1 macro-mapping'!J16/'FX rate'!$C7,"")</f>
        <v/>
      </c>
      <c r="K73" s="703" t="str">
        <f>IF(ISNUMBER(K16),'Cover Page'!$D$35/1000000*'1 macro-mapping'!K16/'FX rate'!$C7,"")</f>
        <v/>
      </c>
      <c r="L73" s="705" t="str">
        <f>IF(ISNUMBER(L16),'Cover Page'!$D$35/1000000*'1 macro-mapping'!L16/'FX rate'!$C7,"")</f>
        <v/>
      </c>
      <c r="M73" s="519">
        <f>IF(ISNUMBER(M16),'Cover Page'!$D$35/1000000*'1 macro-mapping'!M16/'FX rate'!$C7,"")</f>
        <v>0</v>
      </c>
      <c r="N73" s="706" t="str">
        <f>IF(ISNUMBER(N16),'Cover Page'!$D$35/1000000*'1 macro-mapping'!N16/'FX rate'!$C7,"")</f>
        <v/>
      </c>
      <c r="O73" s="703" t="str">
        <f>IF(ISNUMBER(O16),'Cover Page'!$D$35/1000000*'1 macro-mapping'!O16/'FX rate'!$C7,"")</f>
        <v/>
      </c>
      <c r="P73" s="707" t="str">
        <f>IF(ISNUMBER(P16),'Cover Page'!$D$35/1000000*'1 macro-mapping'!P16/'FX rate'!$C7,"")</f>
        <v/>
      </c>
      <c r="Q73" s="519" t="str">
        <f>IF(ISNUMBER(Q16),'Cover Page'!$D$35/1000000*'1 macro-mapping'!Q16/'FX rate'!$C7,"")</f>
        <v/>
      </c>
      <c r="R73" s="706" t="str">
        <f>IF(ISNUMBER(R16),'Cover Page'!$D$35/1000000*'1 macro-mapping'!R16/'FX rate'!$C7,"")</f>
        <v/>
      </c>
      <c r="S73" s="703" t="str">
        <f>IF(ISNUMBER(S16),'Cover Page'!$D$35/1000000*'1 macro-mapping'!S16/'FX rate'!$C7,"")</f>
        <v/>
      </c>
      <c r="T73" s="703" t="str">
        <f>IF(ISNUMBER(T16),'Cover Page'!$D$35/1000000*'1 macro-mapping'!T16/'FX rate'!$C7,"")</f>
        <v/>
      </c>
      <c r="U73" s="708" t="str">
        <f>IF(ISNUMBER(U16),'Cover Page'!$D$35/1000000*'1 macro-mapping'!U16/'FX rate'!$C7,"")</f>
        <v/>
      </c>
      <c r="V73" s="706" t="str">
        <f>IF(ISNUMBER(V16),'Cover Page'!$D$35/1000000*'1 macro-mapping'!V16/'FX rate'!$C7,"")</f>
        <v/>
      </c>
      <c r="W73" s="703" t="str">
        <f>IF(ISNUMBER(W16),'Cover Page'!$D$35/1000000*'1 macro-mapping'!W16/'FX rate'!$C7,"")</f>
        <v/>
      </c>
      <c r="X73" s="703" t="str">
        <f>IF(ISNUMBER(X16),'Cover Page'!$D$35/1000000*'1 macro-mapping'!X16/'FX rate'!$C7,"")</f>
        <v/>
      </c>
      <c r="Y73" s="709" t="str">
        <f>IF(ISNUMBER(Y16),'Cover Page'!$D$35/1000000*'1 macro-mapping'!Y16/'FX rate'!$C7,"")</f>
        <v/>
      </c>
      <c r="Z73" s="709" t="str">
        <f>IF(ISNUMBER(Z16),'Cover Page'!$D$35/1000000*'1 macro-mapping'!Z16/'FX rate'!$C7,"")</f>
        <v/>
      </c>
      <c r="AA73" s="709" t="str">
        <f>IF(ISNUMBER(AA16),'Cover Page'!$D$35/1000000*'1 macro-mapping'!AA16/'FX rate'!$C7,"")</f>
        <v/>
      </c>
      <c r="AB73" s="709" t="str">
        <f>IF(ISNUMBER(AB16),'Cover Page'!$D$35/1000000*'1 macro-mapping'!AB16/'FX rate'!$C7,"")</f>
        <v/>
      </c>
      <c r="AC73" s="709" t="str">
        <f>IF(ISNUMBER(AC16),'Cover Page'!$D$35/1000000*'1 macro-mapping'!AC16/'FX rate'!$C7,"")</f>
        <v/>
      </c>
      <c r="AD73" s="709" t="str">
        <f>IF(ISNUMBER(AD16),'Cover Page'!$D$35/1000000*'1 macro-mapping'!AD16/'FX rate'!$C7,"")</f>
        <v/>
      </c>
      <c r="AE73" s="709" t="str">
        <f>IF(ISNUMBER(AE16),'Cover Page'!$D$35/1000000*'1 macro-mapping'!AE16/'FX rate'!$C7,"")</f>
        <v/>
      </c>
      <c r="AF73" s="709" t="str">
        <f>IF(ISNUMBER(AF16),'Cover Page'!$D$35/1000000*'1 macro-mapping'!AF16/'FX rate'!$C7,"")</f>
        <v/>
      </c>
      <c r="AG73" s="709" t="str">
        <f>IF(ISNUMBER(AG16),'Cover Page'!$D$35/1000000*'1 macro-mapping'!AG16/'FX rate'!$C7,"")</f>
        <v/>
      </c>
      <c r="AH73" s="709" t="str">
        <f>IF(ISNUMBER(AH16),'Cover Page'!$D$35/1000000*'1 macro-mapping'!AH16/'FX rate'!$C7,"")</f>
        <v/>
      </c>
      <c r="AI73" s="709" t="str">
        <f>IF(ISNUMBER(AI16),'Cover Page'!$D$35/1000000*'1 macro-mapping'!AI16/'FX rate'!$C7,"")</f>
        <v/>
      </c>
      <c r="AJ73" s="709" t="str">
        <f>IF(ISNUMBER(AJ16),'Cover Page'!$D$35/1000000*'1 macro-mapping'!AJ16/'FX rate'!$C7,"")</f>
        <v/>
      </c>
      <c r="AK73" s="709" t="str">
        <f>IF(ISNUMBER(AK16),'Cover Page'!$D$35/1000000*'1 macro-mapping'!AK16/'FX rate'!$C7,"")</f>
        <v/>
      </c>
      <c r="AL73" s="321"/>
      <c r="AM73" s="709" t="str">
        <f>IF(ISNUMBER(AM16),'Cover Page'!$D$35/1000000*'1 macro-mapping'!AM16/'FX rate'!$C7,"")</f>
        <v/>
      </c>
      <c r="AN73" s="710" t="str">
        <f>IF(ISNUMBER(AN16),'Cover Page'!$D$35/1000000*'1 macro-mapping'!AN16/'FX rate'!$C7,"")</f>
        <v/>
      </c>
      <c r="AO73" s="711" t="str">
        <f>IF(ISNUMBER(AO16),'Cover Page'!$D$35/1000000*'1 macro-mapping'!AO16/'FX rate'!$C7,"")</f>
        <v/>
      </c>
      <c r="AP73" s="711" t="str">
        <f>IF(ISNUMBER(AP16),'Cover Page'!$D$35/1000000*'1 macro-mapping'!AP16/'FX rate'!$C7,"")</f>
        <v/>
      </c>
      <c r="AQ73" s="711" t="str">
        <f>IF(ISNUMBER(AQ16),'Cover Page'!$D$35/1000000*'1 macro-mapping'!AQ16/'FX rate'!$C7,"")</f>
        <v/>
      </c>
      <c r="AR73" s="711" t="str">
        <f>IF(ISNUMBER(AR16),'Cover Page'!$D$35/1000000*'1 macro-mapping'!AR16/'FX rate'!$C7,"")</f>
        <v/>
      </c>
      <c r="AS73" s="711" t="str">
        <f>IF(ISNUMBER(AS16),'Cover Page'!$D$35/1000000*'1 macro-mapping'!AS16/'FX rate'!$C7,"")</f>
        <v/>
      </c>
      <c r="AT73" s="321"/>
      <c r="AU73" s="711" t="str">
        <f>IF(ISNUMBER(AU16),'Cover Page'!$D$35/1000000*'1 macro-mapping'!AU16/'FX rate'!$C7,"")</f>
        <v/>
      </c>
      <c r="AV73" s="711" t="str">
        <f>IF(ISNUMBER(AV16),'Cover Page'!$D$35/1000000*'1 macro-mapping'!AV16/'FX rate'!$C7,"")</f>
        <v/>
      </c>
      <c r="AW73" s="711" t="str">
        <f>IF(ISNUMBER(AW16),'Cover Page'!$D$35/1000000*'1 macro-mapping'!AW16/'FX rate'!$C7,"")</f>
        <v/>
      </c>
      <c r="AX73" s="711" t="str">
        <f>IF(ISNUMBER(AX16),'Cover Page'!$D$35/1000000*'1 macro-mapping'!AX16/'FX rate'!$C7,"")</f>
        <v/>
      </c>
      <c r="AY73" s="711" t="str">
        <f>IF(ISNUMBER(AY16),'Cover Page'!$D$35/1000000*'1 macro-mapping'!AY16/'FX rate'!$C7,"")</f>
        <v/>
      </c>
    </row>
    <row r="74" spans="1:51" ht="14.25" customHeight="1" x14ac:dyDescent="0.2">
      <c r="A74" s="2116"/>
      <c r="B74" s="1823">
        <v>2003</v>
      </c>
      <c r="C74" s="521">
        <f>IF(ISNUMBER(C17),'Cover Page'!$D$35/1000000*'1 macro-mapping'!C17/'FX rate'!$C8,"")</f>
        <v>0</v>
      </c>
      <c r="D74" s="524" t="str">
        <f>IF(ISNUMBER(D17),'Cover Page'!$D$35/1000000*'1 macro-mapping'!D17/'FX rate'!$C8,"")</f>
        <v/>
      </c>
      <c r="E74" s="522">
        <f>IF(ISNUMBER(E17),'Cover Page'!$D$35/1000000*'1 macro-mapping'!E17/'FX rate'!$C8,"")</f>
        <v>0</v>
      </c>
      <c r="F74" s="712" t="str">
        <f>IF(ISNUMBER(F17),'Cover Page'!$D$35/1000000*'1 macro-mapping'!F17/'FX rate'!$C8,"")</f>
        <v/>
      </c>
      <c r="G74" s="712" t="str">
        <f>IF(ISNUMBER(G17),'Cover Page'!$D$35/1000000*'1 macro-mapping'!G17/'FX rate'!$C8,"")</f>
        <v/>
      </c>
      <c r="H74" s="713" t="str">
        <f>IF(ISNUMBER(H17),'Cover Page'!$D$35/1000000*'1 macro-mapping'!H17/'FX rate'!$C8,"")</f>
        <v/>
      </c>
      <c r="I74" s="713" t="str">
        <f>IF(ISNUMBER(I17),'Cover Page'!$D$35/1000000*'1 macro-mapping'!I17/'FX rate'!$C8,"")</f>
        <v/>
      </c>
      <c r="J74" s="524" t="str">
        <f>IF(ISNUMBER(J17),'Cover Page'!$D$35/1000000*'1 macro-mapping'!J17/'FX rate'!$C8,"")</f>
        <v/>
      </c>
      <c r="K74" s="712" t="str">
        <f>IF(ISNUMBER(K17),'Cover Page'!$D$35/1000000*'1 macro-mapping'!K17/'FX rate'!$C8,"")</f>
        <v/>
      </c>
      <c r="L74" s="714" t="str">
        <f>IF(ISNUMBER(L17),'Cover Page'!$D$35/1000000*'1 macro-mapping'!L17/'FX rate'!$C8,"")</f>
        <v/>
      </c>
      <c r="M74" s="522">
        <f>IF(ISNUMBER(M17),'Cover Page'!$D$35/1000000*'1 macro-mapping'!M17/'FX rate'!$C8,"")</f>
        <v>0</v>
      </c>
      <c r="N74" s="715" t="str">
        <f>IF(ISNUMBER(N17),'Cover Page'!$D$35/1000000*'1 macro-mapping'!N17/'FX rate'!$C8,"")</f>
        <v/>
      </c>
      <c r="O74" s="712" t="str">
        <f>IF(ISNUMBER(O17),'Cover Page'!$D$35/1000000*'1 macro-mapping'!O17/'FX rate'!$C8,"")</f>
        <v/>
      </c>
      <c r="P74" s="716" t="str">
        <f>IF(ISNUMBER(P17),'Cover Page'!$D$35/1000000*'1 macro-mapping'!P17/'FX rate'!$C8,"")</f>
        <v/>
      </c>
      <c r="Q74" s="524" t="str">
        <f>IF(ISNUMBER(Q17),'Cover Page'!$D$35/1000000*'1 macro-mapping'!Q17/'FX rate'!$C8,"")</f>
        <v/>
      </c>
      <c r="R74" s="717" t="str">
        <f>IF(ISNUMBER(R17),'Cover Page'!$D$35/1000000*'1 macro-mapping'!R17/'FX rate'!$C8,"")</f>
        <v/>
      </c>
      <c r="S74" s="712" t="str">
        <f>IF(ISNUMBER(S17),'Cover Page'!$D$35/1000000*'1 macro-mapping'!S17/'FX rate'!$C8,"")</f>
        <v/>
      </c>
      <c r="T74" s="712" t="str">
        <f>IF(ISNUMBER(T17),'Cover Page'!$D$35/1000000*'1 macro-mapping'!T17/'FX rate'!$C8,"")</f>
        <v/>
      </c>
      <c r="U74" s="718" t="str">
        <f>IF(ISNUMBER(U17),'Cover Page'!$D$35/1000000*'1 macro-mapping'!U17/'FX rate'!$C8,"")</f>
        <v/>
      </c>
      <c r="V74" s="717" t="str">
        <f>IF(ISNUMBER(V17),'Cover Page'!$D$35/1000000*'1 macro-mapping'!V17/'FX rate'!$C8,"")</f>
        <v/>
      </c>
      <c r="W74" s="712" t="str">
        <f>IF(ISNUMBER(W17),'Cover Page'!$D$35/1000000*'1 macro-mapping'!W17/'FX rate'!$C8,"")</f>
        <v/>
      </c>
      <c r="X74" s="712" t="str">
        <f>IF(ISNUMBER(X17),'Cover Page'!$D$35/1000000*'1 macro-mapping'!X17/'FX rate'!$C8,"")</f>
        <v/>
      </c>
      <c r="Y74" s="719" t="str">
        <f>IF(ISNUMBER(Y17),'Cover Page'!$D$35/1000000*'1 macro-mapping'!Y17/'FX rate'!$C8,"")</f>
        <v/>
      </c>
      <c r="Z74" s="719" t="str">
        <f>IF(ISNUMBER(Z17),'Cover Page'!$D$35/1000000*'1 macro-mapping'!Z17/'FX rate'!$C8,"")</f>
        <v/>
      </c>
      <c r="AA74" s="719" t="str">
        <f>IF(ISNUMBER(AA17),'Cover Page'!$D$35/1000000*'1 macro-mapping'!AA17/'FX rate'!$C8,"")</f>
        <v/>
      </c>
      <c r="AB74" s="719" t="str">
        <f>IF(ISNUMBER(AB17),'Cover Page'!$D$35/1000000*'1 macro-mapping'!AB17/'FX rate'!$C8,"")</f>
        <v/>
      </c>
      <c r="AC74" s="719" t="str">
        <f>IF(ISNUMBER(AC17),'Cover Page'!$D$35/1000000*'1 macro-mapping'!AC17/'FX rate'!$C8,"")</f>
        <v/>
      </c>
      <c r="AD74" s="719" t="str">
        <f>IF(ISNUMBER(AD17),'Cover Page'!$D$35/1000000*'1 macro-mapping'!AD17/'FX rate'!$C8,"")</f>
        <v/>
      </c>
      <c r="AE74" s="719" t="str">
        <f>IF(ISNUMBER(AE17),'Cover Page'!$D$35/1000000*'1 macro-mapping'!AE17/'FX rate'!$C8,"")</f>
        <v/>
      </c>
      <c r="AF74" s="719" t="str">
        <f>IF(ISNUMBER(AF17),'Cover Page'!$D$35/1000000*'1 macro-mapping'!AF17/'FX rate'!$C8,"")</f>
        <v/>
      </c>
      <c r="AG74" s="719" t="str">
        <f>IF(ISNUMBER(AG17),'Cover Page'!$D$35/1000000*'1 macro-mapping'!AG17/'FX rate'!$C8,"")</f>
        <v/>
      </c>
      <c r="AH74" s="719" t="str">
        <f>IF(ISNUMBER(AH17),'Cover Page'!$D$35/1000000*'1 macro-mapping'!AH17/'FX rate'!$C8,"")</f>
        <v/>
      </c>
      <c r="AI74" s="719" t="str">
        <f>IF(ISNUMBER(AI17),'Cover Page'!$D$35/1000000*'1 macro-mapping'!AI17/'FX rate'!$C8,"")</f>
        <v/>
      </c>
      <c r="AJ74" s="719" t="str">
        <f>IF(ISNUMBER(AJ17),'Cover Page'!$D$35/1000000*'1 macro-mapping'!AJ17/'FX rate'!$C8,"")</f>
        <v/>
      </c>
      <c r="AK74" s="719" t="str">
        <f>IF(ISNUMBER(AK17),'Cover Page'!$D$35/1000000*'1 macro-mapping'!AK17/'FX rate'!$C8,"")</f>
        <v/>
      </c>
      <c r="AL74" s="321"/>
      <c r="AM74" s="719" t="str">
        <f>IF(ISNUMBER(AM17),'Cover Page'!$D$35/1000000*'1 macro-mapping'!AM17/'FX rate'!$C8,"")</f>
        <v/>
      </c>
      <c r="AN74" s="720" t="str">
        <f>IF(ISNUMBER(AN17),'Cover Page'!$D$35/1000000*'1 macro-mapping'!AN17/'FX rate'!$C8,"")</f>
        <v/>
      </c>
      <c r="AO74" s="721" t="str">
        <f>IF(ISNUMBER(AO17),'Cover Page'!$D$35/1000000*'1 macro-mapping'!AO17/'FX rate'!$C8,"")</f>
        <v/>
      </c>
      <c r="AP74" s="721" t="str">
        <f>IF(ISNUMBER(AP17),'Cover Page'!$D$35/1000000*'1 macro-mapping'!AP17/'FX rate'!$C8,"")</f>
        <v/>
      </c>
      <c r="AQ74" s="721" t="str">
        <f>IF(ISNUMBER(AQ17),'Cover Page'!$D$35/1000000*'1 macro-mapping'!AQ17/'FX rate'!$C8,"")</f>
        <v/>
      </c>
      <c r="AR74" s="721" t="str">
        <f>IF(ISNUMBER(AR17),'Cover Page'!$D$35/1000000*'1 macro-mapping'!AR17/'FX rate'!$C8,"")</f>
        <v/>
      </c>
      <c r="AS74" s="721" t="str">
        <f>IF(ISNUMBER(AS17),'Cover Page'!$D$35/1000000*'1 macro-mapping'!AS17/'FX rate'!$C8,"")</f>
        <v/>
      </c>
      <c r="AT74" s="321"/>
      <c r="AU74" s="721" t="str">
        <f>IF(ISNUMBER(AU17),'Cover Page'!$D$35/1000000*'1 macro-mapping'!AU17/'FX rate'!$C8,"")</f>
        <v/>
      </c>
      <c r="AV74" s="721" t="str">
        <f>IF(ISNUMBER(AV17),'Cover Page'!$D$35/1000000*'1 macro-mapping'!AV17/'FX rate'!$C8,"")</f>
        <v/>
      </c>
      <c r="AW74" s="721" t="str">
        <f>IF(ISNUMBER(AW17),'Cover Page'!$D$35/1000000*'1 macro-mapping'!AW17/'FX rate'!$C8,"")</f>
        <v/>
      </c>
      <c r="AX74" s="721" t="str">
        <f>IF(ISNUMBER(AX17),'Cover Page'!$D$35/1000000*'1 macro-mapping'!AX17/'FX rate'!$C8,"")</f>
        <v/>
      </c>
      <c r="AY74" s="721" t="str">
        <f>IF(ISNUMBER(AY17),'Cover Page'!$D$35/1000000*'1 macro-mapping'!AY17/'FX rate'!$C8,"")</f>
        <v/>
      </c>
    </row>
    <row r="75" spans="1:51" ht="14.25" customHeight="1" x14ac:dyDescent="0.2">
      <c r="A75" s="2116"/>
      <c r="B75" s="1823">
        <v>2004</v>
      </c>
      <c r="C75" s="521">
        <f>IF(ISNUMBER(C18),'Cover Page'!$D$35/1000000*'1 macro-mapping'!C18/'FX rate'!$C9,"")</f>
        <v>0</v>
      </c>
      <c r="D75" s="524" t="str">
        <f>IF(ISNUMBER(D18),'Cover Page'!$D$35/1000000*'1 macro-mapping'!D18/'FX rate'!$C9,"")</f>
        <v/>
      </c>
      <c r="E75" s="522">
        <f>IF(ISNUMBER(E18),'Cover Page'!$D$35/1000000*'1 macro-mapping'!E18/'FX rate'!$C9,"")</f>
        <v>0</v>
      </c>
      <c r="F75" s="712" t="str">
        <f>IF(ISNUMBER(F18),'Cover Page'!$D$35/1000000*'1 macro-mapping'!F18/'FX rate'!$C9,"")</f>
        <v/>
      </c>
      <c r="G75" s="712" t="str">
        <f>IF(ISNUMBER(G18),'Cover Page'!$D$35/1000000*'1 macro-mapping'!G18/'FX rate'!$C9,"")</f>
        <v/>
      </c>
      <c r="H75" s="713" t="str">
        <f>IF(ISNUMBER(H18),'Cover Page'!$D$35/1000000*'1 macro-mapping'!H18/'FX rate'!$C9,"")</f>
        <v/>
      </c>
      <c r="I75" s="713" t="str">
        <f>IF(ISNUMBER(I18),'Cover Page'!$D$35/1000000*'1 macro-mapping'!I18/'FX rate'!$C9,"")</f>
        <v/>
      </c>
      <c r="J75" s="524" t="str">
        <f>IF(ISNUMBER(J18),'Cover Page'!$D$35/1000000*'1 macro-mapping'!J18/'FX rate'!$C9,"")</f>
        <v/>
      </c>
      <c r="K75" s="712" t="str">
        <f>IF(ISNUMBER(K18),'Cover Page'!$D$35/1000000*'1 macro-mapping'!K18/'FX rate'!$C9,"")</f>
        <v/>
      </c>
      <c r="L75" s="714" t="str">
        <f>IF(ISNUMBER(L18),'Cover Page'!$D$35/1000000*'1 macro-mapping'!L18/'FX rate'!$C9,"")</f>
        <v/>
      </c>
      <c r="M75" s="522">
        <f>IF(ISNUMBER(M18),'Cover Page'!$D$35/1000000*'1 macro-mapping'!M18/'FX rate'!$C9,"")</f>
        <v>0</v>
      </c>
      <c r="N75" s="715" t="str">
        <f>IF(ISNUMBER(N18),'Cover Page'!$D$35/1000000*'1 macro-mapping'!N18/'FX rate'!$C9,"")</f>
        <v/>
      </c>
      <c r="O75" s="712" t="str">
        <f>IF(ISNUMBER(O18),'Cover Page'!$D$35/1000000*'1 macro-mapping'!O18/'FX rate'!$C9,"")</f>
        <v/>
      </c>
      <c r="P75" s="716" t="str">
        <f>IF(ISNUMBER(P18),'Cover Page'!$D$35/1000000*'1 macro-mapping'!P18/'FX rate'!$C9,"")</f>
        <v/>
      </c>
      <c r="Q75" s="524" t="str">
        <f>IF(ISNUMBER(Q18),'Cover Page'!$D$35/1000000*'1 macro-mapping'!Q18/'FX rate'!$C9,"")</f>
        <v/>
      </c>
      <c r="R75" s="717" t="str">
        <f>IF(ISNUMBER(R18),'Cover Page'!$D$35/1000000*'1 macro-mapping'!R18/'FX rate'!$C9,"")</f>
        <v/>
      </c>
      <c r="S75" s="712" t="str">
        <f>IF(ISNUMBER(S18),'Cover Page'!$D$35/1000000*'1 macro-mapping'!S18/'FX rate'!$C9,"")</f>
        <v/>
      </c>
      <c r="T75" s="712" t="str">
        <f>IF(ISNUMBER(T18),'Cover Page'!$D$35/1000000*'1 macro-mapping'!T18/'FX rate'!$C9,"")</f>
        <v/>
      </c>
      <c r="U75" s="718" t="str">
        <f>IF(ISNUMBER(U18),'Cover Page'!$D$35/1000000*'1 macro-mapping'!U18/'FX rate'!$C9,"")</f>
        <v/>
      </c>
      <c r="V75" s="717" t="str">
        <f>IF(ISNUMBER(V18),'Cover Page'!$D$35/1000000*'1 macro-mapping'!V18/'FX rate'!$C9,"")</f>
        <v/>
      </c>
      <c r="W75" s="712" t="str">
        <f>IF(ISNUMBER(W18),'Cover Page'!$D$35/1000000*'1 macro-mapping'!W18/'FX rate'!$C9,"")</f>
        <v/>
      </c>
      <c r="X75" s="712" t="str">
        <f>IF(ISNUMBER(X18),'Cover Page'!$D$35/1000000*'1 macro-mapping'!X18/'FX rate'!$C9,"")</f>
        <v/>
      </c>
      <c r="Y75" s="719" t="str">
        <f>IF(ISNUMBER(Y18),'Cover Page'!$D$35/1000000*'1 macro-mapping'!Y18/'FX rate'!$C9,"")</f>
        <v/>
      </c>
      <c r="Z75" s="719" t="str">
        <f>IF(ISNUMBER(Z18),'Cover Page'!$D$35/1000000*'1 macro-mapping'!Z18/'FX rate'!$C9,"")</f>
        <v/>
      </c>
      <c r="AA75" s="719" t="str">
        <f>IF(ISNUMBER(AA18),'Cover Page'!$D$35/1000000*'1 macro-mapping'!AA18/'FX rate'!$C9,"")</f>
        <v/>
      </c>
      <c r="AB75" s="719" t="str">
        <f>IF(ISNUMBER(AB18),'Cover Page'!$D$35/1000000*'1 macro-mapping'!AB18/'FX rate'!$C9,"")</f>
        <v/>
      </c>
      <c r="AC75" s="719" t="str">
        <f>IF(ISNUMBER(AC18),'Cover Page'!$D$35/1000000*'1 macro-mapping'!AC18/'FX rate'!$C9,"")</f>
        <v/>
      </c>
      <c r="AD75" s="719" t="str">
        <f>IF(ISNUMBER(AD18),'Cover Page'!$D$35/1000000*'1 macro-mapping'!AD18/'FX rate'!$C9,"")</f>
        <v/>
      </c>
      <c r="AE75" s="719" t="str">
        <f>IF(ISNUMBER(AE18),'Cover Page'!$D$35/1000000*'1 macro-mapping'!AE18/'FX rate'!$C9,"")</f>
        <v/>
      </c>
      <c r="AF75" s="719" t="str">
        <f>IF(ISNUMBER(AF18),'Cover Page'!$D$35/1000000*'1 macro-mapping'!AF18/'FX rate'!$C9,"")</f>
        <v/>
      </c>
      <c r="AG75" s="719" t="str">
        <f>IF(ISNUMBER(AG18),'Cover Page'!$D$35/1000000*'1 macro-mapping'!AG18/'FX rate'!$C9,"")</f>
        <v/>
      </c>
      <c r="AH75" s="719" t="str">
        <f>IF(ISNUMBER(AH18),'Cover Page'!$D$35/1000000*'1 macro-mapping'!AH18/'FX rate'!$C9,"")</f>
        <v/>
      </c>
      <c r="AI75" s="719" t="str">
        <f>IF(ISNUMBER(AI18),'Cover Page'!$D$35/1000000*'1 macro-mapping'!AI18/'FX rate'!$C9,"")</f>
        <v/>
      </c>
      <c r="AJ75" s="719" t="str">
        <f>IF(ISNUMBER(AJ18),'Cover Page'!$D$35/1000000*'1 macro-mapping'!AJ18/'FX rate'!$C9,"")</f>
        <v/>
      </c>
      <c r="AK75" s="719" t="str">
        <f>IF(ISNUMBER(AK18),'Cover Page'!$D$35/1000000*'1 macro-mapping'!AK18/'FX rate'!$C9,"")</f>
        <v/>
      </c>
      <c r="AL75" s="321"/>
      <c r="AM75" s="719" t="str">
        <f>IF(ISNUMBER(AM18),'Cover Page'!$D$35/1000000*'1 macro-mapping'!AM18/'FX rate'!$C9,"")</f>
        <v/>
      </c>
      <c r="AN75" s="720" t="str">
        <f>IF(ISNUMBER(AN18),'Cover Page'!$D$35/1000000*'1 macro-mapping'!AN18/'FX rate'!$C9,"")</f>
        <v/>
      </c>
      <c r="AO75" s="721" t="str">
        <f>IF(ISNUMBER(AO18),'Cover Page'!$D$35/1000000*'1 macro-mapping'!AO18/'FX rate'!$C9,"")</f>
        <v/>
      </c>
      <c r="AP75" s="721" t="str">
        <f>IF(ISNUMBER(AP18),'Cover Page'!$D$35/1000000*'1 macro-mapping'!AP18/'FX rate'!$C9,"")</f>
        <v/>
      </c>
      <c r="AQ75" s="721" t="str">
        <f>IF(ISNUMBER(AQ18),'Cover Page'!$D$35/1000000*'1 macro-mapping'!AQ18/'FX rate'!$C9,"")</f>
        <v/>
      </c>
      <c r="AR75" s="721" t="str">
        <f>IF(ISNUMBER(AR18),'Cover Page'!$D$35/1000000*'1 macro-mapping'!AR18/'FX rate'!$C9,"")</f>
        <v/>
      </c>
      <c r="AS75" s="721" t="str">
        <f>IF(ISNUMBER(AS18),'Cover Page'!$D$35/1000000*'1 macro-mapping'!AS18/'FX rate'!$C9,"")</f>
        <v/>
      </c>
      <c r="AT75" s="248"/>
      <c r="AU75" s="721" t="str">
        <f>IF(ISNUMBER(AU18),'Cover Page'!$D$35/1000000*'1 macro-mapping'!AU18/'FX rate'!$C9,"")</f>
        <v/>
      </c>
      <c r="AV75" s="721" t="str">
        <f>IF(ISNUMBER(AV18),'Cover Page'!$D$35/1000000*'1 macro-mapping'!AV18/'FX rate'!$C9,"")</f>
        <v/>
      </c>
      <c r="AW75" s="721" t="str">
        <f>IF(ISNUMBER(AW18),'Cover Page'!$D$35/1000000*'1 macro-mapping'!AW18/'FX rate'!$C9,"")</f>
        <v/>
      </c>
      <c r="AX75" s="721" t="str">
        <f>IF(ISNUMBER(AX18),'Cover Page'!$D$35/1000000*'1 macro-mapping'!AX18/'FX rate'!$C9,"")</f>
        <v/>
      </c>
      <c r="AY75" s="721" t="str">
        <f>IF(ISNUMBER(AY18),'Cover Page'!$D$35/1000000*'1 macro-mapping'!AY18/'FX rate'!$C9,"")</f>
        <v/>
      </c>
    </row>
    <row r="76" spans="1:51" ht="14.25" customHeight="1" x14ac:dyDescent="0.2">
      <c r="A76" s="2116"/>
      <c r="B76" s="1823">
        <v>2005</v>
      </c>
      <c r="C76" s="521">
        <f>IF(ISNUMBER(C19),'Cover Page'!$D$35/1000000*'1 macro-mapping'!C19/'FX rate'!$C10,"")</f>
        <v>0</v>
      </c>
      <c r="D76" s="524" t="str">
        <f>IF(ISNUMBER(D19),'Cover Page'!$D$35/1000000*'1 macro-mapping'!D19/'FX rate'!$C10,"")</f>
        <v/>
      </c>
      <c r="E76" s="522">
        <f>IF(ISNUMBER(E19),'Cover Page'!$D$35/1000000*'1 macro-mapping'!E19/'FX rate'!$C10,"")</f>
        <v>0</v>
      </c>
      <c r="F76" s="712" t="str">
        <f>IF(ISNUMBER(F19),'Cover Page'!$D$35/1000000*'1 macro-mapping'!F19/'FX rate'!$C10,"")</f>
        <v/>
      </c>
      <c r="G76" s="712" t="str">
        <f>IF(ISNUMBER(G19),'Cover Page'!$D$35/1000000*'1 macro-mapping'!G19/'FX rate'!$C10,"")</f>
        <v/>
      </c>
      <c r="H76" s="713" t="str">
        <f>IF(ISNUMBER(H19),'Cover Page'!$D$35/1000000*'1 macro-mapping'!H19/'FX rate'!$C10,"")</f>
        <v/>
      </c>
      <c r="I76" s="713" t="str">
        <f>IF(ISNUMBER(I19),'Cover Page'!$D$35/1000000*'1 macro-mapping'!I19/'FX rate'!$C10,"")</f>
        <v/>
      </c>
      <c r="J76" s="524" t="str">
        <f>IF(ISNUMBER(J19),'Cover Page'!$D$35/1000000*'1 macro-mapping'!J19/'FX rate'!$C10,"")</f>
        <v/>
      </c>
      <c r="K76" s="712" t="str">
        <f>IF(ISNUMBER(K19),'Cover Page'!$D$35/1000000*'1 macro-mapping'!K19/'FX rate'!$C10,"")</f>
        <v/>
      </c>
      <c r="L76" s="714" t="str">
        <f>IF(ISNUMBER(L19),'Cover Page'!$D$35/1000000*'1 macro-mapping'!L19/'FX rate'!$C10,"")</f>
        <v/>
      </c>
      <c r="M76" s="522">
        <f>IF(ISNUMBER(M19),'Cover Page'!$D$35/1000000*'1 macro-mapping'!M19/'FX rate'!$C10,"")</f>
        <v>0</v>
      </c>
      <c r="N76" s="715" t="str">
        <f>IF(ISNUMBER(N19),'Cover Page'!$D$35/1000000*'1 macro-mapping'!N19/'FX rate'!$C10,"")</f>
        <v/>
      </c>
      <c r="O76" s="712" t="str">
        <f>IF(ISNUMBER(O19),'Cover Page'!$D$35/1000000*'1 macro-mapping'!O19/'FX rate'!$C10,"")</f>
        <v/>
      </c>
      <c r="P76" s="716" t="str">
        <f>IF(ISNUMBER(P19),'Cover Page'!$D$35/1000000*'1 macro-mapping'!P19/'FX rate'!$C10,"")</f>
        <v/>
      </c>
      <c r="Q76" s="524" t="str">
        <f>IF(ISNUMBER(Q19),'Cover Page'!$D$35/1000000*'1 macro-mapping'!Q19/'FX rate'!$C10,"")</f>
        <v/>
      </c>
      <c r="R76" s="717" t="str">
        <f>IF(ISNUMBER(R19),'Cover Page'!$D$35/1000000*'1 macro-mapping'!R19/'FX rate'!$C10,"")</f>
        <v/>
      </c>
      <c r="S76" s="712" t="str">
        <f>IF(ISNUMBER(S19),'Cover Page'!$D$35/1000000*'1 macro-mapping'!S19/'FX rate'!$C10,"")</f>
        <v/>
      </c>
      <c r="T76" s="712" t="str">
        <f>IF(ISNUMBER(T19),'Cover Page'!$D$35/1000000*'1 macro-mapping'!T19/'FX rate'!$C10,"")</f>
        <v/>
      </c>
      <c r="U76" s="718" t="str">
        <f>IF(ISNUMBER(U19),'Cover Page'!$D$35/1000000*'1 macro-mapping'!U19/'FX rate'!$C10,"")</f>
        <v/>
      </c>
      <c r="V76" s="717" t="str">
        <f>IF(ISNUMBER(V19),'Cover Page'!$D$35/1000000*'1 macro-mapping'!V19/'FX rate'!$C10,"")</f>
        <v/>
      </c>
      <c r="W76" s="712" t="str">
        <f>IF(ISNUMBER(W19),'Cover Page'!$D$35/1000000*'1 macro-mapping'!W19/'FX rate'!$C10,"")</f>
        <v/>
      </c>
      <c r="X76" s="712" t="str">
        <f>IF(ISNUMBER(X19),'Cover Page'!$D$35/1000000*'1 macro-mapping'!X19/'FX rate'!$C10,"")</f>
        <v/>
      </c>
      <c r="Y76" s="719" t="str">
        <f>IF(ISNUMBER(Y19),'Cover Page'!$D$35/1000000*'1 macro-mapping'!Y19/'FX rate'!$C10,"")</f>
        <v/>
      </c>
      <c r="Z76" s="719" t="str">
        <f>IF(ISNUMBER(Z19),'Cover Page'!$D$35/1000000*'1 macro-mapping'!Z19/'FX rate'!$C10,"")</f>
        <v/>
      </c>
      <c r="AA76" s="719" t="str">
        <f>IF(ISNUMBER(AA19),'Cover Page'!$D$35/1000000*'1 macro-mapping'!AA19/'FX rate'!$C10,"")</f>
        <v/>
      </c>
      <c r="AB76" s="719" t="str">
        <f>IF(ISNUMBER(AB19),'Cover Page'!$D$35/1000000*'1 macro-mapping'!AB19/'FX rate'!$C10,"")</f>
        <v/>
      </c>
      <c r="AC76" s="719" t="str">
        <f>IF(ISNUMBER(AC19),'Cover Page'!$D$35/1000000*'1 macro-mapping'!AC19/'FX rate'!$C10,"")</f>
        <v/>
      </c>
      <c r="AD76" s="719" t="str">
        <f>IF(ISNUMBER(AD19),'Cover Page'!$D$35/1000000*'1 macro-mapping'!AD19/'FX rate'!$C10,"")</f>
        <v/>
      </c>
      <c r="AE76" s="719" t="str">
        <f>IF(ISNUMBER(AE19),'Cover Page'!$D$35/1000000*'1 macro-mapping'!AE19/'FX rate'!$C10,"")</f>
        <v/>
      </c>
      <c r="AF76" s="719" t="str">
        <f>IF(ISNUMBER(AF19),'Cover Page'!$D$35/1000000*'1 macro-mapping'!AF19/'FX rate'!$C10,"")</f>
        <v/>
      </c>
      <c r="AG76" s="719" t="str">
        <f>IF(ISNUMBER(AG19),'Cover Page'!$D$35/1000000*'1 macro-mapping'!AG19/'FX rate'!$C10,"")</f>
        <v/>
      </c>
      <c r="AH76" s="719" t="str">
        <f>IF(ISNUMBER(AH19),'Cover Page'!$D$35/1000000*'1 macro-mapping'!AH19/'FX rate'!$C10,"")</f>
        <v/>
      </c>
      <c r="AI76" s="719" t="str">
        <f>IF(ISNUMBER(AI19),'Cover Page'!$D$35/1000000*'1 macro-mapping'!AI19/'FX rate'!$C10,"")</f>
        <v/>
      </c>
      <c r="AJ76" s="719" t="str">
        <f>IF(ISNUMBER(AJ19),'Cover Page'!$D$35/1000000*'1 macro-mapping'!AJ19/'FX rate'!$C10,"")</f>
        <v/>
      </c>
      <c r="AK76" s="719" t="str">
        <f>IF(ISNUMBER(AK19),'Cover Page'!$D$35/1000000*'1 macro-mapping'!AK19/'FX rate'!$C10,"")</f>
        <v/>
      </c>
      <c r="AL76" s="248"/>
      <c r="AM76" s="719" t="str">
        <f>IF(ISNUMBER(AM19),'Cover Page'!$D$35/1000000*'1 macro-mapping'!AM19/'FX rate'!$C10,"")</f>
        <v/>
      </c>
      <c r="AN76" s="720" t="str">
        <f>IF(ISNUMBER(AN19),'Cover Page'!$D$35/1000000*'1 macro-mapping'!AN19/'FX rate'!$C10,"")</f>
        <v/>
      </c>
      <c r="AO76" s="721" t="str">
        <f>IF(ISNUMBER(AO19),'Cover Page'!$D$35/1000000*'1 macro-mapping'!AO19/'FX rate'!$C10,"")</f>
        <v/>
      </c>
      <c r="AP76" s="721" t="str">
        <f>IF(ISNUMBER(AP19),'Cover Page'!$D$35/1000000*'1 macro-mapping'!AP19/'FX rate'!$C10,"")</f>
        <v/>
      </c>
      <c r="AQ76" s="721" t="str">
        <f>IF(ISNUMBER(AQ19),'Cover Page'!$D$35/1000000*'1 macro-mapping'!AQ19/'FX rate'!$C10,"")</f>
        <v/>
      </c>
      <c r="AR76" s="721" t="str">
        <f>IF(ISNUMBER(AR19),'Cover Page'!$D$35/1000000*'1 macro-mapping'!AR19/'FX rate'!$C10,"")</f>
        <v/>
      </c>
      <c r="AS76" s="721" t="str">
        <f>IF(ISNUMBER(AS19),'Cover Page'!$D$35/1000000*'1 macro-mapping'!AS19/'FX rate'!$C10,"")</f>
        <v/>
      </c>
      <c r="AT76" s="248"/>
      <c r="AU76" s="721" t="str">
        <f>IF(ISNUMBER(AU19),'Cover Page'!$D$35/1000000*'1 macro-mapping'!AU19/'FX rate'!$C10,"")</f>
        <v/>
      </c>
      <c r="AV76" s="721" t="str">
        <f>IF(ISNUMBER(AV19),'Cover Page'!$D$35/1000000*'1 macro-mapping'!AV19/'FX rate'!$C10,"")</f>
        <v/>
      </c>
      <c r="AW76" s="721" t="str">
        <f>IF(ISNUMBER(AW19),'Cover Page'!$D$35/1000000*'1 macro-mapping'!AW19/'FX rate'!$C10,"")</f>
        <v/>
      </c>
      <c r="AX76" s="721" t="str">
        <f>IF(ISNUMBER(AX19),'Cover Page'!$D$35/1000000*'1 macro-mapping'!AX19/'FX rate'!$C10,"")</f>
        <v/>
      </c>
      <c r="AY76" s="721" t="str">
        <f>IF(ISNUMBER(AY19),'Cover Page'!$D$35/1000000*'1 macro-mapping'!AY19/'FX rate'!$C10,"")</f>
        <v/>
      </c>
    </row>
    <row r="77" spans="1:51" ht="14.25" customHeight="1" x14ac:dyDescent="0.2">
      <c r="A77" s="2116"/>
      <c r="B77" s="1823">
        <v>2006</v>
      </c>
      <c r="C77" s="521">
        <f>IF(ISNUMBER(C20),'Cover Page'!$D$35/1000000*'1 macro-mapping'!C20/'FX rate'!$C11,"")</f>
        <v>0</v>
      </c>
      <c r="D77" s="524" t="str">
        <f>IF(ISNUMBER(D20),'Cover Page'!$D$35/1000000*'1 macro-mapping'!D20/'FX rate'!$C11,"")</f>
        <v/>
      </c>
      <c r="E77" s="522">
        <f>IF(ISNUMBER(E20),'Cover Page'!$D$35/1000000*'1 macro-mapping'!E20/'FX rate'!$C11,"")</f>
        <v>0</v>
      </c>
      <c r="F77" s="712" t="str">
        <f>IF(ISNUMBER(F20),'Cover Page'!$D$35/1000000*'1 macro-mapping'!F20/'FX rate'!$C11,"")</f>
        <v/>
      </c>
      <c r="G77" s="712" t="str">
        <f>IF(ISNUMBER(G20),'Cover Page'!$D$35/1000000*'1 macro-mapping'!G20/'FX rate'!$C11,"")</f>
        <v/>
      </c>
      <c r="H77" s="713" t="str">
        <f>IF(ISNUMBER(H20),'Cover Page'!$D$35/1000000*'1 macro-mapping'!H20/'FX rate'!$C11,"")</f>
        <v/>
      </c>
      <c r="I77" s="713" t="str">
        <f>IF(ISNUMBER(I20),'Cover Page'!$D$35/1000000*'1 macro-mapping'!I20/'FX rate'!$C11,"")</f>
        <v/>
      </c>
      <c r="J77" s="524" t="str">
        <f>IF(ISNUMBER(J20),'Cover Page'!$D$35/1000000*'1 macro-mapping'!J20/'FX rate'!$C11,"")</f>
        <v/>
      </c>
      <c r="K77" s="712" t="str">
        <f>IF(ISNUMBER(K20),'Cover Page'!$D$35/1000000*'1 macro-mapping'!K20/'FX rate'!$C11,"")</f>
        <v/>
      </c>
      <c r="L77" s="714" t="str">
        <f>IF(ISNUMBER(L20),'Cover Page'!$D$35/1000000*'1 macro-mapping'!L20/'FX rate'!$C11,"")</f>
        <v/>
      </c>
      <c r="M77" s="522">
        <f>IF(ISNUMBER(M20),'Cover Page'!$D$35/1000000*'1 macro-mapping'!M20/'FX rate'!$C11,"")</f>
        <v>0</v>
      </c>
      <c r="N77" s="715" t="str">
        <f>IF(ISNUMBER(N20),'Cover Page'!$D$35/1000000*'1 macro-mapping'!N20/'FX rate'!$C11,"")</f>
        <v/>
      </c>
      <c r="O77" s="712" t="str">
        <f>IF(ISNUMBER(O20),'Cover Page'!$D$35/1000000*'1 macro-mapping'!O20/'FX rate'!$C11,"")</f>
        <v/>
      </c>
      <c r="P77" s="716" t="str">
        <f>IF(ISNUMBER(P20),'Cover Page'!$D$35/1000000*'1 macro-mapping'!P20/'FX rate'!$C11,"")</f>
        <v/>
      </c>
      <c r="Q77" s="524" t="str">
        <f>IF(ISNUMBER(Q20),'Cover Page'!$D$35/1000000*'1 macro-mapping'!Q20/'FX rate'!$C11,"")</f>
        <v/>
      </c>
      <c r="R77" s="717" t="str">
        <f>IF(ISNUMBER(R20),'Cover Page'!$D$35/1000000*'1 macro-mapping'!R20/'FX rate'!$C11,"")</f>
        <v/>
      </c>
      <c r="S77" s="712" t="str">
        <f>IF(ISNUMBER(S20),'Cover Page'!$D$35/1000000*'1 macro-mapping'!S20/'FX rate'!$C11,"")</f>
        <v/>
      </c>
      <c r="T77" s="712" t="str">
        <f>IF(ISNUMBER(T20),'Cover Page'!$D$35/1000000*'1 macro-mapping'!T20/'FX rate'!$C11,"")</f>
        <v/>
      </c>
      <c r="U77" s="718" t="str">
        <f>IF(ISNUMBER(U20),'Cover Page'!$D$35/1000000*'1 macro-mapping'!U20/'FX rate'!$C11,"")</f>
        <v/>
      </c>
      <c r="V77" s="717" t="str">
        <f>IF(ISNUMBER(V20),'Cover Page'!$D$35/1000000*'1 macro-mapping'!V20/'FX rate'!$C11,"")</f>
        <v/>
      </c>
      <c r="W77" s="712" t="str">
        <f>IF(ISNUMBER(W20),'Cover Page'!$D$35/1000000*'1 macro-mapping'!W20/'FX rate'!$C11,"")</f>
        <v/>
      </c>
      <c r="X77" s="712" t="str">
        <f>IF(ISNUMBER(X20),'Cover Page'!$D$35/1000000*'1 macro-mapping'!X20/'FX rate'!$C11,"")</f>
        <v/>
      </c>
      <c r="Y77" s="719" t="str">
        <f>IF(ISNUMBER(Y20),'Cover Page'!$D$35/1000000*'1 macro-mapping'!Y20/'FX rate'!$C11,"")</f>
        <v/>
      </c>
      <c r="Z77" s="719" t="str">
        <f>IF(ISNUMBER(Z20),'Cover Page'!$D$35/1000000*'1 macro-mapping'!Z20/'FX rate'!$C11,"")</f>
        <v/>
      </c>
      <c r="AA77" s="719" t="str">
        <f>IF(ISNUMBER(AA20),'Cover Page'!$D$35/1000000*'1 macro-mapping'!AA20/'FX rate'!$C11,"")</f>
        <v/>
      </c>
      <c r="AB77" s="719" t="str">
        <f>IF(ISNUMBER(AB20),'Cover Page'!$D$35/1000000*'1 macro-mapping'!AB20/'FX rate'!$C11,"")</f>
        <v/>
      </c>
      <c r="AC77" s="719" t="str">
        <f>IF(ISNUMBER(AC20),'Cover Page'!$D$35/1000000*'1 macro-mapping'!AC20/'FX rate'!$C11,"")</f>
        <v/>
      </c>
      <c r="AD77" s="719" t="str">
        <f>IF(ISNUMBER(AD20),'Cover Page'!$D$35/1000000*'1 macro-mapping'!AD20/'FX rate'!$C11,"")</f>
        <v/>
      </c>
      <c r="AE77" s="719" t="str">
        <f>IF(ISNUMBER(AE20),'Cover Page'!$D$35/1000000*'1 macro-mapping'!AE20/'FX rate'!$C11,"")</f>
        <v/>
      </c>
      <c r="AF77" s="719" t="str">
        <f>IF(ISNUMBER(AF20),'Cover Page'!$D$35/1000000*'1 macro-mapping'!AF20/'FX rate'!$C11,"")</f>
        <v/>
      </c>
      <c r="AG77" s="719" t="str">
        <f>IF(ISNUMBER(AG20),'Cover Page'!$D$35/1000000*'1 macro-mapping'!AG20/'FX rate'!$C11,"")</f>
        <v/>
      </c>
      <c r="AH77" s="719" t="str">
        <f>IF(ISNUMBER(AH20),'Cover Page'!$D$35/1000000*'1 macro-mapping'!AH20/'FX rate'!$C11,"")</f>
        <v/>
      </c>
      <c r="AI77" s="719" t="str">
        <f>IF(ISNUMBER(AI20),'Cover Page'!$D$35/1000000*'1 macro-mapping'!AI20/'FX rate'!$C11,"")</f>
        <v/>
      </c>
      <c r="AJ77" s="719" t="str">
        <f>IF(ISNUMBER(AJ20),'Cover Page'!$D$35/1000000*'1 macro-mapping'!AJ20/'FX rate'!$C11,"")</f>
        <v/>
      </c>
      <c r="AK77" s="719" t="str">
        <f>IF(ISNUMBER(AK20),'Cover Page'!$D$35/1000000*'1 macro-mapping'!AK20/'FX rate'!$C11,"")</f>
        <v/>
      </c>
      <c r="AL77" s="248"/>
      <c r="AM77" s="719" t="str">
        <f>IF(ISNUMBER(AM20),'Cover Page'!$D$35/1000000*'1 macro-mapping'!AM20/'FX rate'!$C11,"")</f>
        <v/>
      </c>
      <c r="AN77" s="720" t="str">
        <f>IF(ISNUMBER(AN20),'Cover Page'!$D$35/1000000*'1 macro-mapping'!AN20/'FX rate'!$C11,"")</f>
        <v/>
      </c>
      <c r="AO77" s="721" t="str">
        <f>IF(ISNUMBER(AO20),'Cover Page'!$D$35/1000000*'1 macro-mapping'!AO20/'FX rate'!$C11,"")</f>
        <v/>
      </c>
      <c r="AP77" s="721" t="str">
        <f>IF(ISNUMBER(AP20),'Cover Page'!$D$35/1000000*'1 macro-mapping'!AP20/'FX rate'!$C11,"")</f>
        <v/>
      </c>
      <c r="AQ77" s="721" t="str">
        <f>IF(ISNUMBER(AQ20),'Cover Page'!$D$35/1000000*'1 macro-mapping'!AQ20/'FX rate'!$C11,"")</f>
        <v/>
      </c>
      <c r="AR77" s="721" t="str">
        <f>IF(ISNUMBER(AR20),'Cover Page'!$D$35/1000000*'1 macro-mapping'!AR20/'FX rate'!$C11,"")</f>
        <v/>
      </c>
      <c r="AS77" s="721" t="str">
        <f>IF(ISNUMBER(AS20),'Cover Page'!$D$35/1000000*'1 macro-mapping'!AS20/'FX rate'!$C11,"")</f>
        <v/>
      </c>
      <c r="AT77" s="248"/>
      <c r="AU77" s="721" t="str">
        <f>IF(ISNUMBER(AU20),'Cover Page'!$D$35/1000000*'1 macro-mapping'!AU20/'FX rate'!$C11,"")</f>
        <v/>
      </c>
      <c r="AV77" s="721" t="str">
        <f>IF(ISNUMBER(AV20),'Cover Page'!$D$35/1000000*'1 macro-mapping'!AV20/'FX rate'!$C11,"")</f>
        <v/>
      </c>
      <c r="AW77" s="721" t="str">
        <f>IF(ISNUMBER(AW20),'Cover Page'!$D$35/1000000*'1 macro-mapping'!AW20/'FX rate'!$C11,"")</f>
        <v/>
      </c>
      <c r="AX77" s="721" t="str">
        <f>IF(ISNUMBER(AX20),'Cover Page'!$D$35/1000000*'1 macro-mapping'!AX20/'FX rate'!$C11,"")</f>
        <v/>
      </c>
      <c r="AY77" s="721" t="str">
        <f>IF(ISNUMBER(AY20),'Cover Page'!$D$35/1000000*'1 macro-mapping'!AY20/'FX rate'!$C11,"")</f>
        <v/>
      </c>
    </row>
    <row r="78" spans="1:51" ht="14.25" customHeight="1" x14ac:dyDescent="0.2">
      <c r="A78" s="2116"/>
      <c r="B78" s="1823">
        <v>2007</v>
      </c>
      <c r="C78" s="521">
        <f>IF(ISNUMBER(C21),'Cover Page'!$D$35/1000000*'1 macro-mapping'!C21/'FX rate'!$C12,"")</f>
        <v>0</v>
      </c>
      <c r="D78" s="524" t="str">
        <f>IF(ISNUMBER(D21),'Cover Page'!$D$35/1000000*'1 macro-mapping'!D21/'FX rate'!$C12,"")</f>
        <v/>
      </c>
      <c r="E78" s="522">
        <f>IF(ISNUMBER(E21),'Cover Page'!$D$35/1000000*'1 macro-mapping'!E21/'FX rate'!$C12,"")</f>
        <v>0</v>
      </c>
      <c r="F78" s="712" t="str">
        <f>IF(ISNUMBER(F21),'Cover Page'!$D$35/1000000*'1 macro-mapping'!F21/'FX rate'!$C12,"")</f>
        <v/>
      </c>
      <c r="G78" s="712" t="str">
        <f>IF(ISNUMBER(G21),'Cover Page'!$D$35/1000000*'1 macro-mapping'!G21/'FX rate'!$C12,"")</f>
        <v/>
      </c>
      <c r="H78" s="713" t="str">
        <f>IF(ISNUMBER(H21),'Cover Page'!$D$35/1000000*'1 macro-mapping'!H21/'FX rate'!$C12,"")</f>
        <v/>
      </c>
      <c r="I78" s="713" t="str">
        <f>IF(ISNUMBER(I21),'Cover Page'!$D$35/1000000*'1 macro-mapping'!I21/'FX rate'!$C12,"")</f>
        <v/>
      </c>
      <c r="J78" s="524" t="str">
        <f>IF(ISNUMBER(J21),'Cover Page'!$D$35/1000000*'1 macro-mapping'!J21/'FX rate'!$C12,"")</f>
        <v/>
      </c>
      <c r="K78" s="712" t="str">
        <f>IF(ISNUMBER(K21),'Cover Page'!$D$35/1000000*'1 macro-mapping'!K21/'FX rate'!$C12,"")</f>
        <v/>
      </c>
      <c r="L78" s="714" t="str">
        <f>IF(ISNUMBER(L21),'Cover Page'!$D$35/1000000*'1 macro-mapping'!L21/'FX rate'!$C12,"")</f>
        <v/>
      </c>
      <c r="M78" s="522">
        <f>IF(ISNUMBER(M21),'Cover Page'!$D$35/1000000*'1 macro-mapping'!M21/'FX rate'!$C12,"")</f>
        <v>0</v>
      </c>
      <c r="N78" s="715" t="str">
        <f>IF(ISNUMBER(N21),'Cover Page'!$D$35/1000000*'1 macro-mapping'!N21/'FX rate'!$C12,"")</f>
        <v/>
      </c>
      <c r="O78" s="712" t="str">
        <f>IF(ISNUMBER(O21),'Cover Page'!$D$35/1000000*'1 macro-mapping'!O21/'FX rate'!$C12,"")</f>
        <v/>
      </c>
      <c r="P78" s="716" t="str">
        <f>IF(ISNUMBER(P21),'Cover Page'!$D$35/1000000*'1 macro-mapping'!P21/'FX rate'!$C12,"")</f>
        <v/>
      </c>
      <c r="Q78" s="524" t="str">
        <f>IF(ISNUMBER(Q21),'Cover Page'!$D$35/1000000*'1 macro-mapping'!Q21/'FX rate'!$C12,"")</f>
        <v/>
      </c>
      <c r="R78" s="717" t="str">
        <f>IF(ISNUMBER(R21),'Cover Page'!$D$35/1000000*'1 macro-mapping'!R21/'FX rate'!$C12,"")</f>
        <v/>
      </c>
      <c r="S78" s="712" t="str">
        <f>IF(ISNUMBER(S21),'Cover Page'!$D$35/1000000*'1 macro-mapping'!S21/'FX rate'!$C12,"")</f>
        <v/>
      </c>
      <c r="T78" s="712" t="str">
        <f>IF(ISNUMBER(T21),'Cover Page'!$D$35/1000000*'1 macro-mapping'!T21/'FX rate'!$C12,"")</f>
        <v/>
      </c>
      <c r="U78" s="718" t="str">
        <f>IF(ISNUMBER(U21),'Cover Page'!$D$35/1000000*'1 macro-mapping'!U21/'FX rate'!$C12,"")</f>
        <v/>
      </c>
      <c r="V78" s="717" t="str">
        <f>IF(ISNUMBER(V21),'Cover Page'!$D$35/1000000*'1 macro-mapping'!V21/'FX rate'!$C12,"")</f>
        <v/>
      </c>
      <c r="W78" s="712" t="str">
        <f>IF(ISNUMBER(W21),'Cover Page'!$D$35/1000000*'1 macro-mapping'!W21/'FX rate'!$C12,"")</f>
        <v/>
      </c>
      <c r="X78" s="712" t="str">
        <f>IF(ISNUMBER(X21),'Cover Page'!$D$35/1000000*'1 macro-mapping'!X21/'FX rate'!$C12,"")</f>
        <v/>
      </c>
      <c r="Y78" s="719" t="str">
        <f>IF(ISNUMBER(Y21),'Cover Page'!$D$35/1000000*'1 macro-mapping'!Y21/'FX rate'!$C12,"")</f>
        <v/>
      </c>
      <c r="Z78" s="719" t="str">
        <f>IF(ISNUMBER(Z21),'Cover Page'!$D$35/1000000*'1 macro-mapping'!Z21/'FX rate'!$C12,"")</f>
        <v/>
      </c>
      <c r="AA78" s="719" t="str">
        <f>IF(ISNUMBER(AA21),'Cover Page'!$D$35/1000000*'1 macro-mapping'!AA21/'FX rate'!$C12,"")</f>
        <v/>
      </c>
      <c r="AB78" s="719" t="str">
        <f>IF(ISNUMBER(AB21),'Cover Page'!$D$35/1000000*'1 macro-mapping'!AB21/'FX rate'!$C12,"")</f>
        <v/>
      </c>
      <c r="AC78" s="719" t="str">
        <f>IF(ISNUMBER(AC21),'Cover Page'!$D$35/1000000*'1 macro-mapping'!AC21/'FX rate'!$C12,"")</f>
        <v/>
      </c>
      <c r="AD78" s="719" t="str">
        <f>IF(ISNUMBER(AD21),'Cover Page'!$D$35/1000000*'1 macro-mapping'!AD21/'FX rate'!$C12,"")</f>
        <v/>
      </c>
      <c r="AE78" s="719" t="str">
        <f>IF(ISNUMBER(AE21),'Cover Page'!$D$35/1000000*'1 macro-mapping'!AE21/'FX rate'!$C12,"")</f>
        <v/>
      </c>
      <c r="AF78" s="719" t="str">
        <f>IF(ISNUMBER(AF21),'Cover Page'!$D$35/1000000*'1 macro-mapping'!AF21/'FX rate'!$C12,"")</f>
        <v/>
      </c>
      <c r="AG78" s="719" t="str">
        <f>IF(ISNUMBER(AG21),'Cover Page'!$D$35/1000000*'1 macro-mapping'!AG21/'FX rate'!$C12,"")</f>
        <v/>
      </c>
      <c r="AH78" s="719" t="str">
        <f>IF(ISNUMBER(AH21),'Cover Page'!$D$35/1000000*'1 macro-mapping'!AH21/'FX rate'!$C12,"")</f>
        <v/>
      </c>
      <c r="AI78" s="719" t="str">
        <f>IF(ISNUMBER(AI21),'Cover Page'!$D$35/1000000*'1 macro-mapping'!AI21/'FX rate'!$C12,"")</f>
        <v/>
      </c>
      <c r="AJ78" s="719" t="str">
        <f>IF(ISNUMBER(AJ21),'Cover Page'!$D$35/1000000*'1 macro-mapping'!AJ21/'FX rate'!$C12,"")</f>
        <v/>
      </c>
      <c r="AK78" s="719" t="str">
        <f>IF(ISNUMBER(AK21),'Cover Page'!$D$35/1000000*'1 macro-mapping'!AK21/'FX rate'!$C12,"")</f>
        <v/>
      </c>
      <c r="AL78" s="248"/>
      <c r="AM78" s="719" t="str">
        <f>IF(ISNUMBER(AM21),'Cover Page'!$D$35/1000000*'1 macro-mapping'!AM21/'FX rate'!$C12,"")</f>
        <v/>
      </c>
      <c r="AN78" s="720" t="str">
        <f>IF(ISNUMBER(AN21),'Cover Page'!$D$35/1000000*'1 macro-mapping'!AN21/'FX rate'!$C12,"")</f>
        <v/>
      </c>
      <c r="AO78" s="721" t="str">
        <f>IF(ISNUMBER(AO21),'Cover Page'!$D$35/1000000*'1 macro-mapping'!AO21/'FX rate'!$C12,"")</f>
        <v/>
      </c>
      <c r="AP78" s="721" t="str">
        <f>IF(ISNUMBER(AP21),'Cover Page'!$D$35/1000000*'1 macro-mapping'!AP21/'FX rate'!$C12,"")</f>
        <v/>
      </c>
      <c r="AQ78" s="721" t="str">
        <f>IF(ISNUMBER(AQ21),'Cover Page'!$D$35/1000000*'1 macro-mapping'!AQ21/'FX rate'!$C12,"")</f>
        <v/>
      </c>
      <c r="AR78" s="721" t="str">
        <f>IF(ISNUMBER(AR21),'Cover Page'!$D$35/1000000*'1 macro-mapping'!AR21/'FX rate'!$C12,"")</f>
        <v/>
      </c>
      <c r="AS78" s="721" t="str">
        <f>IF(ISNUMBER(AS21),'Cover Page'!$D$35/1000000*'1 macro-mapping'!AS21/'FX rate'!$C12,"")</f>
        <v/>
      </c>
      <c r="AT78" s="248"/>
      <c r="AU78" s="721" t="str">
        <f>IF(ISNUMBER(AU21),'Cover Page'!$D$35/1000000*'1 macro-mapping'!AU21/'FX rate'!$C12,"")</f>
        <v/>
      </c>
      <c r="AV78" s="721" t="str">
        <f>IF(ISNUMBER(AV21),'Cover Page'!$D$35/1000000*'1 macro-mapping'!AV21/'FX rate'!$C12,"")</f>
        <v/>
      </c>
      <c r="AW78" s="721" t="str">
        <f>IF(ISNUMBER(AW21),'Cover Page'!$D$35/1000000*'1 macro-mapping'!AW21/'FX rate'!$C12,"")</f>
        <v/>
      </c>
      <c r="AX78" s="721" t="str">
        <f>IF(ISNUMBER(AX21),'Cover Page'!$D$35/1000000*'1 macro-mapping'!AX21/'FX rate'!$C12,"")</f>
        <v/>
      </c>
      <c r="AY78" s="721" t="str">
        <f>IF(ISNUMBER(AY21),'Cover Page'!$D$35/1000000*'1 macro-mapping'!AY21/'FX rate'!$C12,"")</f>
        <v/>
      </c>
    </row>
    <row r="79" spans="1:51" ht="14.25" customHeight="1" x14ac:dyDescent="0.2">
      <c r="A79" s="2116"/>
      <c r="B79" s="1823">
        <v>2008</v>
      </c>
      <c r="C79" s="521">
        <f>IF(ISNUMBER(C22),'Cover Page'!$D$35/1000000*'1 macro-mapping'!C22/'FX rate'!$C13,"")</f>
        <v>0</v>
      </c>
      <c r="D79" s="524" t="str">
        <f>IF(ISNUMBER(D22),'Cover Page'!$D$35/1000000*'1 macro-mapping'!D22/'FX rate'!$C13,"")</f>
        <v/>
      </c>
      <c r="E79" s="522">
        <f>IF(ISNUMBER(E22),'Cover Page'!$D$35/1000000*'1 macro-mapping'!E22/'FX rate'!$C13,"")</f>
        <v>0</v>
      </c>
      <c r="F79" s="712" t="str">
        <f>IF(ISNUMBER(F22),'Cover Page'!$D$35/1000000*'1 macro-mapping'!F22/'FX rate'!$C13,"")</f>
        <v/>
      </c>
      <c r="G79" s="712" t="str">
        <f>IF(ISNUMBER(G22),'Cover Page'!$D$35/1000000*'1 macro-mapping'!G22/'FX rate'!$C13,"")</f>
        <v/>
      </c>
      <c r="H79" s="713" t="str">
        <f>IF(ISNUMBER(H22),'Cover Page'!$D$35/1000000*'1 macro-mapping'!H22/'FX rate'!$C13,"")</f>
        <v/>
      </c>
      <c r="I79" s="713" t="str">
        <f>IF(ISNUMBER(I22),'Cover Page'!$D$35/1000000*'1 macro-mapping'!I22/'FX rate'!$C13,"")</f>
        <v/>
      </c>
      <c r="J79" s="524" t="str">
        <f>IF(ISNUMBER(J22),'Cover Page'!$D$35/1000000*'1 macro-mapping'!J22/'FX rate'!$C13,"")</f>
        <v/>
      </c>
      <c r="K79" s="712" t="str">
        <f>IF(ISNUMBER(K22),'Cover Page'!$D$35/1000000*'1 macro-mapping'!K22/'FX rate'!$C13,"")</f>
        <v/>
      </c>
      <c r="L79" s="714" t="str">
        <f>IF(ISNUMBER(L22),'Cover Page'!$D$35/1000000*'1 macro-mapping'!L22/'FX rate'!$C13,"")</f>
        <v/>
      </c>
      <c r="M79" s="522">
        <f>IF(ISNUMBER(M22),'Cover Page'!$D$35/1000000*'1 macro-mapping'!M22/'FX rate'!$C13,"")</f>
        <v>0</v>
      </c>
      <c r="N79" s="715" t="str">
        <f>IF(ISNUMBER(N22),'Cover Page'!$D$35/1000000*'1 macro-mapping'!N22/'FX rate'!$C13,"")</f>
        <v/>
      </c>
      <c r="O79" s="712" t="str">
        <f>IF(ISNUMBER(O22),'Cover Page'!$D$35/1000000*'1 macro-mapping'!O22/'FX rate'!$C13,"")</f>
        <v/>
      </c>
      <c r="P79" s="716" t="str">
        <f>IF(ISNUMBER(P22),'Cover Page'!$D$35/1000000*'1 macro-mapping'!P22/'FX rate'!$C13,"")</f>
        <v/>
      </c>
      <c r="Q79" s="524" t="str">
        <f>IF(ISNUMBER(Q22),'Cover Page'!$D$35/1000000*'1 macro-mapping'!Q22/'FX rate'!$C13,"")</f>
        <v/>
      </c>
      <c r="R79" s="717" t="str">
        <f>IF(ISNUMBER(R22),'Cover Page'!$D$35/1000000*'1 macro-mapping'!R22/'FX rate'!$C13,"")</f>
        <v/>
      </c>
      <c r="S79" s="712" t="str">
        <f>IF(ISNUMBER(S22),'Cover Page'!$D$35/1000000*'1 macro-mapping'!S22/'FX rate'!$C13,"")</f>
        <v/>
      </c>
      <c r="T79" s="712" t="str">
        <f>IF(ISNUMBER(T22),'Cover Page'!$D$35/1000000*'1 macro-mapping'!T22/'FX rate'!$C13,"")</f>
        <v/>
      </c>
      <c r="U79" s="718" t="str">
        <f>IF(ISNUMBER(U22),'Cover Page'!$D$35/1000000*'1 macro-mapping'!U22/'FX rate'!$C13,"")</f>
        <v/>
      </c>
      <c r="V79" s="717" t="str">
        <f>IF(ISNUMBER(V22),'Cover Page'!$D$35/1000000*'1 macro-mapping'!V22/'FX rate'!$C13,"")</f>
        <v/>
      </c>
      <c r="W79" s="712" t="str">
        <f>IF(ISNUMBER(W22),'Cover Page'!$D$35/1000000*'1 macro-mapping'!W22/'FX rate'!$C13,"")</f>
        <v/>
      </c>
      <c r="X79" s="712" t="str">
        <f>IF(ISNUMBER(X22),'Cover Page'!$D$35/1000000*'1 macro-mapping'!X22/'FX rate'!$C13,"")</f>
        <v/>
      </c>
      <c r="Y79" s="719" t="str">
        <f>IF(ISNUMBER(Y22),'Cover Page'!$D$35/1000000*'1 macro-mapping'!Y22/'FX rate'!$C13,"")</f>
        <v/>
      </c>
      <c r="Z79" s="719" t="str">
        <f>IF(ISNUMBER(Z22),'Cover Page'!$D$35/1000000*'1 macro-mapping'!Z22/'FX rate'!$C13,"")</f>
        <v/>
      </c>
      <c r="AA79" s="719" t="str">
        <f>IF(ISNUMBER(AA22),'Cover Page'!$D$35/1000000*'1 macro-mapping'!AA22/'FX rate'!$C13,"")</f>
        <v/>
      </c>
      <c r="AB79" s="719" t="str">
        <f>IF(ISNUMBER(AB22),'Cover Page'!$D$35/1000000*'1 macro-mapping'!AB22/'FX rate'!$C13,"")</f>
        <v/>
      </c>
      <c r="AC79" s="719" t="str">
        <f>IF(ISNUMBER(AC22),'Cover Page'!$D$35/1000000*'1 macro-mapping'!AC22/'FX rate'!$C13,"")</f>
        <v/>
      </c>
      <c r="AD79" s="719" t="str">
        <f>IF(ISNUMBER(AD22),'Cover Page'!$D$35/1000000*'1 macro-mapping'!AD22/'FX rate'!$C13,"")</f>
        <v/>
      </c>
      <c r="AE79" s="719" t="str">
        <f>IF(ISNUMBER(AE22),'Cover Page'!$D$35/1000000*'1 macro-mapping'!AE22/'FX rate'!$C13,"")</f>
        <v/>
      </c>
      <c r="AF79" s="719" t="str">
        <f>IF(ISNUMBER(AF22),'Cover Page'!$D$35/1000000*'1 macro-mapping'!AF22/'FX rate'!$C13,"")</f>
        <v/>
      </c>
      <c r="AG79" s="719" t="str">
        <f>IF(ISNUMBER(AG22),'Cover Page'!$D$35/1000000*'1 macro-mapping'!AG22/'FX rate'!$C13,"")</f>
        <v/>
      </c>
      <c r="AH79" s="719" t="str">
        <f>IF(ISNUMBER(AH22),'Cover Page'!$D$35/1000000*'1 macro-mapping'!AH22/'FX rate'!$C13,"")</f>
        <v/>
      </c>
      <c r="AI79" s="719" t="str">
        <f>IF(ISNUMBER(AI22),'Cover Page'!$D$35/1000000*'1 macro-mapping'!AI22/'FX rate'!$C13,"")</f>
        <v/>
      </c>
      <c r="AJ79" s="719" t="str">
        <f>IF(ISNUMBER(AJ22),'Cover Page'!$D$35/1000000*'1 macro-mapping'!AJ22/'FX rate'!$C13,"")</f>
        <v/>
      </c>
      <c r="AK79" s="719" t="str">
        <f>IF(ISNUMBER(AK22),'Cover Page'!$D$35/1000000*'1 macro-mapping'!AK22/'FX rate'!$C13,"")</f>
        <v/>
      </c>
      <c r="AL79" s="248"/>
      <c r="AM79" s="719" t="str">
        <f>IF(ISNUMBER(AM22),'Cover Page'!$D$35/1000000*'1 macro-mapping'!AM22/'FX rate'!$C13,"")</f>
        <v/>
      </c>
      <c r="AN79" s="720" t="str">
        <f>IF(ISNUMBER(AN22),'Cover Page'!$D$35/1000000*'1 macro-mapping'!AN22/'FX rate'!$C13,"")</f>
        <v/>
      </c>
      <c r="AO79" s="721" t="str">
        <f>IF(ISNUMBER(AO22),'Cover Page'!$D$35/1000000*'1 macro-mapping'!AO22/'FX rate'!$C13,"")</f>
        <v/>
      </c>
      <c r="AP79" s="721" t="str">
        <f>IF(ISNUMBER(AP22),'Cover Page'!$D$35/1000000*'1 macro-mapping'!AP22/'FX rate'!$C13,"")</f>
        <v/>
      </c>
      <c r="AQ79" s="721" t="str">
        <f>IF(ISNUMBER(AQ22),'Cover Page'!$D$35/1000000*'1 macro-mapping'!AQ22/'FX rate'!$C13,"")</f>
        <v/>
      </c>
      <c r="AR79" s="721" t="str">
        <f>IF(ISNUMBER(AR22),'Cover Page'!$D$35/1000000*'1 macro-mapping'!AR22/'FX rate'!$C13,"")</f>
        <v/>
      </c>
      <c r="AS79" s="721" t="str">
        <f>IF(ISNUMBER(AS22),'Cover Page'!$D$35/1000000*'1 macro-mapping'!AS22/'FX rate'!$C13,"")</f>
        <v/>
      </c>
      <c r="AT79" s="248"/>
      <c r="AU79" s="721" t="str">
        <f>IF(ISNUMBER(AU22),'Cover Page'!$D$35/1000000*'1 macro-mapping'!AU22/'FX rate'!$C13,"")</f>
        <v/>
      </c>
      <c r="AV79" s="721" t="str">
        <f>IF(ISNUMBER(AV22),'Cover Page'!$D$35/1000000*'1 macro-mapping'!AV22/'FX rate'!$C13,"")</f>
        <v/>
      </c>
      <c r="AW79" s="721" t="str">
        <f>IF(ISNUMBER(AW22),'Cover Page'!$D$35/1000000*'1 macro-mapping'!AW22/'FX rate'!$C13,"")</f>
        <v/>
      </c>
      <c r="AX79" s="721" t="str">
        <f>IF(ISNUMBER(AX22),'Cover Page'!$D$35/1000000*'1 macro-mapping'!AX22/'FX rate'!$C13,"")</f>
        <v/>
      </c>
      <c r="AY79" s="721" t="str">
        <f>IF(ISNUMBER(AY22),'Cover Page'!$D$35/1000000*'1 macro-mapping'!AY22/'FX rate'!$C13,"")</f>
        <v/>
      </c>
    </row>
    <row r="80" spans="1:51" ht="14.25" customHeight="1" x14ac:dyDescent="0.2">
      <c r="A80" s="2116"/>
      <c r="B80" s="1823">
        <v>2009</v>
      </c>
      <c r="C80" s="521">
        <f>IF(ISNUMBER(C23),'Cover Page'!$D$35/1000000*'1 macro-mapping'!C23/'FX rate'!$C14,"")</f>
        <v>0</v>
      </c>
      <c r="D80" s="524" t="str">
        <f>IF(ISNUMBER(D23),'Cover Page'!$D$35/1000000*'1 macro-mapping'!D23/'FX rate'!$C14,"")</f>
        <v/>
      </c>
      <c r="E80" s="522">
        <f>IF(ISNUMBER(E23),'Cover Page'!$D$35/1000000*'1 macro-mapping'!E23/'FX rate'!$C14,"")</f>
        <v>0</v>
      </c>
      <c r="F80" s="712" t="str">
        <f>IF(ISNUMBER(F23),'Cover Page'!$D$35/1000000*'1 macro-mapping'!F23/'FX rate'!$C14,"")</f>
        <v/>
      </c>
      <c r="G80" s="712" t="str">
        <f>IF(ISNUMBER(G23),'Cover Page'!$D$35/1000000*'1 macro-mapping'!G23/'FX rate'!$C14,"")</f>
        <v/>
      </c>
      <c r="H80" s="713" t="str">
        <f>IF(ISNUMBER(H23),'Cover Page'!$D$35/1000000*'1 macro-mapping'!H23/'FX rate'!$C14,"")</f>
        <v/>
      </c>
      <c r="I80" s="713" t="str">
        <f>IF(ISNUMBER(I23),'Cover Page'!$D$35/1000000*'1 macro-mapping'!I23/'FX rate'!$C14,"")</f>
        <v/>
      </c>
      <c r="J80" s="524" t="str">
        <f>IF(ISNUMBER(J23),'Cover Page'!$D$35/1000000*'1 macro-mapping'!J23/'FX rate'!$C14,"")</f>
        <v/>
      </c>
      <c r="K80" s="712" t="str">
        <f>IF(ISNUMBER(K23),'Cover Page'!$D$35/1000000*'1 macro-mapping'!K23/'FX rate'!$C14,"")</f>
        <v/>
      </c>
      <c r="L80" s="714" t="str">
        <f>IF(ISNUMBER(L23),'Cover Page'!$D$35/1000000*'1 macro-mapping'!L23/'FX rate'!$C14,"")</f>
        <v/>
      </c>
      <c r="M80" s="522">
        <f>IF(ISNUMBER(M23),'Cover Page'!$D$35/1000000*'1 macro-mapping'!M23/'FX rate'!$C14,"")</f>
        <v>0</v>
      </c>
      <c r="N80" s="715" t="str">
        <f>IF(ISNUMBER(N23),'Cover Page'!$D$35/1000000*'1 macro-mapping'!N23/'FX rate'!$C14,"")</f>
        <v/>
      </c>
      <c r="O80" s="712" t="str">
        <f>IF(ISNUMBER(O23),'Cover Page'!$D$35/1000000*'1 macro-mapping'!O23/'FX rate'!$C14,"")</f>
        <v/>
      </c>
      <c r="P80" s="716" t="str">
        <f>IF(ISNUMBER(P23),'Cover Page'!$D$35/1000000*'1 macro-mapping'!P23/'FX rate'!$C14,"")</f>
        <v/>
      </c>
      <c r="Q80" s="524" t="str">
        <f>IF(ISNUMBER(Q23),'Cover Page'!$D$35/1000000*'1 macro-mapping'!Q23/'FX rate'!$C14,"")</f>
        <v/>
      </c>
      <c r="R80" s="717" t="str">
        <f>IF(ISNUMBER(R23),'Cover Page'!$D$35/1000000*'1 macro-mapping'!R23/'FX rate'!$C14,"")</f>
        <v/>
      </c>
      <c r="S80" s="712" t="str">
        <f>IF(ISNUMBER(S23),'Cover Page'!$D$35/1000000*'1 macro-mapping'!S23/'FX rate'!$C14,"")</f>
        <v/>
      </c>
      <c r="T80" s="712" t="str">
        <f>IF(ISNUMBER(T23),'Cover Page'!$D$35/1000000*'1 macro-mapping'!T23/'FX rate'!$C14,"")</f>
        <v/>
      </c>
      <c r="U80" s="718" t="str">
        <f>IF(ISNUMBER(U23),'Cover Page'!$D$35/1000000*'1 macro-mapping'!U23/'FX rate'!$C14,"")</f>
        <v/>
      </c>
      <c r="V80" s="717" t="str">
        <f>IF(ISNUMBER(V23),'Cover Page'!$D$35/1000000*'1 macro-mapping'!V23/'FX rate'!$C14,"")</f>
        <v/>
      </c>
      <c r="W80" s="712" t="str">
        <f>IF(ISNUMBER(W23),'Cover Page'!$D$35/1000000*'1 macro-mapping'!W23/'FX rate'!$C14,"")</f>
        <v/>
      </c>
      <c r="X80" s="712" t="str">
        <f>IF(ISNUMBER(X23),'Cover Page'!$D$35/1000000*'1 macro-mapping'!X23/'FX rate'!$C14,"")</f>
        <v/>
      </c>
      <c r="Y80" s="719" t="str">
        <f>IF(ISNUMBER(Y23),'Cover Page'!$D$35/1000000*'1 macro-mapping'!Y23/'FX rate'!$C14,"")</f>
        <v/>
      </c>
      <c r="Z80" s="719" t="str">
        <f>IF(ISNUMBER(Z23),'Cover Page'!$D$35/1000000*'1 macro-mapping'!Z23/'FX rate'!$C14,"")</f>
        <v/>
      </c>
      <c r="AA80" s="719" t="str">
        <f>IF(ISNUMBER(AA23),'Cover Page'!$D$35/1000000*'1 macro-mapping'!AA23/'FX rate'!$C14,"")</f>
        <v/>
      </c>
      <c r="AB80" s="719" t="str">
        <f>IF(ISNUMBER(AB23),'Cover Page'!$D$35/1000000*'1 macro-mapping'!AB23/'FX rate'!$C14,"")</f>
        <v/>
      </c>
      <c r="AC80" s="719" t="str">
        <f>IF(ISNUMBER(AC23),'Cover Page'!$D$35/1000000*'1 macro-mapping'!AC23/'FX rate'!$C14,"")</f>
        <v/>
      </c>
      <c r="AD80" s="719" t="str">
        <f>IF(ISNUMBER(AD23),'Cover Page'!$D$35/1000000*'1 macro-mapping'!AD23/'FX rate'!$C14,"")</f>
        <v/>
      </c>
      <c r="AE80" s="719" t="str">
        <f>IF(ISNUMBER(AE23),'Cover Page'!$D$35/1000000*'1 macro-mapping'!AE23/'FX rate'!$C14,"")</f>
        <v/>
      </c>
      <c r="AF80" s="719" t="str">
        <f>IF(ISNUMBER(AF23),'Cover Page'!$D$35/1000000*'1 macro-mapping'!AF23/'FX rate'!$C14,"")</f>
        <v/>
      </c>
      <c r="AG80" s="719" t="str">
        <f>IF(ISNUMBER(AG23),'Cover Page'!$D$35/1000000*'1 macro-mapping'!AG23/'FX rate'!$C14,"")</f>
        <v/>
      </c>
      <c r="AH80" s="719" t="str">
        <f>IF(ISNUMBER(AH23),'Cover Page'!$D$35/1000000*'1 macro-mapping'!AH23/'FX rate'!$C14,"")</f>
        <v/>
      </c>
      <c r="AI80" s="719" t="str">
        <f>IF(ISNUMBER(AI23),'Cover Page'!$D$35/1000000*'1 macro-mapping'!AI23/'FX rate'!$C14,"")</f>
        <v/>
      </c>
      <c r="AJ80" s="719" t="str">
        <f>IF(ISNUMBER(AJ23),'Cover Page'!$D$35/1000000*'1 macro-mapping'!AJ23/'FX rate'!$C14,"")</f>
        <v/>
      </c>
      <c r="AK80" s="719" t="str">
        <f>IF(ISNUMBER(AK23),'Cover Page'!$D$35/1000000*'1 macro-mapping'!AK23/'FX rate'!$C14,"")</f>
        <v/>
      </c>
      <c r="AL80" s="248"/>
      <c r="AM80" s="719" t="str">
        <f>IF(ISNUMBER(AM23),'Cover Page'!$D$35/1000000*'1 macro-mapping'!AM23/'FX rate'!$C14,"")</f>
        <v/>
      </c>
      <c r="AN80" s="720" t="str">
        <f>IF(ISNUMBER(AN23),'Cover Page'!$D$35/1000000*'1 macro-mapping'!AN23/'FX rate'!$C14,"")</f>
        <v/>
      </c>
      <c r="AO80" s="721" t="str">
        <f>IF(ISNUMBER(AO23),'Cover Page'!$D$35/1000000*'1 macro-mapping'!AO23/'FX rate'!$C14,"")</f>
        <v/>
      </c>
      <c r="AP80" s="721" t="str">
        <f>IF(ISNUMBER(AP23),'Cover Page'!$D$35/1000000*'1 macro-mapping'!AP23/'FX rate'!$C14,"")</f>
        <v/>
      </c>
      <c r="AQ80" s="721" t="str">
        <f>IF(ISNUMBER(AQ23),'Cover Page'!$D$35/1000000*'1 macro-mapping'!AQ23/'FX rate'!$C14,"")</f>
        <v/>
      </c>
      <c r="AR80" s="721" t="str">
        <f>IF(ISNUMBER(AR23),'Cover Page'!$D$35/1000000*'1 macro-mapping'!AR23/'FX rate'!$C14,"")</f>
        <v/>
      </c>
      <c r="AS80" s="721" t="str">
        <f>IF(ISNUMBER(AS23),'Cover Page'!$D$35/1000000*'1 macro-mapping'!AS23/'FX rate'!$C14,"")</f>
        <v/>
      </c>
      <c r="AT80" s="248"/>
      <c r="AU80" s="721" t="str">
        <f>IF(ISNUMBER(AU23),'Cover Page'!$D$35/1000000*'1 macro-mapping'!AU23/'FX rate'!$C14,"")</f>
        <v/>
      </c>
      <c r="AV80" s="721" t="str">
        <f>IF(ISNUMBER(AV23),'Cover Page'!$D$35/1000000*'1 macro-mapping'!AV23/'FX rate'!$C14,"")</f>
        <v/>
      </c>
      <c r="AW80" s="721" t="str">
        <f>IF(ISNUMBER(AW23),'Cover Page'!$D$35/1000000*'1 macro-mapping'!AW23/'FX rate'!$C14,"")</f>
        <v/>
      </c>
      <c r="AX80" s="721" t="str">
        <f>IF(ISNUMBER(AX23),'Cover Page'!$D$35/1000000*'1 macro-mapping'!AX23/'FX rate'!$C14,"")</f>
        <v/>
      </c>
      <c r="AY80" s="721" t="str">
        <f>IF(ISNUMBER(AY23),'Cover Page'!$D$35/1000000*'1 macro-mapping'!AY23/'FX rate'!$C14,"")</f>
        <v/>
      </c>
    </row>
    <row r="81" spans="1:51" ht="14.25" customHeight="1" x14ac:dyDescent="0.2">
      <c r="A81" s="2116"/>
      <c r="B81" s="1823">
        <v>2010</v>
      </c>
      <c r="C81" s="521">
        <f>IF(ISNUMBER(C24),'Cover Page'!$D$35/1000000*'1 macro-mapping'!C24/'FX rate'!$C15,"")</f>
        <v>0</v>
      </c>
      <c r="D81" s="524" t="str">
        <f>IF(ISNUMBER(D24),'Cover Page'!$D$35/1000000*'1 macro-mapping'!D24/'FX rate'!$C15,"")</f>
        <v/>
      </c>
      <c r="E81" s="522">
        <f>IF(ISNUMBER(E24),'Cover Page'!$D$35/1000000*'1 macro-mapping'!E24/'FX rate'!$C15,"")</f>
        <v>0</v>
      </c>
      <c r="F81" s="712" t="str">
        <f>IF(ISNUMBER(F24),'Cover Page'!$D$35/1000000*'1 macro-mapping'!F24/'FX rate'!$C15,"")</f>
        <v/>
      </c>
      <c r="G81" s="712" t="str">
        <f>IF(ISNUMBER(G24),'Cover Page'!$D$35/1000000*'1 macro-mapping'!G24/'FX rate'!$C15,"")</f>
        <v/>
      </c>
      <c r="H81" s="713" t="str">
        <f>IF(ISNUMBER(H24),'Cover Page'!$D$35/1000000*'1 macro-mapping'!H24/'FX rate'!$C15,"")</f>
        <v/>
      </c>
      <c r="I81" s="713" t="str">
        <f>IF(ISNUMBER(I24),'Cover Page'!$D$35/1000000*'1 macro-mapping'!I24/'FX rate'!$C15,"")</f>
        <v/>
      </c>
      <c r="J81" s="524" t="str">
        <f>IF(ISNUMBER(J24),'Cover Page'!$D$35/1000000*'1 macro-mapping'!J24/'FX rate'!$C15,"")</f>
        <v/>
      </c>
      <c r="K81" s="712" t="str">
        <f>IF(ISNUMBER(K24),'Cover Page'!$D$35/1000000*'1 macro-mapping'!K24/'FX rate'!$C15,"")</f>
        <v/>
      </c>
      <c r="L81" s="714" t="str">
        <f>IF(ISNUMBER(L24),'Cover Page'!$D$35/1000000*'1 macro-mapping'!L24/'FX rate'!$C15,"")</f>
        <v/>
      </c>
      <c r="M81" s="522">
        <f>IF(ISNUMBER(M24),'Cover Page'!$D$35/1000000*'1 macro-mapping'!M24/'FX rate'!$C15,"")</f>
        <v>0</v>
      </c>
      <c r="N81" s="715" t="str">
        <f>IF(ISNUMBER(N24),'Cover Page'!$D$35/1000000*'1 macro-mapping'!N24/'FX rate'!$C15,"")</f>
        <v/>
      </c>
      <c r="O81" s="712" t="str">
        <f>IF(ISNUMBER(O24),'Cover Page'!$D$35/1000000*'1 macro-mapping'!O24/'FX rate'!$C15,"")</f>
        <v/>
      </c>
      <c r="P81" s="716" t="str">
        <f>IF(ISNUMBER(P24),'Cover Page'!$D$35/1000000*'1 macro-mapping'!P24/'FX rate'!$C15,"")</f>
        <v/>
      </c>
      <c r="Q81" s="524" t="str">
        <f>IF(ISNUMBER(Q24),'Cover Page'!$D$35/1000000*'1 macro-mapping'!Q24/'FX rate'!$C15,"")</f>
        <v/>
      </c>
      <c r="R81" s="717" t="str">
        <f>IF(ISNUMBER(R24),'Cover Page'!$D$35/1000000*'1 macro-mapping'!R24/'FX rate'!$C15,"")</f>
        <v/>
      </c>
      <c r="S81" s="712" t="str">
        <f>IF(ISNUMBER(S24),'Cover Page'!$D$35/1000000*'1 macro-mapping'!S24/'FX rate'!$C15,"")</f>
        <v/>
      </c>
      <c r="T81" s="712" t="str">
        <f>IF(ISNUMBER(T24),'Cover Page'!$D$35/1000000*'1 macro-mapping'!T24/'FX rate'!$C15,"")</f>
        <v/>
      </c>
      <c r="U81" s="718" t="str">
        <f>IF(ISNUMBER(U24),'Cover Page'!$D$35/1000000*'1 macro-mapping'!U24/'FX rate'!$C15,"")</f>
        <v/>
      </c>
      <c r="V81" s="717" t="str">
        <f>IF(ISNUMBER(V24),'Cover Page'!$D$35/1000000*'1 macro-mapping'!V24/'FX rate'!$C15,"")</f>
        <v/>
      </c>
      <c r="W81" s="712" t="str">
        <f>IF(ISNUMBER(W24),'Cover Page'!$D$35/1000000*'1 macro-mapping'!W24/'FX rate'!$C15,"")</f>
        <v/>
      </c>
      <c r="X81" s="712" t="str">
        <f>IF(ISNUMBER(X24),'Cover Page'!$D$35/1000000*'1 macro-mapping'!X24/'FX rate'!$C15,"")</f>
        <v/>
      </c>
      <c r="Y81" s="719" t="str">
        <f>IF(ISNUMBER(Y24),'Cover Page'!$D$35/1000000*'1 macro-mapping'!Y24/'FX rate'!$C15,"")</f>
        <v/>
      </c>
      <c r="Z81" s="719" t="str">
        <f>IF(ISNUMBER(Z24),'Cover Page'!$D$35/1000000*'1 macro-mapping'!Z24/'FX rate'!$C15,"")</f>
        <v/>
      </c>
      <c r="AA81" s="719" t="str">
        <f>IF(ISNUMBER(AA24),'Cover Page'!$D$35/1000000*'1 macro-mapping'!AA24/'FX rate'!$C15,"")</f>
        <v/>
      </c>
      <c r="AB81" s="719" t="str">
        <f>IF(ISNUMBER(AB24),'Cover Page'!$D$35/1000000*'1 macro-mapping'!AB24/'FX rate'!$C15,"")</f>
        <v/>
      </c>
      <c r="AC81" s="719" t="str">
        <f>IF(ISNUMBER(AC24),'Cover Page'!$D$35/1000000*'1 macro-mapping'!AC24/'FX rate'!$C15,"")</f>
        <v/>
      </c>
      <c r="AD81" s="719" t="str">
        <f>IF(ISNUMBER(AD24),'Cover Page'!$D$35/1000000*'1 macro-mapping'!AD24/'FX rate'!$C15,"")</f>
        <v/>
      </c>
      <c r="AE81" s="719" t="str">
        <f>IF(ISNUMBER(AE24),'Cover Page'!$D$35/1000000*'1 macro-mapping'!AE24/'FX rate'!$C15,"")</f>
        <v/>
      </c>
      <c r="AF81" s="719" t="str">
        <f>IF(ISNUMBER(AF24),'Cover Page'!$D$35/1000000*'1 macro-mapping'!AF24/'FX rate'!$C15,"")</f>
        <v/>
      </c>
      <c r="AG81" s="719" t="str">
        <f>IF(ISNUMBER(AG24),'Cover Page'!$D$35/1000000*'1 macro-mapping'!AG24/'FX rate'!$C15,"")</f>
        <v/>
      </c>
      <c r="AH81" s="719" t="str">
        <f>IF(ISNUMBER(AH24),'Cover Page'!$D$35/1000000*'1 macro-mapping'!AH24/'FX rate'!$C15,"")</f>
        <v/>
      </c>
      <c r="AI81" s="719" t="str">
        <f>IF(ISNUMBER(AI24),'Cover Page'!$D$35/1000000*'1 macro-mapping'!AI24/'FX rate'!$C15,"")</f>
        <v/>
      </c>
      <c r="AJ81" s="719" t="str">
        <f>IF(ISNUMBER(AJ24),'Cover Page'!$D$35/1000000*'1 macro-mapping'!AJ24/'FX rate'!$C15,"")</f>
        <v/>
      </c>
      <c r="AK81" s="719" t="str">
        <f>IF(ISNUMBER(AK24),'Cover Page'!$D$35/1000000*'1 macro-mapping'!AK24/'FX rate'!$C15,"")</f>
        <v/>
      </c>
      <c r="AL81" s="248"/>
      <c r="AM81" s="719" t="str">
        <f>IF(ISNUMBER(AM24),'Cover Page'!$D$35/1000000*'1 macro-mapping'!AM24/'FX rate'!$C15,"")</f>
        <v/>
      </c>
      <c r="AN81" s="720" t="str">
        <f>IF(ISNUMBER(AN24),'Cover Page'!$D$35/1000000*'1 macro-mapping'!AN24/'FX rate'!$C15,"")</f>
        <v/>
      </c>
      <c r="AO81" s="721" t="str">
        <f>IF(ISNUMBER(AO24),'Cover Page'!$D$35/1000000*'1 macro-mapping'!AO24/'FX rate'!$C15,"")</f>
        <v/>
      </c>
      <c r="AP81" s="721" t="str">
        <f>IF(ISNUMBER(AP24),'Cover Page'!$D$35/1000000*'1 macro-mapping'!AP24/'FX rate'!$C15,"")</f>
        <v/>
      </c>
      <c r="AQ81" s="721" t="str">
        <f>IF(ISNUMBER(AQ24),'Cover Page'!$D$35/1000000*'1 macro-mapping'!AQ24/'FX rate'!$C15,"")</f>
        <v/>
      </c>
      <c r="AR81" s="721" t="str">
        <f>IF(ISNUMBER(AR24),'Cover Page'!$D$35/1000000*'1 macro-mapping'!AR24/'FX rate'!$C15,"")</f>
        <v/>
      </c>
      <c r="AS81" s="721" t="str">
        <f>IF(ISNUMBER(AS24),'Cover Page'!$D$35/1000000*'1 macro-mapping'!AS24/'FX rate'!$C15,"")</f>
        <v/>
      </c>
      <c r="AT81" s="248"/>
      <c r="AU81" s="721" t="str">
        <f>IF(ISNUMBER(AU24),'Cover Page'!$D$35/1000000*'1 macro-mapping'!AU24/'FX rate'!$C15,"")</f>
        <v/>
      </c>
      <c r="AV81" s="721" t="str">
        <f>IF(ISNUMBER(AV24),'Cover Page'!$D$35/1000000*'1 macro-mapping'!AV24/'FX rate'!$C15,"")</f>
        <v/>
      </c>
      <c r="AW81" s="721" t="str">
        <f>IF(ISNUMBER(AW24),'Cover Page'!$D$35/1000000*'1 macro-mapping'!AW24/'FX rate'!$C15,"")</f>
        <v/>
      </c>
      <c r="AX81" s="721" t="str">
        <f>IF(ISNUMBER(AX24),'Cover Page'!$D$35/1000000*'1 macro-mapping'!AX24/'FX rate'!$C15,"")</f>
        <v/>
      </c>
      <c r="AY81" s="721" t="str">
        <f>IF(ISNUMBER(AY24),'Cover Page'!$D$35/1000000*'1 macro-mapping'!AY24/'FX rate'!$C15,"")</f>
        <v/>
      </c>
    </row>
    <row r="82" spans="1:51" ht="14.25" customHeight="1" x14ac:dyDescent="0.2">
      <c r="A82" s="2116"/>
      <c r="B82" s="1823">
        <v>2011</v>
      </c>
      <c r="C82" s="521">
        <f>IF(ISNUMBER(C25),'Cover Page'!$D$35/1000000*'1 macro-mapping'!C25/'FX rate'!$C16,"")</f>
        <v>0</v>
      </c>
      <c r="D82" s="524" t="str">
        <f>IF(ISNUMBER(D25),'Cover Page'!$D$35/1000000*'1 macro-mapping'!D25/'FX rate'!$C16,"")</f>
        <v/>
      </c>
      <c r="E82" s="522">
        <f>IF(ISNUMBER(E25),'Cover Page'!$D$35/1000000*'1 macro-mapping'!E25/'FX rate'!$C16,"")</f>
        <v>0</v>
      </c>
      <c r="F82" s="712" t="str">
        <f>IF(ISNUMBER(F25),'Cover Page'!$D$35/1000000*'1 macro-mapping'!F25/'FX rate'!$C16,"")</f>
        <v/>
      </c>
      <c r="G82" s="712" t="str">
        <f>IF(ISNUMBER(G25),'Cover Page'!$D$35/1000000*'1 macro-mapping'!G25/'FX rate'!$C16,"")</f>
        <v/>
      </c>
      <c r="H82" s="713" t="str">
        <f>IF(ISNUMBER(H25),'Cover Page'!$D$35/1000000*'1 macro-mapping'!H25/'FX rate'!$C16,"")</f>
        <v/>
      </c>
      <c r="I82" s="713" t="str">
        <f>IF(ISNUMBER(I25),'Cover Page'!$D$35/1000000*'1 macro-mapping'!I25/'FX rate'!$C16,"")</f>
        <v/>
      </c>
      <c r="J82" s="524" t="str">
        <f>IF(ISNUMBER(J25),'Cover Page'!$D$35/1000000*'1 macro-mapping'!J25/'FX rate'!$C16,"")</f>
        <v/>
      </c>
      <c r="K82" s="712" t="str">
        <f>IF(ISNUMBER(K25),'Cover Page'!$D$35/1000000*'1 macro-mapping'!K25/'FX rate'!$C16,"")</f>
        <v/>
      </c>
      <c r="L82" s="714" t="str">
        <f>IF(ISNUMBER(L25),'Cover Page'!$D$35/1000000*'1 macro-mapping'!L25/'FX rate'!$C16,"")</f>
        <v/>
      </c>
      <c r="M82" s="522">
        <f>IF(ISNUMBER(M25),'Cover Page'!$D$35/1000000*'1 macro-mapping'!M25/'FX rate'!$C16,"")</f>
        <v>0</v>
      </c>
      <c r="N82" s="715" t="str">
        <f>IF(ISNUMBER(N25),'Cover Page'!$D$35/1000000*'1 macro-mapping'!N25/'FX rate'!$C16,"")</f>
        <v/>
      </c>
      <c r="O82" s="712" t="str">
        <f>IF(ISNUMBER(O25),'Cover Page'!$D$35/1000000*'1 macro-mapping'!O25/'FX rate'!$C16,"")</f>
        <v/>
      </c>
      <c r="P82" s="716" t="str">
        <f>IF(ISNUMBER(P25),'Cover Page'!$D$35/1000000*'1 macro-mapping'!P25/'FX rate'!$C16,"")</f>
        <v/>
      </c>
      <c r="Q82" s="524" t="str">
        <f>IF(ISNUMBER(Q25),'Cover Page'!$D$35/1000000*'1 macro-mapping'!Q25/'FX rate'!$C16,"")</f>
        <v/>
      </c>
      <c r="R82" s="717" t="str">
        <f>IF(ISNUMBER(R25),'Cover Page'!$D$35/1000000*'1 macro-mapping'!R25/'FX rate'!$C16,"")</f>
        <v/>
      </c>
      <c r="S82" s="712" t="str">
        <f>IF(ISNUMBER(S25),'Cover Page'!$D$35/1000000*'1 macro-mapping'!S25/'FX rate'!$C16,"")</f>
        <v/>
      </c>
      <c r="T82" s="712" t="str">
        <f>IF(ISNUMBER(T25),'Cover Page'!$D$35/1000000*'1 macro-mapping'!T25/'FX rate'!$C16,"")</f>
        <v/>
      </c>
      <c r="U82" s="718" t="str">
        <f>IF(ISNUMBER(U25),'Cover Page'!$D$35/1000000*'1 macro-mapping'!U25/'FX rate'!$C16,"")</f>
        <v/>
      </c>
      <c r="V82" s="717" t="str">
        <f>IF(ISNUMBER(V25),'Cover Page'!$D$35/1000000*'1 macro-mapping'!V25/'FX rate'!$C16,"")</f>
        <v/>
      </c>
      <c r="W82" s="712" t="str">
        <f>IF(ISNUMBER(W25),'Cover Page'!$D$35/1000000*'1 macro-mapping'!W25/'FX rate'!$C16,"")</f>
        <v/>
      </c>
      <c r="X82" s="712" t="str">
        <f>IF(ISNUMBER(X25),'Cover Page'!$D$35/1000000*'1 macro-mapping'!X25/'FX rate'!$C16,"")</f>
        <v/>
      </c>
      <c r="Y82" s="719" t="str">
        <f>IF(ISNUMBER(Y25),'Cover Page'!$D$35/1000000*'1 macro-mapping'!Y25/'FX rate'!$C16,"")</f>
        <v/>
      </c>
      <c r="Z82" s="719" t="str">
        <f>IF(ISNUMBER(Z25),'Cover Page'!$D$35/1000000*'1 macro-mapping'!Z25/'FX rate'!$C16,"")</f>
        <v/>
      </c>
      <c r="AA82" s="719" t="str">
        <f>IF(ISNUMBER(AA25),'Cover Page'!$D$35/1000000*'1 macro-mapping'!AA25/'FX rate'!$C16,"")</f>
        <v/>
      </c>
      <c r="AB82" s="719" t="str">
        <f>IF(ISNUMBER(AB25),'Cover Page'!$D$35/1000000*'1 macro-mapping'!AB25/'FX rate'!$C16,"")</f>
        <v/>
      </c>
      <c r="AC82" s="719" t="str">
        <f>IF(ISNUMBER(AC25),'Cover Page'!$D$35/1000000*'1 macro-mapping'!AC25/'FX rate'!$C16,"")</f>
        <v/>
      </c>
      <c r="AD82" s="719" t="str">
        <f>IF(ISNUMBER(AD25),'Cover Page'!$D$35/1000000*'1 macro-mapping'!AD25/'FX rate'!$C16,"")</f>
        <v/>
      </c>
      <c r="AE82" s="719" t="str">
        <f>IF(ISNUMBER(AE25),'Cover Page'!$D$35/1000000*'1 macro-mapping'!AE25/'FX rate'!$C16,"")</f>
        <v/>
      </c>
      <c r="AF82" s="719" t="str">
        <f>IF(ISNUMBER(AF25),'Cover Page'!$D$35/1000000*'1 macro-mapping'!AF25/'FX rate'!$C16,"")</f>
        <v/>
      </c>
      <c r="AG82" s="719" t="str">
        <f>IF(ISNUMBER(AG25),'Cover Page'!$D$35/1000000*'1 macro-mapping'!AG25/'FX rate'!$C16,"")</f>
        <v/>
      </c>
      <c r="AH82" s="719" t="str">
        <f>IF(ISNUMBER(AH25),'Cover Page'!$D$35/1000000*'1 macro-mapping'!AH25/'FX rate'!$C16,"")</f>
        <v/>
      </c>
      <c r="AI82" s="719" t="str">
        <f>IF(ISNUMBER(AI25),'Cover Page'!$D$35/1000000*'1 macro-mapping'!AI25/'FX rate'!$C16,"")</f>
        <v/>
      </c>
      <c r="AJ82" s="719" t="str">
        <f>IF(ISNUMBER(AJ25),'Cover Page'!$D$35/1000000*'1 macro-mapping'!AJ25/'FX rate'!$C16,"")</f>
        <v/>
      </c>
      <c r="AK82" s="719" t="str">
        <f>IF(ISNUMBER(AK25),'Cover Page'!$D$35/1000000*'1 macro-mapping'!AK25/'FX rate'!$C16,"")</f>
        <v/>
      </c>
      <c r="AL82" s="248"/>
      <c r="AM82" s="719" t="str">
        <f>IF(ISNUMBER(AM25),'Cover Page'!$D$35/1000000*'1 macro-mapping'!AM25/'FX rate'!$C16,"")</f>
        <v/>
      </c>
      <c r="AN82" s="720" t="str">
        <f>IF(ISNUMBER(AN25),'Cover Page'!$D$35/1000000*'1 macro-mapping'!AN25/'FX rate'!$C16,"")</f>
        <v/>
      </c>
      <c r="AO82" s="721" t="str">
        <f>IF(ISNUMBER(AO25),'Cover Page'!$D$35/1000000*'1 macro-mapping'!AO25/'FX rate'!$C16,"")</f>
        <v/>
      </c>
      <c r="AP82" s="721" t="str">
        <f>IF(ISNUMBER(AP25),'Cover Page'!$D$35/1000000*'1 macro-mapping'!AP25/'FX rate'!$C16,"")</f>
        <v/>
      </c>
      <c r="AQ82" s="721" t="str">
        <f>IF(ISNUMBER(AQ25),'Cover Page'!$D$35/1000000*'1 macro-mapping'!AQ25/'FX rate'!$C16,"")</f>
        <v/>
      </c>
      <c r="AR82" s="721" t="str">
        <f>IF(ISNUMBER(AR25),'Cover Page'!$D$35/1000000*'1 macro-mapping'!AR25/'FX rate'!$C16,"")</f>
        <v/>
      </c>
      <c r="AS82" s="721" t="str">
        <f>IF(ISNUMBER(AS25),'Cover Page'!$D$35/1000000*'1 macro-mapping'!AS25/'FX rate'!$C16,"")</f>
        <v/>
      </c>
      <c r="AT82" s="248"/>
      <c r="AU82" s="721" t="str">
        <f>IF(ISNUMBER(AU25),'Cover Page'!$D$35/1000000*'1 macro-mapping'!AU25/'FX rate'!$C16,"")</f>
        <v/>
      </c>
      <c r="AV82" s="721" t="str">
        <f>IF(ISNUMBER(AV25),'Cover Page'!$D$35/1000000*'1 macro-mapping'!AV25/'FX rate'!$C16,"")</f>
        <v/>
      </c>
      <c r="AW82" s="721" t="str">
        <f>IF(ISNUMBER(AW25),'Cover Page'!$D$35/1000000*'1 macro-mapping'!AW25/'FX rate'!$C16,"")</f>
        <v/>
      </c>
      <c r="AX82" s="721" t="str">
        <f>IF(ISNUMBER(AX25),'Cover Page'!$D$35/1000000*'1 macro-mapping'!AX25/'FX rate'!$C16,"")</f>
        <v/>
      </c>
      <c r="AY82" s="721" t="str">
        <f>IF(ISNUMBER(AY25),'Cover Page'!$D$35/1000000*'1 macro-mapping'!AY25/'FX rate'!$C16,"")</f>
        <v/>
      </c>
    </row>
    <row r="83" spans="1:51" ht="14.25" customHeight="1" x14ac:dyDescent="0.2">
      <c r="A83" s="2116"/>
      <c r="B83" s="1823">
        <v>2012</v>
      </c>
      <c r="C83" s="521">
        <f>IF(ISNUMBER(C26),'Cover Page'!$D$35/1000000*'1 macro-mapping'!C26/'FX rate'!$C17,"")</f>
        <v>0</v>
      </c>
      <c r="D83" s="524" t="str">
        <f>IF(ISNUMBER(D26),'Cover Page'!$D$35/1000000*'1 macro-mapping'!D26/'FX rate'!$C17,"")</f>
        <v/>
      </c>
      <c r="E83" s="522">
        <f>IF(ISNUMBER(E26),'Cover Page'!$D$35/1000000*'1 macro-mapping'!E26/'FX rate'!$C17,"")</f>
        <v>0</v>
      </c>
      <c r="F83" s="712" t="str">
        <f>IF(ISNUMBER(F26),'Cover Page'!$D$35/1000000*'1 macro-mapping'!F26/'FX rate'!$C17,"")</f>
        <v/>
      </c>
      <c r="G83" s="712" t="str">
        <f>IF(ISNUMBER(G26),'Cover Page'!$D$35/1000000*'1 macro-mapping'!G26/'FX rate'!$C17,"")</f>
        <v/>
      </c>
      <c r="H83" s="713" t="str">
        <f>IF(ISNUMBER(H26),'Cover Page'!$D$35/1000000*'1 macro-mapping'!H26/'FX rate'!$C17,"")</f>
        <v/>
      </c>
      <c r="I83" s="713" t="str">
        <f>IF(ISNUMBER(I26),'Cover Page'!$D$35/1000000*'1 macro-mapping'!I26/'FX rate'!$C17,"")</f>
        <v/>
      </c>
      <c r="J83" s="524" t="str">
        <f>IF(ISNUMBER(J26),'Cover Page'!$D$35/1000000*'1 macro-mapping'!J26/'FX rate'!$C17,"")</f>
        <v/>
      </c>
      <c r="K83" s="712" t="str">
        <f>IF(ISNUMBER(K26),'Cover Page'!$D$35/1000000*'1 macro-mapping'!K26/'FX rate'!$C17,"")</f>
        <v/>
      </c>
      <c r="L83" s="714" t="str">
        <f>IF(ISNUMBER(L26),'Cover Page'!$D$35/1000000*'1 macro-mapping'!L26/'FX rate'!$C17,"")</f>
        <v/>
      </c>
      <c r="M83" s="522">
        <f>IF(ISNUMBER(M26),'Cover Page'!$D$35/1000000*'1 macro-mapping'!M26/'FX rate'!$C17,"")</f>
        <v>0</v>
      </c>
      <c r="N83" s="715" t="str">
        <f>IF(ISNUMBER(N26),'Cover Page'!$D$35/1000000*'1 macro-mapping'!N26/'FX rate'!$C17,"")</f>
        <v/>
      </c>
      <c r="O83" s="712" t="str">
        <f>IF(ISNUMBER(O26),'Cover Page'!$D$35/1000000*'1 macro-mapping'!O26/'FX rate'!$C17,"")</f>
        <v/>
      </c>
      <c r="P83" s="716" t="str">
        <f>IF(ISNUMBER(P26),'Cover Page'!$D$35/1000000*'1 macro-mapping'!P26/'FX rate'!$C17,"")</f>
        <v/>
      </c>
      <c r="Q83" s="524" t="str">
        <f>IF(ISNUMBER(Q26),'Cover Page'!$D$35/1000000*'1 macro-mapping'!Q26/'FX rate'!$C17,"")</f>
        <v/>
      </c>
      <c r="R83" s="717" t="str">
        <f>IF(ISNUMBER(R26),'Cover Page'!$D$35/1000000*'1 macro-mapping'!R26/'FX rate'!$C17,"")</f>
        <v/>
      </c>
      <c r="S83" s="712" t="str">
        <f>IF(ISNUMBER(S26),'Cover Page'!$D$35/1000000*'1 macro-mapping'!S26/'FX rate'!$C17,"")</f>
        <v/>
      </c>
      <c r="T83" s="712" t="str">
        <f>IF(ISNUMBER(T26),'Cover Page'!$D$35/1000000*'1 macro-mapping'!T26/'FX rate'!$C17,"")</f>
        <v/>
      </c>
      <c r="U83" s="718" t="str">
        <f>IF(ISNUMBER(U26),'Cover Page'!$D$35/1000000*'1 macro-mapping'!U26/'FX rate'!$C17,"")</f>
        <v/>
      </c>
      <c r="V83" s="717" t="str">
        <f>IF(ISNUMBER(V26),'Cover Page'!$D$35/1000000*'1 macro-mapping'!V26/'FX rate'!$C17,"")</f>
        <v/>
      </c>
      <c r="W83" s="712" t="str">
        <f>IF(ISNUMBER(W26),'Cover Page'!$D$35/1000000*'1 macro-mapping'!W26/'FX rate'!$C17,"")</f>
        <v/>
      </c>
      <c r="X83" s="712" t="str">
        <f>IF(ISNUMBER(X26),'Cover Page'!$D$35/1000000*'1 macro-mapping'!X26/'FX rate'!$C17,"")</f>
        <v/>
      </c>
      <c r="Y83" s="719" t="str">
        <f>IF(ISNUMBER(Y26),'Cover Page'!$D$35/1000000*'1 macro-mapping'!Y26/'FX rate'!$C17,"")</f>
        <v/>
      </c>
      <c r="Z83" s="719" t="str">
        <f>IF(ISNUMBER(Z26),'Cover Page'!$D$35/1000000*'1 macro-mapping'!Z26/'FX rate'!$C17,"")</f>
        <v/>
      </c>
      <c r="AA83" s="719" t="str">
        <f>IF(ISNUMBER(AA26),'Cover Page'!$D$35/1000000*'1 macro-mapping'!AA26/'FX rate'!$C17,"")</f>
        <v/>
      </c>
      <c r="AB83" s="719" t="str">
        <f>IF(ISNUMBER(AB26),'Cover Page'!$D$35/1000000*'1 macro-mapping'!AB26/'FX rate'!$C17,"")</f>
        <v/>
      </c>
      <c r="AC83" s="719" t="str">
        <f>IF(ISNUMBER(AC26),'Cover Page'!$D$35/1000000*'1 macro-mapping'!AC26/'FX rate'!$C17,"")</f>
        <v/>
      </c>
      <c r="AD83" s="719" t="str">
        <f>IF(ISNUMBER(AD26),'Cover Page'!$D$35/1000000*'1 macro-mapping'!AD26/'FX rate'!$C17,"")</f>
        <v/>
      </c>
      <c r="AE83" s="719" t="str">
        <f>IF(ISNUMBER(AE26),'Cover Page'!$D$35/1000000*'1 macro-mapping'!AE26/'FX rate'!$C17,"")</f>
        <v/>
      </c>
      <c r="AF83" s="719" t="str">
        <f>IF(ISNUMBER(AF26),'Cover Page'!$D$35/1000000*'1 macro-mapping'!AF26/'FX rate'!$C17,"")</f>
        <v/>
      </c>
      <c r="AG83" s="719" t="str">
        <f>IF(ISNUMBER(AG26),'Cover Page'!$D$35/1000000*'1 macro-mapping'!AG26/'FX rate'!$C17,"")</f>
        <v/>
      </c>
      <c r="AH83" s="719" t="str">
        <f>IF(ISNUMBER(AH26),'Cover Page'!$D$35/1000000*'1 macro-mapping'!AH26/'FX rate'!$C17,"")</f>
        <v/>
      </c>
      <c r="AI83" s="719" t="str">
        <f>IF(ISNUMBER(AI26),'Cover Page'!$D$35/1000000*'1 macro-mapping'!AI26/'FX rate'!$C17,"")</f>
        <v/>
      </c>
      <c r="AJ83" s="719" t="str">
        <f>IF(ISNUMBER(AJ26),'Cover Page'!$D$35/1000000*'1 macro-mapping'!AJ26/'FX rate'!$C17,"")</f>
        <v/>
      </c>
      <c r="AK83" s="719" t="str">
        <f>IF(ISNUMBER(AK26),'Cover Page'!$D$35/1000000*'1 macro-mapping'!AK26/'FX rate'!$C17,"")</f>
        <v/>
      </c>
      <c r="AL83" s="248"/>
      <c r="AM83" s="719" t="str">
        <f>IF(ISNUMBER(AM26),'Cover Page'!$D$35/1000000*'1 macro-mapping'!AM26/'FX rate'!$C17,"")</f>
        <v/>
      </c>
      <c r="AN83" s="720" t="str">
        <f>IF(ISNUMBER(AN26),'Cover Page'!$D$35/1000000*'1 macro-mapping'!AN26/'FX rate'!$C17,"")</f>
        <v/>
      </c>
      <c r="AO83" s="721" t="str">
        <f>IF(ISNUMBER(AO26),'Cover Page'!$D$35/1000000*'1 macro-mapping'!AO26/'FX rate'!$C17,"")</f>
        <v/>
      </c>
      <c r="AP83" s="721" t="str">
        <f>IF(ISNUMBER(AP26),'Cover Page'!$D$35/1000000*'1 macro-mapping'!AP26/'FX rate'!$C17,"")</f>
        <v/>
      </c>
      <c r="AQ83" s="721" t="str">
        <f>IF(ISNUMBER(AQ26),'Cover Page'!$D$35/1000000*'1 macro-mapping'!AQ26/'FX rate'!$C17,"")</f>
        <v/>
      </c>
      <c r="AR83" s="721" t="str">
        <f>IF(ISNUMBER(AR26),'Cover Page'!$D$35/1000000*'1 macro-mapping'!AR26/'FX rate'!$C17,"")</f>
        <v/>
      </c>
      <c r="AS83" s="721" t="str">
        <f>IF(ISNUMBER(AS26),'Cover Page'!$D$35/1000000*'1 macro-mapping'!AS26/'FX rate'!$C17,"")</f>
        <v/>
      </c>
      <c r="AT83" s="248"/>
      <c r="AU83" s="721" t="str">
        <f>IF(ISNUMBER(AU26),'Cover Page'!$D$35/1000000*'1 macro-mapping'!AU26/'FX rate'!$C17,"")</f>
        <v/>
      </c>
      <c r="AV83" s="721" t="str">
        <f>IF(ISNUMBER(AV26),'Cover Page'!$D$35/1000000*'1 macro-mapping'!AV26/'FX rate'!$C17,"")</f>
        <v/>
      </c>
      <c r="AW83" s="721" t="str">
        <f>IF(ISNUMBER(AW26),'Cover Page'!$D$35/1000000*'1 macro-mapping'!AW26/'FX rate'!$C17,"")</f>
        <v/>
      </c>
      <c r="AX83" s="721" t="str">
        <f>IF(ISNUMBER(AX26),'Cover Page'!$D$35/1000000*'1 macro-mapping'!AX26/'FX rate'!$C17,"")</f>
        <v/>
      </c>
      <c r="AY83" s="721" t="str">
        <f>IF(ISNUMBER(AY26),'Cover Page'!$D$35/1000000*'1 macro-mapping'!AY26/'FX rate'!$C17,"")</f>
        <v/>
      </c>
    </row>
    <row r="84" spans="1:51" ht="14.25" customHeight="1" x14ac:dyDescent="0.2">
      <c r="A84" s="2116"/>
      <c r="B84" s="1823">
        <v>2013</v>
      </c>
      <c r="C84" s="521">
        <f>IF(ISNUMBER(C27),'Cover Page'!$D$35/1000000*'1 macro-mapping'!C27/'FX rate'!$C18,"")</f>
        <v>0</v>
      </c>
      <c r="D84" s="524" t="str">
        <f>IF(ISNUMBER(D27),'Cover Page'!$D$35/1000000*'1 macro-mapping'!D27/'FX rate'!$C18,"")</f>
        <v/>
      </c>
      <c r="E84" s="522">
        <f>IF(ISNUMBER(E27),'Cover Page'!$D$35/1000000*'1 macro-mapping'!E27/'FX rate'!$C18,"")</f>
        <v>0</v>
      </c>
      <c r="F84" s="712" t="str">
        <f>IF(ISNUMBER(F27),'Cover Page'!$D$35/1000000*'1 macro-mapping'!F27/'FX rate'!$C18,"")</f>
        <v/>
      </c>
      <c r="G84" s="712" t="str">
        <f>IF(ISNUMBER(G27),'Cover Page'!$D$35/1000000*'1 macro-mapping'!G27/'FX rate'!$C18,"")</f>
        <v/>
      </c>
      <c r="H84" s="713" t="str">
        <f>IF(ISNUMBER(H27),'Cover Page'!$D$35/1000000*'1 macro-mapping'!H27/'FX rate'!$C18,"")</f>
        <v/>
      </c>
      <c r="I84" s="713" t="str">
        <f>IF(ISNUMBER(I27),'Cover Page'!$D$35/1000000*'1 macro-mapping'!I27/'FX rate'!$C18,"")</f>
        <v/>
      </c>
      <c r="J84" s="524" t="str">
        <f>IF(ISNUMBER(J27),'Cover Page'!$D$35/1000000*'1 macro-mapping'!J27/'FX rate'!$C18,"")</f>
        <v/>
      </c>
      <c r="K84" s="712" t="str">
        <f>IF(ISNUMBER(K27),'Cover Page'!$D$35/1000000*'1 macro-mapping'!K27/'FX rate'!$C18,"")</f>
        <v/>
      </c>
      <c r="L84" s="714" t="str">
        <f>IF(ISNUMBER(L27),'Cover Page'!$D$35/1000000*'1 macro-mapping'!L27/'FX rate'!$C18,"")</f>
        <v/>
      </c>
      <c r="M84" s="522">
        <f>IF(ISNUMBER(M27),'Cover Page'!$D$35/1000000*'1 macro-mapping'!M27/'FX rate'!$C18,"")</f>
        <v>0</v>
      </c>
      <c r="N84" s="715" t="str">
        <f>IF(ISNUMBER(N27),'Cover Page'!$D$35/1000000*'1 macro-mapping'!N27/'FX rate'!$C18,"")</f>
        <v/>
      </c>
      <c r="O84" s="712" t="str">
        <f>IF(ISNUMBER(O27),'Cover Page'!$D$35/1000000*'1 macro-mapping'!O27/'FX rate'!$C18,"")</f>
        <v/>
      </c>
      <c r="P84" s="716" t="str">
        <f>IF(ISNUMBER(P27),'Cover Page'!$D$35/1000000*'1 macro-mapping'!P27/'FX rate'!$C18,"")</f>
        <v/>
      </c>
      <c r="Q84" s="524" t="str">
        <f>IF(ISNUMBER(Q27),'Cover Page'!$D$35/1000000*'1 macro-mapping'!Q27/'FX rate'!$C18,"")</f>
        <v/>
      </c>
      <c r="R84" s="717" t="str">
        <f>IF(ISNUMBER(R27),'Cover Page'!$D$35/1000000*'1 macro-mapping'!R27/'FX rate'!$C18,"")</f>
        <v/>
      </c>
      <c r="S84" s="712" t="str">
        <f>IF(ISNUMBER(S27),'Cover Page'!$D$35/1000000*'1 macro-mapping'!S27/'FX rate'!$C18,"")</f>
        <v/>
      </c>
      <c r="T84" s="712" t="str">
        <f>IF(ISNUMBER(T27),'Cover Page'!$D$35/1000000*'1 macro-mapping'!T27/'FX rate'!$C18,"")</f>
        <v/>
      </c>
      <c r="U84" s="718" t="str">
        <f>IF(ISNUMBER(U27),'Cover Page'!$D$35/1000000*'1 macro-mapping'!U27/'FX rate'!$C18,"")</f>
        <v/>
      </c>
      <c r="V84" s="717" t="str">
        <f>IF(ISNUMBER(V27),'Cover Page'!$D$35/1000000*'1 macro-mapping'!V27/'FX rate'!$C18,"")</f>
        <v/>
      </c>
      <c r="W84" s="712" t="str">
        <f>IF(ISNUMBER(W27),'Cover Page'!$D$35/1000000*'1 macro-mapping'!W27/'FX rate'!$C18,"")</f>
        <v/>
      </c>
      <c r="X84" s="712" t="str">
        <f>IF(ISNUMBER(X27),'Cover Page'!$D$35/1000000*'1 macro-mapping'!X27/'FX rate'!$C18,"")</f>
        <v/>
      </c>
      <c r="Y84" s="719" t="str">
        <f>IF(ISNUMBER(Y27),'Cover Page'!$D$35/1000000*'1 macro-mapping'!Y27/'FX rate'!$C18,"")</f>
        <v/>
      </c>
      <c r="Z84" s="719" t="str">
        <f>IF(ISNUMBER(Z27),'Cover Page'!$D$35/1000000*'1 macro-mapping'!Z27/'FX rate'!$C18,"")</f>
        <v/>
      </c>
      <c r="AA84" s="719" t="str">
        <f>IF(ISNUMBER(AA27),'Cover Page'!$D$35/1000000*'1 macro-mapping'!AA27/'FX rate'!$C18,"")</f>
        <v/>
      </c>
      <c r="AB84" s="719" t="str">
        <f>IF(ISNUMBER(AB27),'Cover Page'!$D$35/1000000*'1 macro-mapping'!AB27/'FX rate'!$C18,"")</f>
        <v/>
      </c>
      <c r="AC84" s="719" t="str">
        <f>IF(ISNUMBER(AC27),'Cover Page'!$D$35/1000000*'1 macro-mapping'!AC27/'FX rate'!$C18,"")</f>
        <v/>
      </c>
      <c r="AD84" s="719" t="str">
        <f>IF(ISNUMBER(AD27),'Cover Page'!$D$35/1000000*'1 macro-mapping'!AD27/'FX rate'!$C18,"")</f>
        <v/>
      </c>
      <c r="AE84" s="719" t="str">
        <f>IF(ISNUMBER(AE27),'Cover Page'!$D$35/1000000*'1 macro-mapping'!AE27/'FX rate'!$C18,"")</f>
        <v/>
      </c>
      <c r="AF84" s="719" t="str">
        <f>IF(ISNUMBER(AF27),'Cover Page'!$D$35/1000000*'1 macro-mapping'!AF27/'FX rate'!$C18,"")</f>
        <v/>
      </c>
      <c r="AG84" s="719" t="str">
        <f>IF(ISNUMBER(AG27),'Cover Page'!$D$35/1000000*'1 macro-mapping'!AG27/'FX rate'!$C18,"")</f>
        <v/>
      </c>
      <c r="AH84" s="719" t="str">
        <f>IF(ISNUMBER(AH27),'Cover Page'!$D$35/1000000*'1 macro-mapping'!AH27/'FX rate'!$C18,"")</f>
        <v/>
      </c>
      <c r="AI84" s="719" t="str">
        <f>IF(ISNUMBER(AI27),'Cover Page'!$D$35/1000000*'1 macro-mapping'!AI27/'FX rate'!$C18,"")</f>
        <v/>
      </c>
      <c r="AJ84" s="719" t="str">
        <f>IF(ISNUMBER(AJ27),'Cover Page'!$D$35/1000000*'1 macro-mapping'!AJ27/'FX rate'!$C18,"")</f>
        <v/>
      </c>
      <c r="AK84" s="719" t="str">
        <f>IF(ISNUMBER(AK27),'Cover Page'!$D$35/1000000*'1 macro-mapping'!AK27/'FX rate'!$C18,"")</f>
        <v/>
      </c>
      <c r="AL84" s="248"/>
      <c r="AM84" s="719" t="str">
        <f>IF(ISNUMBER(AM27),'Cover Page'!$D$35/1000000*'1 macro-mapping'!AM27/'FX rate'!$C18,"")</f>
        <v/>
      </c>
      <c r="AN84" s="720" t="str">
        <f>IF(ISNUMBER(AN27),'Cover Page'!$D$35/1000000*'1 macro-mapping'!AN27/'FX rate'!$C18,"")</f>
        <v/>
      </c>
      <c r="AO84" s="721" t="str">
        <f>IF(ISNUMBER(AO27),'Cover Page'!$D$35/1000000*'1 macro-mapping'!AO27/'FX rate'!$C18,"")</f>
        <v/>
      </c>
      <c r="AP84" s="721" t="str">
        <f>IF(ISNUMBER(AP27),'Cover Page'!$D$35/1000000*'1 macro-mapping'!AP27/'FX rate'!$C18,"")</f>
        <v/>
      </c>
      <c r="AQ84" s="721" t="str">
        <f>IF(ISNUMBER(AQ27),'Cover Page'!$D$35/1000000*'1 macro-mapping'!AQ27/'FX rate'!$C18,"")</f>
        <v/>
      </c>
      <c r="AR84" s="721" t="str">
        <f>IF(ISNUMBER(AR27),'Cover Page'!$D$35/1000000*'1 macro-mapping'!AR27/'FX rate'!$C18,"")</f>
        <v/>
      </c>
      <c r="AS84" s="721" t="str">
        <f>IF(ISNUMBER(AS27),'Cover Page'!$D$35/1000000*'1 macro-mapping'!AS27/'FX rate'!$C18,"")</f>
        <v/>
      </c>
      <c r="AT84" s="248"/>
      <c r="AU84" s="721" t="str">
        <f>IF(ISNUMBER(AU27),'Cover Page'!$D$35/1000000*'1 macro-mapping'!AU27/'FX rate'!$C18,"")</f>
        <v/>
      </c>
      <c r="AV84" s="721" t="str">
        <f>IF(ISNUMBER(AV27),'Cover Page'!$D$35/1000000*'1 macro-mapping'!AV27/'FX rate'!$C18,"")</f>
        <v/>
      </c>
      <c r="AW84" s="721" t="str">
        <f>IF(ISNUMBER(AW27),'Cover Page'!$D$35/1000000*'1 macro-mapping'!AW27/'FX rate'!$C18,"")</f>
        <v/>
      </c>
      <c r="AX84" s="721" t="str">
        <f>IF(ISNUMBER(AX27),'Cover Page'!$D$35/1000000*'1 macro-mapping'!AX27/'FX rate'!$C18,"")</f>
        <v/>
      </c>
      <c r="AY84" s="721" t="str">
        <f>IF(ISNUMBER(AY27),'Cover Page'!$D$35/1000000*'1 macro-mapping'!AY27/'FX rate'!$C18,"")</f>
        <v/>
      </c>
    </row>
    <row r="85" spans="1:51" ht="14.25" customHeight="1" x14ac:dyDescent="0.2">
      <c r="A85" s="2116"/>
      <c r="B85" s="1824">
        <v>2014</v>
      </c>
      <c r="C85" s="521">
        <f>IF(ISNUMBER(C28),'Cover Page'!$D$35/1000000*'1 macro-mapping'!C28/'FX rate'!$C19,"")</f>
        <v>0</v>
      </c>
      <c r="D85" s="722" t="str">
        <f>IF(ISNUMBER(D28),'Cover Page'!$D$35/1000000*'1 macro-mapping'!D28/'FX rate'!$C19,"")</f>
        <v/>
      </c>
      <c r="E85" s="522">
        <f>IF(ISNUMBER(E28),'Cover Page'!$D$35/1000000*'1 macro-mapping'!E28/'FX rate'!$C19,"")</f>
        <v>0</v>
      </c>
      <c r="F85" s="723" t="str">
        <f>IF(ISNUMBER(F28),'Cover Page'!$D$35/1000000*'1 macro-mapping'!F28/'FX rate'!$C19,"")</f>
        <v/>
      </c>
      <c r="G85" s="723" t="str">
        <f>IF(ISNUMBER(G28),'Cover Page'!$D$35/1000000*'1 macro-mapping'!G28/'FX rate'!$C19,"")</f>
        <v/>
      </c>
      <c r="H85" s="724" t="str">
        <f>IF(ISNUMBER(H28),'Cover Page'!$D$35/1000000*'1 macro-mapping'!H28/'FX rate'!$C19,"")</f>
        <v/>
      </c>
      <c r="I85" s="724" t="str">
        <f>IF(ISNUMBER(I28),'Cover Page'!$D$35/1000000*'1 macro-mapping'!I28/'FX rate'!$C19,"")</f>
        <v/>
      </c>
      <c r="J85" s="722" t="str">
        <f>IF(ISNUMBER(J28),'Cover Page'!$D$35/1000000*'1 macro-mapping'!J28/'FX rate'!$C19,"")</f>
        <v/>
      </c>
      <c r="K85" s="723" t="str">
        <f>IF(ISNUMBER(K28),'Cover Page'!$D$35/1000000*'1 macro-mapping'!K28/'FX rate'!$C19,"")</f>
        <v/>
      </c>
      <c r="L85" s="725" t="str">
        <f>IF(ISNUMBER(L28),'Cover Page'!$D$35/1000000*'1 macro-mapping'!L28/'FX rate'!$C19,"")</f>
        <v/>
      </c>
      <c r="M85" s="522">
        <f>IF(ISNUMBER(M28),'Cover Page'!$D$35/1000000*'1 macro-mapping'!M28/'FX rate'!$C19,"")</f>
        <v>0</v>
      </c>
      <c r="N85" s="715" t="str">
        <f>IF(ISNUMBER(N28),'Cover Page'!$D$35/1000000*'1 macro-mapping'!N28/'FX rate'!$C19,"")</f>
        <v/>
      </c>
      <c r="O85" s="723" t="str">
        <f>IF(ISNUMBER(O28),'Cover Page'!$D$35/1000000*'1 macro-mapping'!O28/'FX rate'!$C19,"")</f>
        <v/>
      </c>
      <c r="P85" s="726" t="str">
        <f>IF(ISNUMBER(P28),'Cover Page'!$D$35/1000000*'1 macro-mapping'!P28/'FX rate'!$C19,"")</f>
        <v/>
      </c>
      <c r="Q85" s="722" t="str">
        <f>IF(ISNUMBER(Q28),'Cover Page'!$D$35/1000000*'1 macro-mapping'!Q28/'FX rate'!$C19,"")</f>
        <v/>
      </c>
      <c r="R85" s="727" t="str">
        <f>IF(ISNUMBER(R28),'Cover Page'!$D$35/1000000*'1 macro-mapping'!R28/'FX rate'!$C19,"")</f>
        <v/>
      </c>
      <c r="S85" s="723" t="str">
        <f>IF(ISNUMBER(S28),'Cover Page'!$D$35/1000000*'1 macro-mapping'!S28/'FX rate'!$C19,"")</f>
        <v/>
      </c>
      <c r="T85" s="723" t="str">
        <f>IF(ISNUMBER(T28),'Cover Page'!$D$35/1000000*'1 macro-mapping'!T28/'FX rate'!$C19,"")</f>
        <v/>
      </c>
      <c r="U85" s="728" t="str">
        <f>IF(ISNUMBER(U28),'Cover Page'!$D$35/1000000*'1 macro-mapping'!U28/'FX rate'!$C19,"")</f>
        <v/>
      </c>
      <c r="V85" s="727" t="str">
        <f>IF(ISNUMBER(V28),'Cover Page'!$D$35/1000000*'1 macro-mapping'!V28/'FX rate'!$C19,"")</f>
        <v/>
      </c>
      <c r="W85" s="723" t="str">
        <f>IF(ISNUMBER(W28),'Cover Page'!$D$35/1000000*'1 macro-mapping'!W28/'FX rate'!$C19,"")</f>
        <v/>
      </c>
      <c r="X85" s="723" t="str">
        <f>IF(ISNUMBER(X28),'Cover Page'!$D$35/1000000*'1 macro-mapping'!X28/'FX rate'!$C19,"")</f>
        <v/>
      </c>
      <c r="Y85" s="729" t="str">
        <f>IF(ISNUMBER(Y28),'Cover Page'!$D$35/1000000*'1 macro-mapping'!Y28/'FX rate'!$C19,"")</f>
        <v/>
      </c>
      <c r="Z85" s="729" t="str">
        <f>IF(ISNUMBER(Z28),'Cover Page'!$D$35/1000000*'1 macro-mapping'!Z28/'FX rate'!$C19,"")</f>
        <v/>
      </c>
      <c r="AA85" s="729" t="str">
        <f>IF(ISNUMBER(AA28),'Cover Page'!$D$35/1000000*'1 macro-mapping'!AA28/'FX rate'!$C19,"")</f>
        <v/>
      </c>
      <c r="AB85" s="729" t="str">
        <f>IF(ISNUMBER(AB28),'Cover Page'!$D$35/1000000*'1 macro-mapping'!AB28/'FX rate'!$C19,"")</f>
        <v/>
      </c>
      <c r="AC85" s="729" t="str">
        <f>IF(ISNUMBER(AC28),'Cover Page'!$D$35/1000000*'1 macro-mapping'!AC28/'FX rate'!$C19,"")</f>
        <v/>
      </c>
      <c r="AD85" s="729" t="str">
        <f>IF(ISNUMBER(AD28),'Cover Page'!$D$35/1000000*'1 macro-mapping'!AD28/'FX rate'!$C19,"")</f>
        <v/>
      </c>
      <c r="AE85" s="729" t="str">
        <f>IF(ISNUMBER(AE28),'Cover Page'!$D$35/1000000*'1 macro-mapping'!AE28/'FX rate'!$C19,"")</f>
        <v/>
      </c>
      <c r="AF85" s="729" t="str">
        <f>IF(ISNUMBER(AF28),'Cover Page'!$D$35/1000000*'1 macro-mapping'!AF28/'FX rate'!$C19,"")</f>
        <v/>
      </c>
      <c r="AG85" s="729" t="str">
        <f>IF(ISNUMBER(AG28),'Cover Page'!$D$35/1000000*'1 macro-mapping'!AG28/'FX rate'!$C19,"")</f>
        <v/>
      </c>
      <c r="AH85" s="729" t="str">
        <f>IF(ISNUMBER(AH28),'Cover Page'!$D$35/1000000*'1 macro-mapping'!AH28/'FX rate'!$C19,"")</f>
        <v/>
      </c>
      <c r="AI85" s="729" t="str">
        <f>IF(ISNUMBER(AI28),'Cover Page'!$D$35/1000000*'1 macro-mapping'!AI28/'FX rate'!$C19,"")</f>
        <v/>
      </c>
      <c r="AJ85" s="729" t="str">
        <f>IF(ISNUMBER(AJ28),'Cover Page'!$D$35/1000000*'1 macro-mapping'!AJ28/'FX rate'!$C19,"")</f>
        <v/>
      </c>
      <c r="AK85" s="729" t="str">
        <f>IF(ISNUMBER(AK28),'Cover Page'!$D$35/1000000*'1 macro-mapping'!AK28/'FX rate'!$C19,"")</f>
        <v/>
      </c>
      <c r="AL85" s="248"/>
      <c r="AM85" s="729" t="str">
        <f>IF(ISNUMBER(AM28),'Cover Page'!$D$35/1000000*'1 macro-mapping'!AM28/'FX rate'!$C19,"")</f>
        <v/>
      </c>
      <c r="AN85" s="720" t="str">
        <f>IF(ISNUMBER(AN28),'Cover Page'!$D$35/1000000*'1 macro-mapping'!AN28/'FX rate'!$C19,"")</f>
        <v/>
      </c>
      <c r="AO85" s="721" t="str">
        <f>IF(ISNUMBER(AO28),'Cover Page'!$D$35/1000000*'1 macro-mapping'!AO28/'FX rate'!$C19,"")</f>
        <v/>
      </c>
      <c r="AP85" s="721" t="str">
        <f>IF(ISNUMBER(AP28),'Cover Page'!$D$35/1000000*'1 macro-mapping'!AP28/'FX rate'!$C19,"")</f>
        <v/>
      </c>
      <c r="AQ85" s="721" t="str">
        <f>IF(ISNUMBER(AQ28),'Cover Page'!$D$35/1000000*'1 macro-mapping'!AQ28/'FX rate'!$C19,"")</f>
        <v/>
      </c>
      <c r="AR85" s="721" t="str">
        <f>IF(ISNUMBER(AR28),'Cover Page'!$D$35/1000000*'1 macro-mapping'!AR28/'FX rate'!$C19,"")</f>
        <v/>
      </c>
      <c r="AS85" s="721" t="str">
        <f>IF(ISNUMBER(AS28),'Cover Page'!$D$35/1000000*'1 macro-mapping'!AS28/'FX rate'!$C19,"")</f>
        <v/>
      </c>
      <c r="AT85" s="248"/>
      <c r="AU85" s="721" t="str">
        <f>IF(ISNUMBER(AU28),'Cover Page'!$D$35/1000000*'1 macro-mapping'!AU28/'FX rate'!$C19,"")</f>
        <v/>
      </c>
      <c r="AV85" s="721" t="str">
        <f>IF(ISNUMBER(AV28),'Cover Page'!$D$35/1000000*'1 macro-mapping'!AV28/'FX rate'!$C19,"")</f>
        <v/>
      </c>
      <c r="AW85" s="721" t="str">
        <f>IF(ISNUMBER(AW28),'Cover Page'!$D$35/1000000*'1 macro-mapping'!AW28/'FX rate'!$C19,"")</f>
        <v/>
      </c>
      <c r="AX85" s="721" t="str">
        <f>IF(ISNUMBER(AX28),'Cover Page'!$D$35/1000000*'1 macro-mapping'!AX28/'FX rate'!$C19,"")</f>
        <v/>
      </c>
      <c r="AY85" s="721" t="str">
        <f>IF(ISNUMBER(AY28),'Cover Page'!$D$35/1000000*'1 macro-mapping'!AY28/'FX rate'!$C19,"")</f>
        <v/>
      </c>
    </row>
    <row r="86" spans="1:51" ht="14.25" customHeight="1" x14ac:dyDescent="0.2">
      <c r="A86" s="2116"/>
      <c r="B86" s="1823">
        <v>2015</v>
      </c>
      <c r="C86" s="521">
        <f>IF(ISNUMBER(C29),'Cover Page'!$D$35/1000000*'1 macro-mapping'!C29/'FX rate'!$C20,"")</f>
        <v>0</v>
      </c>
      <c r="D86" s="524" t="str">
        <f>IF(ISNUMBER(D29),'Cover Page'!$D$35/1000000*'1 macro-mapping'!D29/'FX rate'!$C20,"")</f>
        <v/>
      </c>
      <c r="E86" s="522">
        <f>IF(ISNUMBER(E29),'Cover Page'!$D$35/1000000*'1 macro-mapping'!E29/'FX rate'!$C20,"")</f>
        <v>0</v>
      </c>
      <c r="F86" s="712" t="str">
        <f>IF(ISNUMBER(F29),'Cover Page'!$D$35/1000000*'1 macro-mapping'!F29/'FX rate'!$C20,"")</f>
        <v/>
      </c>
      <c r="G86" s="712" t="str">
        <f>IF(ISNUMBER(G29),'Cover Page'!$D$35/1000000*'1 macro-mapping'!G29/'FX rate'!$C20,"")</f>
        <v/>
      </c>
      <c r="H86" s="713" t="str">
        <f>IF(ISNUMBER(H29),'Cover Page'!$D$35/1000000*'1 macro-mapping'!H29/'FX rate'!$C20,"")</f>
        <v/>
      </c>
      <c r="I86" s="713" t="str">
        <f>IF(ISNUMBER(I29),'Cover Page'!$D$35/1000000*'1 macro-mapping'!I29/'FX rate'!$C20,"")</f>
        <v/>
      </c>
      <c r="J86" s="524" t="str">
        <f>IF(ISNUMBER(J29),'Cover Page'!$D$35/1000000*'1 macro-mapping'!J29/'FX rate'!$C20,"")</f>
        <v/>
      </c>
      <c r="K86" s="712" t="str">
        <f>IF(ISNUMBER(K29),'Cover Page'!$D$35/1000000*'1 macro-mapping'!K29/'FX rate'!$C20,"")</f>
        <v/>
      </c>
      <c r="L86" s="714" t="str">
        <f>IF(ISNUMBER(L29),'Cover Page'!$D$35/1000000*'1 macro-mapping'!L29/'FX rate'!$C20,"")</f>
        <v/>
      </c>
      <c r="M86" s="522">
        <f>IF(ISNUMBER(M29),'Cover Page'!$D$35/1000000*'1 macro-mapping'!M29/'FX rate'!$C20,"")</f>
        <v>0</v>
      </c>
      <c r="N86" s="717" t="str">
        <f>IF(ISNUMBER(N29),'Cover Page'!$D$35/1000000*'1 macro-mapping'!N29/'FX rate'!$C20,"")</f>
        <v/>
      </c>
      <c r="O86" s="712" t="str">
        <f>IF(ISNUMBER(O29),'Cover Page'!$D$35/1000000*'1 macro-mapping'!O29/'FX rate'!$C20,"")</f>
        <v/>
      </c>
      <c r="P86" s="716" t="str">
        <f>IF(ISNUMBER(P29),'Cover Page'!$D$35/1000000*'1 macro-mapping'!P29/'FX rate'!$C20,"")</f>
        <v/>
      </c>
      <c r="Q86" s="524" t="str">
        <f>IF(ISNUMBER(Q29),'Cover Page'!$D$35/1000000*'1 macro-mapping'!Q29/'FX rate'!$C20,"")</f>
        <v/>
      </c>
      <c r="R86" s="717" t="str">
        <f>IF(ISNUMBER(R29),'Cover Page'!$D$35/1000000*'1 macro-mapping'!R29/'FX rate'!$C20,"")</f>
        <v/>
      </c>
      <c r="S86" s="712" t="str">
        <f>IF(ISNUMBER(S29),'Cover Page'!$D$35/1000000*'1 macro-mapping'!S29/'FX rate'!$C20,"")</f>
        <v/>
      </c>
      <c r="T86" s="712" t="str">
        <f>IF(ISNUMBER(T29),'Cover Page'!$D$35/1000000*'1 macro-mapping'!T29/'FX rate'!$C20,"")</f>
        <v/>
      </c>
      <c r="U86" s="718" t="str">
        <f>IF(ISNUMBER(U29),'Cover Page'!$D$35/1000000*'1 macro-mapping'!U29/'FX rate'!$C20,"")</f>
        <v/>
      </c>
      <c r="V86" s="717" t="str">
        <f>IF(ISNUMBER(V29),'Cover Page'!$D$35/1000000*'1 macro-mapping'!V29/'FX rate'!$C20,"")</f>
        <v/>
      </c>
      <c r="W86" s="712" t="str">
        <f>IF(ISNUMBER(W29),'Cover Page'!$D$35/1000000*'1 macro-mapping'!W29/'FX rate'!$C20,"")</f>
        <v/>
      </c>
      <c r="X86" s="712" t="str">
        <f>IF(ISNUMBER(X29),'Cover Page'!$D$35/1000000*'1 macro-mapping'!X29/'FX rate'!$C20,"")</f>
        <v/>
      </c>
      <c r="Y86" s="719" t="str">
        <f>IF(ISNUMBER(Y29),'Cover Page'!$D$35/1000000*'1 macro-mapping'!Y29/'FX rate'!$C20,"")</f>
        <v/>
      </c>
      <c r="Z86" s="719" t="str">
        <f>IF(ISNUMBER(Z29),'Cover Page'!$D$35/1000000*'1 macro-mapping'!Z29/'FX rate'!$C20,"")</f>
        <v/>
      </c>
      <c r="AA86" s="719" t="str">
        <f>IF(ISNUMBER(AA29),'Cover Page'!$D$35/1000000*'1 macro-mapping'!AA29/'FX rate'!$C20,"")</f>
        <v/>
      </c>
      <c r="AB86" s="719" t="str">
        <f>IF(ISNUMBER(AB29),'Cover Page'!$D$35/1000000*'1 macro-mapping'!AB29/'FX rate'!$C20,"")</f>
        <v/>
      </c>
      <c r="AC86" s="719" t="str">
        <f>IF(ISNUMBER(AC29),'Cover Page'!$D$35/1000000*'1 macro-mapping'!AC29/'FX rate'!$C20,"")</f>
        <v/>
      </c>
      <c r="AD86" s="719" t="str">
        <f>IF(ISNUMBER(AD29),'Cover Page'!$D$35/1000000*'1 macro-mapping'!AD29/'FX rate'!$C20,"")</f>
        <v/>
      </c>
      <c r="AE86" s="719" t="str">
        <f>IF(ISNUMBER(AE29),'Cover Page'!$D$35/1000000*'1 macro-mapping'!AE29/'FX rate'!$C20,"")</f>
        <v/>
      </c>
      <c r="AF86" s="719" t="str">
        <f>IF(ISNUMBER(AF29),'Cover Page'!$D$35/1000000*'1 macro-mapping'!AF29/'FX rate'!$C20,"")</f>
        <v/>
      </c>
      <c r="AG86" s="719" t="str">
        <f>IF(ISNUMBER(AG29),'Cover Page'!$D$35/1000000*'1 macro-mapping'!AG29/'FX rate'!$C20,"")</f>
        <v/>
      </c>
      <c r="AH86" s="719" t="str">
        <f>IF(ISNUMBER(AH29),'Cover Page'!$D$35/1000000*'1 macro-mapping'!AH29/'FX rate'!$C20,"")</f>
        <v/>
      </c>
      <c r="AI86" s="719" t="str">
        <f>IF(ISNUMBER(AI29),'Cover Page'!$D$35/1000000*'1 macro-mapping'!AI29/'FX rate'!$C20,"")</f>
        <v/>
      </c>
      <c r="AJ86" s="719" t="str">
        <f>IF(ISNUMBER(AJ29),'Cover Page'!$D$35/1000000*'1 macro-mapping'!AJ29/'FX rate'!$C20,"")</f>
        <v/>
      </c>
      <c r="AK86" s="719" t="str">
        <f>IF(ISNUMBER(AK29),'Cover Page'!$D$35/1000000*'1 macro-mapping'!AK29/'FX rate'!$C20,"")</f>
        <v/>
      </c>
      <c r="AL86" s="248"/>
      <c r="AM86" s="719" t="str">
        <f>IF(ISNUMBER(AM29),'Cover Page'!$D$35/1000000*'1 macro-mapping'!AM29/'FX rate'!$C20,"")</f>
        <v/>
      </c>
      <c r="AN86" s="730" t="str">
        <f>IF(ISNUMBER(AN29),'Cover Page'!$D$35/1000000*'1 macro-mapping'!AN29/'FX rate'!$C20,"")</f>
        <v/>
      </c>
      <c r="AO86" s="731" t="str">
        <f>IF(ISNUMBER(AO29),'Cover Page'!$D$35/1000000*'1 macro-mapping'!AO29/'FX rate'!$C20,"")</f>
        <v/>
      </c>
      <c r="AP86" s="731" t="str">
        <f>IF(ISNUMBER(AP29),'Cover Page'!$D$35/1000000*'1 macro-mapping'!AP29/'FX rate'!$C20,"")</f>
        <v/>
      </c>
      <c r="AQ86" s="731" t="str">
        <f>IF(ISNUMBER(AQ29),'Cover Page'!$D$35/1000000*'1 macro-mapping'!AQ29/'FX rate'!$C20,"")</f>
        <v/>
      </c>
      <c r="AR86" s="731" t="str">
        <f>IF(ISNUMBER(AR29),'Cover Page'!$D$35/1000000*'1 macro-mapping'!AR29/'FX rate'!$C20,"")</f>
        <v/>
      </c>
      <c r="AS86" s="731" t="str">
        <f>IF(ISNUMBER(AS29),'Cover Page'!$D$35/1000000*'1 macro-mapping'!AS29/'FX rate'!$C20,"")</f>
        <v/>
      </c>
      <c r="AT86" s="248"/>
      <c r="AU86" s="731" t="str">
        <f>IF(ISNUMBER(AU29),'Cover Page'!$D$35/1000000*'1 macro-mapping'!AU29/'FX rate'!$C20,"")</f>
        <v/>
      </c>
      <c r="AV86" s="731" t="str">
        <f>IF(ISNUMBER(AV29),'Cover Page'!$D$35/1000000*'1 macro-mapping'!AV29/'FX rate'!$C20,"")</f>
        <v/>
      </c>
      <c r="AW86" s="731" t="str">
        <f>IF(ISNUMBER(AW29),'Cover Page'!$D$35/1000000*'1 macro-mapping'!AW29/'FX rate'!$C20,"")</f>
        <v/>
      </c>
      <c r="AX86" s="731" t="str">
        <f>IF(ISNUMBER(AX29),'Cover Page'!$D$35/1000000*'1 macro-mapping'!AX29/'FX rate'!$C20,"")</f>
        <v/>
      </c>
      <c r="AY86" s="731" t="str">
        <f>IF(ISNUMBER(AY29),'Cover Page'!$D$35/1000000*'1 macro-mapping'!AY29/'FX rate'!$C20,"")</f>
        <v/>
      </c>
    </row>
    <row r="87" spans="1:51" ht="14.25" customHeight="1" x14ac:dyDescent="0.2">
      <c r="A87" s="2116"/>
      <c r="B87" s="1824">
        <v>2016</v>
      </c>
      <c r="C87" s="521">
        <f>IF(ISNUMBER(C30),'Cover Page'!$D$35/1000000*'1 macro-mapping'!C30/'FX rate'!$C21,"")</f>
        <v>0</v>
      </c>
      <c r="D87" s="524" t="str">
        <f>IF(ISNUMBER(D30),'Cover Page'!$D$35/1000000*'1 macro-mapping'!D30/'FX rate'!$C21,"")</f>
        <v/>
      </c>
      <c r="E87" s="522">
        <f>IF(ISNUMBER(E30),'Cover Page'!$D$35/1000000*'1 macro-mapping'!E30/'FX rate'!$C21,"")</f>
        <v>0</v>
      </c>
      <c r="F87" s="712" t="str">
        <f>IF(ISNUMBER(F30),'Cover Page'!$D$35/1000000*'1 macro-mapping'!F30/'FX rate'!$C21,"")</f>
        <v/>
      </c>
      <c r="G87" s="712" t="str">
        <f>IF(ISNUMBER(G30),'Cover Page'!$D$35/1000000*'1 macro-mapping'!G30/'FX rate'!$C21,"")</f>
        <v/>
      </c>
      <c r="H87" s="713" t="str">
        <f>IF(ISNUMBER(H30),'Cover Page'!$D$35/1000000*'1 macro-mapping'!H30/'FX rate'!$C21,"")</f>
        <v/>
      </c>
      <c r="I87" s="713" t="str">
        <f>IF(ISNUMBER(I30),'Cover Page'!$D$35/1000000*'1 macro-mapping'!I30/'FX rate'!$C21,"")</f>
        <v/>
      </c>
      <c r="J87" s="524" t="str">
        <f>IF(ISNUMBER(J30),'Cover Page'!$D$35/1000000*'1 macro-mapping'!J30/'FX rate'!$C21,"")</f>
        <v/>
      </c>
      <c r="K87" s="712" t="str">
        <f>IF(ISNUMBER(K30),'Cover Page'!$D$35/1000000*'1 macro-mapping'!K30/'FX rate'!$C21,"")</f>
        <v/>
      </c>
      <c r="L87" s="714" t="str">
        <f>IF(ISNUMBER(L30),'Cover Page'!$D$35/1000000*'1 macro-mapping'!L30/'FX rate'!$C21,"")</f>
        <v/>
      </c>
      <c r="M87" s="522">
        <f>IF(ISNUMBER(M30),'Cover Page'!$D$35/1000000*'1 macro-mapping'!M30/'FX rate'!$C21,"")</f>
        <v>0</v>
      </c>
      <c r="N87" s="717" t="str">
        <f>IF(ISNUMBER(N30),'Cover Page'!$D$35/1000000*'1 macro-mapping'!N30/'FX rate'!$C21,"")</f>
        <v/>
      </c>
      <c r="O87" s="712" t="str">
        <f>IF(ISNUMBER(O30),'Cover Page'!$D$35/1000000*'1 macro-mapping'!O30/'FX rate'!$C21,"")</f>
        <v/>
      </c>
      <c r="P87" s="716" t="str">
        <f>IF(ISNUMBER(P30),'Cover Page'!$D$35/1000000*'1 macro-mapping'!P30/'FX rate'!$C21,"")</f>
        <v/>
      </c>
      <c r="Q87" s="524" t="str">
        <f>IF(ISNUMBER(Q30),'Cover Page'!$D$35/1000000*'1 macro-mapping'!Q30/'FX rate'!$C21,"")</f>
        <v/>
      </c>
      <c r="R87" s="717" t="str">
        <f>IF(ISNUMBER(R30),'Cover Page'!$D$35/1000000*'1 macro-mapping'!R30/'FX rate'!$C21,"")</f>
        <v/>
      </c>
      <c r="S87" s="712" t="str">
        <f>IF(ISNUMBER(S30),'Cover Page'!$D$35/1000000*'1 macro-mapping'!S30/'FX rate'!$C21,"")</f>
        <v/>
      </c>
      <c r="T87" s="712" t="str">
        <f>IF(ISNUMBER(T30),'Cover Page'!$D$35/1000000*'1 macro-mapping'!T30/'FX rate'!$C21,"")</f>
        <v/>
      </c>
      <c r="U87" s="718" t="str">
        <f>IF(ISNUMBER(U30),'Cover Page'!$D$35/1000000*'1 macro-mapping'!U30/'FX rate'!$C21,"")</f>
        <v/>
      </c>
      <c r="V87" s="717" t="str">
        <f>IF(ISNUMBER(V30),'Cover Page'!$D$35/1000000*'1 macro-mapping'!V30/'FX rate'!$C21,"")</f>
        <v/>
      </c>
      <c r="W87" s="712" t="str">
        <f>IF(ISNUMBER(W30),'Cover Page'!$D$35/1000000*'1 macro-mapping'!W30/'FX rate'!$C21,"")</f>
        <v/>
      </c>
      <c r="X87" s="712" t="str">
        <f>IF(ISNUMBER(X30),'Cover Page'!$D$35/1000000*'1 macro-mapping'!X30/'FX rate'!$C21,"")</f>
        <v/>
      </c>
      <c r="Y87" s="719" t="str">
        <f>IF(ISNUMBER(Y30),'Cover Page'!$D$35/1000000*'1 macro-mapping'!Y30/'FX rate'!$C21,"")</f>
        <v/>
      </c>
      <c r="Z87" s="719" t="str">
        <f>IF(ISNUMBER(Z30),'Cover Page'!$D$35/1000000*'1 macro-mapping'!Z30/'FX rate'!$C21,"")</f>
        <v/>
      </c>
      <c r="AA87" s="719" t="str">
        <f>IF(ISNUMBER(AA30),'Cover Page'!$D$35/1000000*'1 macro-mapping'!AA30/'FX rate'!$C21,"")</f>
        <v/>
      </c>
      <c r="AB87" s="719" t="str">
        <f>IF(ISNUMBER(AB30),'Cover Page'!$D$35/1000000*'1 macro-mapping'!AB30/'FX rate'!$C21,"")</f>
        <v/>
      </c>
      <c r="AC87" s="719" t="str">
        <f>IF(ISNUMBER(AC30),'Cover Page'!$D$35/1000000*'1 macro-mapping'!AC30/'FX rate'!$C21,"")</f>
        <v/>
      </c>
      <c r="AD87" s="719" t="str">
        <f>IF(ISNUMBER(AD30),'Cover Page'!$D$35/1000000*'1 macro-mapping'!AD30/'FX rate'!$C21,"")</f>
        <v/>
      </c>
      <c r="AE87" s="719" t="str">
        <f>IF(ISNUMBER(AE30),'Cover Page'!$D$35/1000000*'1 macro-mapping'!AE30/'FX rate'!$C21,"")</f>
        <v/>
      </c>
      <c r="AF87" s="719" t="str">
        <f>IF(ISNUMBER(AF30),'Cover Page'!$D$35/1000000*'1 macro-mapping'!AF30/'FX rate'!$C21,"")</f>
        <v/>
      </c>
      <c r="AG87" s="719" t="str">
        <f>IF(ISNUMBER(AG30),'Cover Page'!$D$35/1000000*'1 macro-mapping'!AG30/'FX rate'!$C21,"")</f>
        <v/>
      </c>
      <c r="AH87" s="719" t="str">
        <f>IF(ISNUMBER(AH30),'Cover Page'!$D$35/1000000*'1 macro-mapping'!AH30/'FX rate'!$C21,"")</f>
        <v/>
      </c>
      <c r="AI87" s="719" t="str">
        <f>IF(ISNUMBER(AI30),'Cover Page'!$D$35/1000000*'1 macro-mapping'!AI30/'FX rate'!$C21,"")</f>
        <v/>
      </c>
      <c r="AJ87" s="719" t="str">
        <f>IF(ISNUMBER(AJ30),'Cover Page'!$D$35/1000000*'1 macro-mapping'!AJ30/'FX rate'!$C21,"")</f>
        <v/>
      </c>
      <c r="AK87" s="719" t="str">
        <f>IF(ISNUMBER(AK30),'Cover Page'!$D$35/1000000*'1 macro-mapping'!AK30/'FX rate'!$C21,"")</f>
        <v/>
      </c>
      <c r="AL87" s="248"/>
      <c r="AM87" s="719" t="str">
        <f>IF(ISNUMBER(AM30),'Cover Page'!$D$35/1000000*'1 macro-mapping'!AM30/'FX rate'!$C21,"")</f>
        <v/>
      </c>
      <c r="AN87" s="730" t="str">
        <f>IF(ISNUMBER(AN30),'Cover Page'!$D$35/1000000*'1 macro-mapping'!AN30/'FX rate'!$C21,"")</f>
        <v/>
      </c>
      <c r="AO87" s="731" t="str">
        <f>IF(ISNUMBER(AO30),'Cover Page'!$D$35/1000000*'1 macro-mapping'!AO30/'FX rate'!$C21,"")</f>
        <v/>
      </c>
      <c r="AP87" s="731" t="str">
        <f>IF(ISNUMBER(AP30),'Cover Page'!$D$35/1000000*'1 macro-mapping'!AP30/'FX rate'!$C21,"")</f>
        <v/>
      </c>
      <c r="AQ87" s="731" t="str">
        <f>IF(ISNUMBER(AQ30),'Cover Page'!$D$35/1000000*'1 macro-mapping'!AQ30/'FX rate'!$C21,"")</f>
        <v/>
      </c>
      <c r="AR87" s="731" t="str">
        <f>IF(ISNUMBER(AR30),'Cover Page'!$D$35/1000000*'1 macro-mapping'!AR30/'FX rate'!$C21,"")</f>
        <v/>
      </c>
      <c r="AS87" s="731" t="str">
        <f>IF(ISNUMBER(AS30),'Cover Page'!$D$35/1000000*'1 macro-mapping'!AS30/'FX rate'!$C21,"")</f>
        <v/>
      </c>
      <c r="AT87" s="248"/>
      <c r="AU87" s="731" t="str">
        <f>IF(ISNUMBER(AU30),'Cover Page'!$D$35/1000000*'1 macro-mapping'!AU30/'FX rate'!$C21,"")</f>
        <v/>
      </c>
      <c r="AV87" s="731" t="str">
        <f>IF(ISNUMBER(AV30),'Cover Page'!$D$35/1000000*'1 macro-mapping'!AV30/'FX rate'!$C21,"")</f>
        <v/>
      </c>
      <c r="AW87" s="731" t="str">
        <f>IF(ISNUMBER(AW30),'Cover Page'!$D$35/1000000*'1 macro-mapping'!AW30/'FX rate'!$C21,"")</f>
        <v/>
      </c>
      <c r="AX87" s="731" t="str">
        <f>IF(ISNUMBER(AX30),'Cover Page'!$D$35/1000000*'1 macro-mapping'!AX30/'FX rate'!$C21,"")</f>
        <v/>
      </c>
      <c r="AY87" s="731" t="str">
        <f>IF(ISNUMBER(AY30),'Cover Page'!$D$35/1000000*'1 macro-mapping'!AY30/'FX rate'!$C21,"")</f>
        <v/>
      </c>
    </row>
    <row r="88" spans="1:51" ht="14.25" customHeight="1" x14ac:dyDescent="0.2">
      <c r="A88" s="2116"/>
      <c r="B88" s="1823">
        <v>2017</v>
      </c>
      <c r="C88" s="521">
        <f>IF(ISNUMBER(C31),'Cover Page'!$D$35/1000000*'1 macro-mapping'!C31/'FX rate'!$C22,"")</f>
        <v>0</v>
      </c>
      <c r="D88" s="722" t="str">
        <f>IF(ISNUMBER(D31),'Cover Page'!$D$35/1000000*'1 macro-mapping'!D31/'FX rate'!$C22,"")</f>
        <v/>
      </c>
      <c r="E88" s="522">
        <f>IF(ISNUMBER(E31),'Cover Page'!$D$35/1000000*'1 macro-mapping'!E31/'FX rate'!$C22,"")</f>
        <v>0</v>
      </c>
      <c r="F88" s="723" t="str">
        <f>IF(ISNUMBER(F31),'Cover Page'!$D$35/1000000*'1 macro-mapping'!F31/'FX rate'!$C22,"")</f>
        <v/>
      </c>
      <c r="G88" s="723" t="str">
        <f>IF(ISNUMBER(G31),'Cover Page'!$D$35/1000000*'1 macro-mapping'!G31/'FX rate'!$C22,"")</f>
        <v/>
      </c>
      <c r="H88" s="724" t="str">
        <f>IF(ISNUMBER(H31),'Cover Page'!$D$35/1000000*'1 macro-mapping'!H31/'FX rate'!$C22,"")</f>
        <v/>
      </c>
      <c r="I88" s="724" t="str">
        <f>IF(ISNUMBER(I31),'Cover Page'!$D$35/1000000*'1 macro-mapping'!I31/'FX rate'!$C22,"")</f>
        <v/>
      </c>
      <c r="J88" s="722" t="str">
        <f>IF(ISNUMBER(J31),'Cover Page'!$D$35/1000000*'1 macro-mapping'!J31/'FX rate'!$C22,"")</f>
        <v/>
      </c>
      <c r="K88" s="723" t="str">
        <f>IF(ISNUMBER(K31),'Cover Page'!$D$35/1000000*'1 macro-mapping'!K31/'FX rate'!$C22,"")</f>
        <v/>
      </c>
      <c r="L88" s="725" t="str">
        <f>IF(ISNUMBER(L31),'Cover Page'!$D$35/1000000*'1 macro-mapping'!L31/'FX rate'!$C22,"")</f>
        <v/>
      </c>
      <c r="M88" s="522">
        <f>IF(ISNUMBER(M31),'Cover Page'!$D$35/1000000*'1 macro-mapping'!M31/'FX rate'!$C22,"")</f>
        <v>0</v>
      </c>
      <c r="N88" s="727" t="str">
        <f>IF(ISNUMBER(N31),'Cover Page'!$D$35/1000000*'1 macro-mapping'!N31/'FX rate'!$C22,"")</f>
        <v/>
      </c>
      <c r="O88" s="723" t="str">
        <f>IF(ISNUMBER(O31),'Cover Page'!$D$35/1000000*'1 macro-mapping'!O31/'FX rate'!$C22,"")</f>
        <v/>
      </c>
      <c r="P88" s="726" t="str">
        <f>IF(ISNUMBER(P31),'Cover Page'!$D$35/1000000*'1 macro-mapping'!P31/'FX rate'!$C22,"")</f>
        <v/>
      </c>
      <c r="Q88" s="722" t="str">
        <f>IF(ISNUMBER(Q31),'Cover Page'!$D$35/1000000*'1 macro-mapping'!Q31/'FX rate'!$C22,"")</f>
        <v/>
      </c>
      <c r="R88" s="727" t="str">
        <f>IF(ISNUMBER(R31),'Cover Page'!$D$35/1000000*'1 macro-mapping'!R31/'FX rate'!$C22,"")</f>
        <v/>
      </c>
      <c r="S88" s="723" t="str">
        <f>IF(ISNUMBER(S31),'Cover Page'!$D$35/1000000*'1 macro-mapping'!S31/'FX rate'!$C22,"")</f>
        <v/>
      </c>
      <c r="T88" s="723" t="str">
        <f>IF(ISNUMBER(T31),'Cover Page'!$D$35/1000000*'1 macro-mapping'!T31/'FX rate'!$C22,"")</f>
        <v/>
      </c>
      <c r="U88" s="728" t="str">
        <f>IF(ISNUMBER(U31),'Cover Page'!$D$35/1000000*'1 macro-mapping'!U31/'FX rate'!$C22,"")</f>
        <v/>
      </c>
      <c r="V88" s="727" t="str">
        <f>IF(ISNUMBER(V31),'Cover Page'!$D$35/1000000*'1 macro-mapping'!V31/'FX rate'!$C22,"")</f>
        <v/>
      </c>
      <c r="W88" s="723" t="str">
        <f>IF(ISNUMBER(W31),'Cover Page'!$D$35/1000000*'1 macro-mapping'!W31/'FX rate'!$C22,"")</f>
        <v/>
      </c>
      <c r="X88" s="723" t="str">
        <f>IF(ISNUMBER(X31),'Cover Page'!$D$35/1000000*'1 macro-mapping'!X31/'FX rate'!$C22,"")</f>
        <v/>
      </c>
      <c r="Y88" s="729" t="str">
        <f>IF(ISNUMBER(Y31),'Cover Page'!$D$35/1000000*'1 macro-mapping'!Y31/'FX rate'!$C22,"")</f>
        <v/>
      </c>
      <c r="Z88" s="729" t="str">
        <f>IF(ISNUMBER(Z31),'Cover Page'!$D$35/1000000*'1 macro-mapping'!Z31/'FX rate'!$C22,"")</f>
        <v/>
      </c>
      <c r="AA88" s="729" t="str">
        <f>IF(ISNUMBER(AA31),'Cover Page'!$D$35/1000000*'1 macro-mapping'!AA31/'FX rate'!$C22,"")</f>
        <v/>
      </c>
      <c r="AB88" s="729" t="str">
        <f>IF(ISNUMBER(AB31),'Cover Page'!$D$35/1000000*'1 macro-mapping'!AB31/'FX rate'!$C22,"")</f>
        <v/>
      </c>
      <c r="AC88" s="729" t="str">
        <f>IF(ISNUMBER(AC31),'Cover Page'!$D$35/1000000*'1 macro-mapping'!AC31/'FX rate'!$C22,"")</f>
        <v/>
      </c>
      <c r="AD88" s="729" t="str">
        <f>IF(ISNUMBER(AD31),'Cover Page'!$D$35/1000000*'1 macro-mapping'!AD31/'FX rate'!$C22,"")</f>
        <v/>
      </c>
      <c r="AE88" s="729" t="str">
        <f>IF(ISNUMBER(AE31),'Cover Page'!$D$35/1000000*'1 macro-mapping'!AE31/'FX rate'!$C22,"")</f>
        <v/>
      </c>
      <c r="AF88" s="729" t="str">
        <f>IF(ISNUMBER(AF31),'Cover Page'!$D$35/1000000*'1 macro-mapping'!AF31/'FX rate'!$C22,"")</f>
        <v/>
      </c>
      <c r="AG88" s="729" t="str">
        <f>IF(ISNUMBER(AG31),'Cover Page'!$D$35/1000000*'1 macro-mapping'!AG31/'FX rate'!$C22,"")</f>
        <v/>
      </c>
      <c r="AH88" s="729" t="str">
        <f>IF(ISNUMBER(AH31),'Cover Page'!$D$35/1000000*'1 macro-mapping'!AH31/'FX rate'!$C22,"")</f>
        <v/>
      </c>
      <c r="AI88" s="729" t="str">
        <f>IF(ISNUMBER(AI31),'Cover Page'!$D$35/1000000*'1 macro-mapping'!AI31/'FX rate'!$C22,"")</f>
        <v/>
      </c>
      <c r="AJ88" s="729" t="str">
        <f>IF(ISNUMBER(AJ31),'Cover Page'!$D$35/1000000*'1 macro-mapping'!AJ31/'FX rate'!$C22,"")</f>
        <v/>
      </c>
      <c r="AK88" s="729" t="str">
        <f>IF(ISNUMBER(AK31),'Cover Page'!$D$35/1000000*'1 macro-mapping'!AK31/'FX rate'!$C22,"")</f>
        <v/>
      </c>
      <c r="AL88" s="248"/>
      <c r="AM88" s="729" t="str">
        <f>IF(ISNUMBER(AM31),'Cover Page'!$D$35/1000000*'1 macro-mapping'!AM31/'FX rate'!$C22,"")</f>
        <v/>
      </c>
      <c r="AN88" s="980" t="str">
        <f>IF(ISNUMBER(AN31),'Cover Page'!$D$35/1000000*'1 macro-mapping'!AN31/'FX rate'!$C22,"")</f>
        <v/>
      </c>
      <c r="AO88" s="981" t="str">
        <f>IF(ISNUMBER(AO31),'Cover Page'!$D$35/1000000*'1 macro-mapping'!AO31/'FX rate'!$C22,"")</f>
        <v/>
      </c>
      <c r="AP88" s="981" t="str">
        <f>IF(ISNUMBER(AP31),'Cover Page'!$D$35/1000000*'1 macro-mapping'!AP31/'FX rate'!$C22,"")</f>
        <v/>
      </c>
      <c r="AQ88" s="981" t="str">
        <f>IF(ISNUMBER(AQ31),'Cover Page'!$D$35/1000000*'1 macro-mapping'!AQ31/'FX rate'!$C22,"")</f>
        <v/>
      </c>
      <c r="AR88" s="981" t="str">
        <f>IF(ISNUMBER(AR31),'Cover Page'!$D$35/1000000*'1 macro-mapping'!AR31/'FX rate'!$C22,"")</f>
        <v/>
      </c>
      <c r="AS88" s="981" t="str">
        <f>IF(ISNUMBER(AS31),'Cover Page'!$D$35/1000000*'1 macro-mapping'!AS31/'FX rate'!$C22,"")</f>
        <v/>
      </c>
      <c r="AT88" s="248"/>
      <c r="AU88" s="981" t="str">
        <f>IF(ISNUMBER(AU31),'Cover Page'!$D$35/1000000*'1 macro-mapping'!AU31/'FX rate'!$C22,"")</f>
        <v/>
      </c>
      <c r="AV88" s="981" t="str">
        <f>IF(ISNUMBER(AV31),'Cover Page'!$D$35/1000000*'1 macro-mapping'!AV31/'FX rate'!$C22,"")</f>
        <v/>
      </c>
      <c r="AW88" s="981" t="str">
        <f>IF(ISNUMBER(AW31),'Cover Page'!$D$35/1000000*'1 macro-mapping'!AW31/'FX rate'!$C22,"")</f>
        <v/>
      </c>
      <c r="AX88" s="981" t="str">
        <f>IF(ISNUMBER(AX31),'Cover Page'!$D$35/1000000*'1 macro-mapping'!AX31/'FX rate'!$C22,"")</f>
        <v/>
      </c>
      <c r="AY88" s="981" t="str">
        <f>IF(ISNUMBER(AY31),'Cover Page'!$D$35/1000000*'1 macro-mapping'!AY31/'FX rate'!$C22,"")</f>
        <v/>
      </c>
    </row>
    <row r="89" spans="1:51" ht="14.25" customHeight="1" x14ac:dyDescent="0.2">
      <c r="A89" s="2116"/>
      <c r="B89" s="1823">
        <v>2018</v>
      </c>
      <c r="C89" s="521">
        <f>IF(ISNUMBER(C32),'Cover Page'!$D$35/1000000*'1 macro-mapping'!C32/'FX rate'!$C23,"")</f>
        <v>0</v>
      </c>
      <c r="D89" s="722" t="str">
        <f>IF(ISNUMBER(D32),'Cover Page'!$D$35/1000000*'1 macro-mapping'!D32/'FX rate'!$C23,"")</f>
        <v/>
      </c>
      <c r="E89" s="522">
        <f>IF(ISNUMBER(E32),'Cover Page'!$D$35/1000000*'1 macro-mapping'!E32/'FX rate'!$C23,"")</f>
        <v>0</v>
      </c>
      <c r="F89" s="723" t="str">
        <f>IF(ISNUMBER(F32),'Cover Page'!$D$35/1000000*'1 macro-mapping'!F32/'FX rate'!$C23,"")</f>
        <v/>
      </c>
      <c r="G89" s="723" t="str">
        <f>IF(ISNUMBER(G32),'Cover Page'!$D$35/1000000*'1 macro-mapping'!G32/'FX rate'!$C23,"")</f>
        <v/>
      </c>
      <c r="H89" s="724" t="str">
        <f>IF(ISNUMBER(H32),'Cover Page'!$D$35/1000000*'1 macro-mapping'!H32/'FX rate'!$C23,"")</f>
        <v/>
      </c>
      <c r="I89" s="724" t="str">
        <f>IF(ISNUMBER(I32),'Cover Page'!$D$35/1000000*'1 macro-mapping'!I32/'FX rate'!$C23,"")</f>
        <v/>
      </c>
      <c r="J89" s="722" t="str">
        <f>IF(ISNUMBER(J32),'Cover Page'!$D$35/1000000*'1 macro-mapping'!J32/'FX rate'!$C23,"")</f>
        <v/>
      </c>
      <c r="K89" s="723" t="str">
        <f>IF(ISNUMBER(K32),'Cover Page'!$D$35/1000000*'1 macro-mapping'!K32/'FX rate'!$C23,"")</f>
        <v/>
      </c>
      <c r="L89" s="725" t="str">
        <f>IF(ISNUMBER(L32),'Cover Page'!$D$35/1000000*'1 macro-mapping'!L32/'FX rate'!$C23,"")</f>
        <v/>
      </c>
      <c r="M89" s="522">
        <f>IF(ISNUMBER(M32),'Cover Page'!$D$35/1000000*'1 macro-mapping'!M32/'FX rate'!$C23,"")</f>
        <v>0</v>
      </c>
      <c r="N89" s="727" t="str">
        <f>IF(ISNUMBER(N32),'Cover Page'!$D$35/1000000*'1 macro-mapping'!N32/'FX rate'!$C23,"")</f>
        <v/>
      </c>
      <c r="O89" s="723" t="str">
        <f>IF(ISNUMBER(O32),'Cover Page'!$D$35/1000000*'1 macro-mapping'!O32/'FX rate'!$C23,"")</f>
        <v/>
      </c>
      <c r="P89" s="726" t="str">
        <f>IF(ISNUMBER(P32),'Cover Page'!$D$35/1000000*'1 macro-mapping'!P32/'FX rate'!$C23,"")</f>
        <v/>
      </c>
      <c r="Q89" s="722" t="str">
        <f>IF(ISNUMBER(Q32),'Cover Page'!$D$35/1000000*'1 macro-mapping'!Q32/'FX rate'!$C23,"")</f>
        <v/>
      </c>
      <c r="R89" s="727" t="str">
        <f>IF(ISNUMBER(R32),'Cover Page'!$D$35/1000000*'1 macro-mapping'!R32/'FX rate'!$C23,"")</f>
        <v/>
      </c>
      <c r="S89" s="723" t="str">
        <f>IF(ISNUMBER(S32),'Cover Page'!$D$35/1000000*'1 macro-mapping'!S32/'FX rate'!$C23,"")</f>
        <v/>
      </c>
      <c r="T89" s="723" t="str">
        <f>IF(ISNUMBER(T32),'Cover Page'!$D$35/1000000*'1 macro-mapping'!T32/'FX rate'!$C23,"")</f>
        <v/>
      </c>
      <c r="U89" s="728" t="str">
        <f>IF(ISNUMBER(U32),'Cover Page'!$D$35/1000000*'1 macro-mapping'!U32/'FX rate'!$C23,"")</f>
        <v/>
      </c>
      <c r="V89" s="727" t="str">
        <f>IF(ISNUMBER(V32),'Cover Page'!$D$35/1000000*'1 macro-mapping'!V32/'FX rate'!$C23,"")</f>
        <v/>
      </c>
      <c r="W89" s="723" t="str">
        <f>IF(ISNUMBER(W32),'Cover Page'!$D$35/1000000*'1 macro-mapping'!W32/'FX rate'!$C23,"")</f>
        <v/>
      </c>
      <c r="X89" s="723" t="str">
        <f>IF(ISNUMBER(X32),'Cover Page'!$D$35/1000000*'1 macro-mapping'!X32/'FX rate'!$C23,"")</f>
        <v/>
      </c>
      <c r="Y89" s="729" t="str">
        <f>IF(ISNUMBER(Y32),'Cover Page'!$D$35/1000000*'1 macro-mapping'!Y32/'FX rate'!$C23,"")</f>
        <v/>
      </c>
      <c r="Z89" s="729" t="str">
        <f>IF(ISNUMBER(Z32),'Cover Page'!$D$35/1000000*'1 macro-mapping'!Z32/'FX rate'!$C23,"")</f>
        <v/>
      </c>
      <c r="AA89" s="729" t="str">
        <f>IF(ISNUMBER(AA32),'Cover Page'!$D$35/1000000*'1 macro-mapping'!AA32/'FX rate'!$C23,"")</f>
        <v/>
      </c>
      <c r="AB89" s="729" t="str">
        <f>IF(ISNUMBER(AB32),'Cover Page'!$D$35/1000000*'1 macro-mapping'!AB32/'FX rate'!$C23,"")</f>
        <v/>
      </c>
      <c r="AC89" s="729" t="str">
        <f>IF(ISNUMBER(AC32),'Cover Page'!$D$35/1000000*'1 macro-mapping'!AC32/'FX rate'!$C23,"")</f>
        <v/>
      </c>
      <c r="AD89" s="729" t="str">
        <f>IF(ISNUMBER(AD32),'Cover Page'!$D$35/1000000*'1 macro-mapping'!AD32/'FX rate'!$C23,"")</f>
        <v/>
      </c>
      <c r="AE89" s="729" t="str">
        <f>IF(ISNUMBER(AE32),'Cover Page'!$D$35/1000000*'1 macro-mapping'!AE32/'FX rate'!$C23,"")</f>
        <v/>
      </c>
      <c r="AF89" s="729" t="str">
        <f>IF(ISNUMBER(AF32),'Cover Page'!$D$35/1000000*'1 macro-mapping'!AF32/'FX rate'!$C23,"")</f>
        <v/>
      </c>
      <c r="AG89" s="729" t="str">
        <f>IF(ISNUMBER(AG32),'Cover Page'!$D$35/1000000*'1 macro-mapping'!AG32/'FX rate'!$C23,"")</f>
        <v/>
      </c>
      <c r="AH89" s="729" t="str">
        <f>IF(ISNUMBER(AH32),'Cover Page'!$D$35/1000000*'1 macro-mapping'!AH32/'FX rate'!$C23,"")</f>
        <v/>
      </c>
      <c r="AI89" s="729" t="str">
        <f>IF(ISNUMBER(AI32),'Cover Page'!$D$35/1000000*'1 macro-mapping'!AI32/'FX rate'!$C23,"")</f>
        <v/>
      </c>
      <c r="AJ89" s="729" t="str">
        <f>IF(ISNUMBER(AJ32),'Cover Page'!$D$35/1000000*'1 macro-mapping'!AJ32/'FX rate'!$C23,"")</f>
        <v/>
      </c>
      <c r="AK89" s="729" t="str">
        <f>IF(ISNUMBER(AK32),'Cover Page'!$D$35/1000000*'1 macro-mapping'!AK32/'FX rate'!$C23,"")</f>
        <v/>
      </c>
      <c r="AL89" s="248"/>
      <c r="AM89" s="729" t="str">
        <f>IF(ISNUMBER(AM32),'Cover Page'!$D$35/1000000*'1 macro-mapping'!AM32/'FX rate'!$C23,"")</f>
        <v/>
      </c>
      <c r="AN89" s="980" t="str">
        <f>IF(ISNUMBER(AN32),'Cover Page'!$D$35/1000000*'1 macro-mapping'!AN32/'FX rate'!$C23,"")</f>
        <v/>
      </c>
      <c r="AO89" s="981" t="str">
        <f>IF(ISNUMBER(AO32),'Cover Page'!$D$35/1000000*'1 macro-mapping'!AO32/'FX rate'!$C23,"")</f>
        <v/>
      </c>
      <c r="AP89" s="981" t="str">
        <f>IF(ISNUMBER(AP32),'Cover Page'!$D$35/1000000*'1 macro-mapping'!AP32/'FX rate'!$C23,"")</f>
        <v/>
      </c>
      <c r="AQ89" s="981" t="str">
        <f>IF(ISNUMBER(AQ32),'Cover Page'!$D$35/1000000*'1 macro-mapping'!AQ32/'FX rate'!$C23,"")</f>
        <v/>
      </c>
      <c r="AR89" s="981" t="str">
        <f>IF(ISNUMBER(AR32),'Cover Page'!$D$35/1000000*'1 macro-mapping'!AR32/'FX rate'!$C23,"")</f>
        <v/>
      </c>
      <c r="AS89" s="981" t="str">
        <f>IF(ISNUMBER(AS32),'Cover Page'!$D$35/1000000*'1 macro-mapping'!AS32/'FX rate'!$C23,"")</f>
        <v/>
      </c>
      <c r="AT89" s="248"/>
      <c r="AU89" s="981" t="str">
        <f>IF(ISNUMBER(AU32),'Cover Page'!$D$35/1000000*'1 macro-mapping'!AU32/'FX rate'!$C23,"")</f>
        <v/>
      </c>
      <c r="AV89" s="981" t="str">
        <f>IF(ISNUMBER(AV32),'Cover Page'!$D$35/1000000*'1 macro-mapping'!AV32/'FX rate'!$C23,"")</f>
        <v/>
      </c>
      <c r="AW89" s="981" t="str">
        <f>IF(ISNUMBER(AW32),'Cover Page'!$D$35/1000000*'1 macro-mapping'!AW32/'FX rate'!$C23,"")</f>
        <v/>
      </c>
      <c r="AX89" s="981" t="str">
        <f>IF(ISNUMBER(AX32),'Cover Page'!$D$35/1000000*'1 macro-mapping'!AX32/'FX rate'!$C23,"")</f>
        <v/>
      </c>
      <c r="AY89" s="981" t="str">
        <f>IF(ISNUMBER(AY32),'Cover Page'!$D$35/1000000*'1 macro-mapping'!AY32/'FX rate'!$C23,"")</f>
        <v/>
      </c>
    </row>
    <row r="90" spans="1:51" ht="14.25" customHeight="1" x14ac:dyDescent="0.2">
      <c r="A90" s="2116"/>
      <c r="B90" s="1823">
        <v>2019</v>
      </c>
      <c r="C90" s="521">
        <f>IF(ISNUMBER(C33),'Cover Page'!$D$35/1000000*'1 macro-mapping'!C33/'FX rate'!$C24,"")</f>
        <v>0</v>
      </c>
      <c r="D90" s="722" t="str">
        <f>IF(ISNUMBER(D33),'Cover Page'!$D$35/1000000*'1 macro-mapping'!D33/'FX rate'!$C24,"")</f>
        <v/>
      </c>
      <c r="E90" s="522">
        <f>IF(ISNUMBER(E33),'Cover Page'!$D$35/1000000*'1 macro-mapping'!E33/'FX rate'!$C24,"")</f>
        <v>0</v>
      </c>
      <c r="F90" s="723" t="str">
        <f>IF(ISNUMBER(F33),'Cover Page'!$D$35/1000000*'1 macro-mapping'!F33/'FX rate'!$C24,"")</f>
        <v/>
      </c>
      <c r="G90" s="723" t="str">
        <f>IF(ISNUMBER(G33),'Cover Page'!$D$35/1000000*'1 macro-mapping'!G33/'FX rate'!$C24,"")</f>
        <v/>
      </c>
      <c r="H90" s="724" t="str">
        <f>IF(ISNUMBER(H33),'Cover Page'!$D$35/1000000*'1 macro-mapping'!H33/'FX rate'!$C24,"")</f>
        <v/>
      </c>
      <c r="I90" s="724" t="str">
        <f>IF(ISNUMBER(I33),'Cover Page'!$D$35/1000000*'1 macro-mapping'!I33/'FX rate'!$C24,"")</f>
        <v/>
      </c>
      <c r="J90" s="722" t="str">
        <f>IF(ISNUMBER(J33),'Cover Page'!$D$35/1000000*'1 macro-mapping'!J33/'FX rate'!$C24,"")</f>
        <v/>
      </c>
      <c r="K90" s="723" t="str">
        <f>IF(ISNUMBER(K33),'Cover Page'!$D$35/1000000*'1 macro-mapping'!K33/'FX rate'!$C24,"")</f>
        <v/>
      </c>
      <c r="L90" s="725" t="str">
        <f>IF(ISNUMBER(L33),'Cover Page'!$D$35/1000000*'1 macro-mapping'!L33/'FX rate'!$C24,"")</f>
        <v/>
      </c>
      <c r="M90" s="522">
        <f>IF(ISNUMBER(M33),'Cover Page'!$D$35/1000000*'1 macro-mapping'!M33/'FX rate'!$C24,"")</f>
        <v>0</v>
      </c>
      <c r="N90" s="727" t="str">
        <f>IF(ISNUMBER(N33),'Cover Page'!$D$35/1000000*'1 macro-mapping'!N33/'FX rate'!$C24,"")</f>
        <v/>
      </c>
      <c r="O90" s="723" t="str">
        <f>IF(ISNUMBER(O33),'Cover Page'!$D$35/1000000*'1 macro-mapping'!O33/'FX rate'!$C24,"")</f>
        <v/>
      </c>
      <c r="P90" s="726" t="str">
        <f>IF(ISNUMBER(P33),'Cover Page'!$D$35/1000000*'1 macro-mapping'!P33/'FX rate'!$C24,"")</f>
        <v/>
      </c>
      <c r="Q90" s="722" t="str">
        <f>IF(ISNUMBER(Q33),'Cover Page'!$D$35/1000000*'1 macro-mapping'!Q33/'FX rate'!$C24,"")</f>
        <v/>
      </c>
      <c r="R90" s="727" t="str">
        <f>IF(ISNUMBER(R33),'Cover Page'!$D$35/1000000*'1 macro-mapping'!R33/'FX rate'!$C24,"")</f>
        <v/>
      </c>
      <c r="S90" s="723" t="str">
        <f>IF(ISNUMBER(S33),'Cover Page'!$D$35/1000000*'1 macro-mapping'!S33/'FX rate'!$C24,"")</f>
        <v/>
      </c>
      <c r="T90" s="723" t="str">
        <f>IF(ISNUMBER(T33),'Cover Page'!$D$35/1000000*'1 macro-mapping'!T33/'FX rate'!$C24,"")</f>
        <v/>
      </c>
      <c r="U90" s="728" t="str">
        <f>IF(ISNUMBER(U33),'Cover Page'!$D$35/1000000*'1 macro-mapping'!U33/'FX rate'!$C24,"")</f>
        <v/>
      </c>
      <c r="V90" s="727" t="str">
        <f>IF(ISNUMBER(V33),'Cover Page'!$D$35/1000000*'1 macro-mapping'!V33/'FX rate'!$C24,"")</f>
        <v/>
      </c>
      <c r="W90" s="723" t="str">
        <f>IF(ISNUMBER(W33),'Cover Page'!$D$35/1000000*'1 macro-mapping'!W33/'FX rate'!$C24,"")</f>
        <v/>
      </c>
      <c r="X90" s="723" t="str">
        <f>IF(ISNUMBER(X33),'Cover Page'!$D$35/1000000*'1 macro-mapping'!X33/'FX rate'!$C24,"")</f>
        <v/>
      </c>
      <c r="Y90" s="729" t="str">
        <f>IF(ISNUMBER(Y33),'Cover Page'!$D$35/1000000*'1 macro-mapping'!Y33/'FX rate'!$C24,"")</f>
        <v/>
      </c>
      <c r="Z90" s="729" t="str">
        <f>IF(ISNUMBER(Z33),'Cover Page'!$D$35/1000000*'1 macro-mapping'!Z33/'FX rate'!$C24,"")</f>
        <v/>
      </c>
      <c r="AA90" s="729" t="str">
        <f>IF(ISNUMBER(AA33),'Cover Page'!$D$35/1000000*'1 macro-mapping'!AA33/'FX rate'!$C24,"")</f>
        <v/>
      </c>
      <c r="AB90" s="729" t="str">
        <f>IF(ISNUMBER(AB33),'Cover Page'!$D$35/1000000*'1 macro-mapping'!AB33/'FX rate'!$C24,"")</f>
        <v/>
      </c>
      <c r="AC90" s="729" t="str">
        <f>IF(ISNUMBER(AC33),'Cover Page'!$D$35/1000000*'1 macro-mapping'!AC33/'FX rate'!$C24,"")</f>
        <v/>
      </c>
      <c r="AD90" s="729" t="str">
        <f>IF(ISNUMBER(AD33),'Cover Page'!$D$35/1000000*'1 macro-mapping'!AD33/'FX rate'!$C24,"")</f>
        <v/>
      </c>
      <c r="AE90" s="729" t="str">
        <f>IF(ISNUMBER(AE33),'Cover Page'!$D$35/1000000*'1 macro-mapping'!AE33/'FX rate'!$C24,"")</f>
        <v/>
      </c>
      <c r="AF90" s="729" t="str">
        <f>IF(ISNUMBER(AF33),'Cover Page'!$D$35/1000000*'1 macro-mapping'!AF33/'FX rate'!$C24,"")</f>
        <v/>
      </c>
      <c r="AG90" s="729" t="str">
        <f>IF(ISNUMBER(AG33),'Cover Page'!$D$35/1000000*'1 macro-mapping'!AG33/'FX rate'!$C24,"")</f>
        <v/>
      </c>
      <c r="AH90" s="729" t="str">
        <f>IF(ISNUMBER(AH33),'Cover Page'!$D$35/1000000*'1 macro-mapping'!AH33/'FX rate'!$C24,"")</f>
        <v/>
      </c>
      <c r="AI90" s="729" t="str">
        <f>IF(ISNUMBER(AI33),'Cover Page'!$D$35/1000000*'1 macro-mapping'!AI33/'FX rate'!$C24,"")</f>
        <v/>
      </c>
      <c r="AJ90" s="729" t="str">
        <f>IF(ISNUMBER(AJ33),'Cover Page'!$D$35/1000000*'1 macro-mapping'!AJ33/'FX rate'!$C24,"")</f>
        <v/>
      </c>
      <c r="AK90" s="729" t="str">
        <f>IF(ISNUMBER(AK33),'Cover Page'!$D$35/1000000*'1 macro-mapping'!AK33/'FX rate'!$C24,"")</f>
        <v/>
      </c>
      <c r="AL90" s="248"/>
      <c r="AM90" s="729" t="str">
        <f>IF(ISNUMBER(AM33),'Cover Page'!$D$35/1000000*'1 macro-mapping'!AM33/'FX rate'!$C24,"")</f>
        <v/>
      </c>
      <c r="AN90" s="980" t="str">
        <f>IF(ISNUMBER(AN33),'Cover Page'!$D$35/1000000*'1 macro-mapping'!AN33/'FX rate'!$C24,"")</f>
        <v/>
      </c>
      <c r="AO90" s="981" t="str">
        <f>IF(ISNUMBER(AO33),'Cover Page'!$D$35/1000000*'1 macro-mapping'!AO33/'FX rate'!$C24,"")</f>
        <v/>
      </c>
      <c r="AP90" s="981" t="str">
        <f>IF(ISNUMBER(AP33),'Cover Page'!$D$35/1000000*'1 macro-mapping'!AP33/'FX rate'!$C24,"")</f>
        <v/>
      </c>
      <c r="AQ90" s="981" t="str">
        <f>IF(ISNUMBER(AQ33),'Cover Page'!$D$35/1000000*'1 macro-mapping'!AQ33/'FX rate'!$C24,"")</f>
        <v/>
      </c>
      <c r="AR90" s="981" t="str">
        <f>IF(ISNUMBER(AR33),'Cover Page'!$D$35/1000000*'1 macro-mapping'!AR33/'FX rate'!$C24,"")</f>
        <v/>
      </c>
      <c r="AS90" s="981" t="str">
        <f>IF(ISNUMBER(AS33),'Cover Page'!$D$35/1000000*'1 macro-mapping'!AS33/'FX rate'!$C24,"")</f>
        <v/>
      </c>
      <c r="AT90" s="248"/>
      <c r="AU90" s="981" t="str">
        <f>IF(ISNUMBER(AU33),'Cover Page'!$D$35/1000000*'1 macro-mapping'!AU33/'FX rate'!$C24,"")</f>
        <v/>
      </c>
      <c r="AV90" s="981" t="str">
        <f>IF(ISNUMBER(AV33),'Cover Page'!$D$35/1000000*'1 macro-mapping'!AV33/'FX rate'!$C24,"")</f>
        <v/>
      </c>
      <c r="AW90" s="981" t="str">
        <f>IF(ISNUMBER(AW33),'Cover Page'!$D$35/1000000*'1 macro-mapping'!AW33/'FX rate'!$C24,"")</f>
        <v/>
      </c>
      <c r="AX90" s="981" t="str">
        <f>IF(ISNUMBER(AX33),'Cover Page'!$D$35/1000000*'1 macro-mapping'!AX33/'FX rate'!$C24,"")</f>
        <v/>
      </c>
      <c r="AY90" s="981" t="str">
        <f>IF(ISNUMBER(AY33),'Cover Page'!$D$35/1000000*'1 macro-mapping'!AY33/'FX rate'!$C24,"")</f>
        <v/>
      </c>
    </row>
    <row r="91" spans="1:51" ht="14.25" customHeight="1" x14ac:dyDescent="0.2">
      <c r="A91" s="2116"/>
      <c r="B91" s="1823">
        <v>2020</v>
      </c>
      <c r="C91" s="521">
        <f>IF(ISNUMBER(C34),'Cover Page'!$D$35/1000000*'1 macro-mapping'!C34/'FX rate'!$C25,"")</f>
        <v>0</v>
      </c>
      <c r="D91" s="722" t="str">
        <f>IF(ISNUMBER(D34),'Cover Page'!$D$35/1000000*'1 macro-mapping'!D34/'FX rate'!$C25,"")</f>
        <v/>
      </c>
      <c r="E91" s="522">
        <f>IF(ISNUMBER(E34),'Cover Page'!$D$35/1000000*'1 macro-mapping'!E34/'FX rate'!$C25,"")</f>
        <v>0</v>
      </c>
      <c r="F91" s="723" t="str">
        <f>IF(ISNUMBER(F34),'Cover Page'!$D$35/1000000*'1 macro-mapping'!F34/'FX rate'!$C25,"")</f>
        <v/>
      </c>
      <c r="G91" s="723" t="str">
        <f>IF(ISNUMBER(G34),'Cover Page'!$D$35/1000000*'1 macro-mapping'!G34/'FX rate'!$C25,"")</f>
        <v/>
      </c>
      <c r="H91" s="724" t="str">
        <f>IF(ISNUMBER(H34),'Cover Page'!$D$35/1000000*'1 macro-mapping'!H34/'FX rate'!$C25,"")</f>
        <v/>
      </c>
      <c r="I91" s="724" t="str">
        <f>IF(ISNUMBER(I34),'Cover Page'!$D$35/1000000*'1 macro-mapping'!I34/'FX rate'!$C25,"")</f>
        <v/>
      </c>
      <c r="J91" s="722" t="str">
        <f>IF(ISNUMBER(J34),'Cover Page'!$D$35/1000000*'1 macro-mapping'!J34/'FX rate'!$C25,"")</f>
        <v/>
      </c>
      <c r="K91" s="723" t="str">
        <f>IF(ISNUMBER(K34),'Cover Page'!$D$35/1000000*'1 macro-mapping'!K34/'FX rate'!$C25,"")</f>
        <v/>
      </c>
      <c r="L91" s="725" t="str">
        <f>IF(ISNUMBER(L34),'Cover Page'!$D$35/1000000*'1 macro-mapping'!L34/'FX rate'!$C25,"")</f>
        <v/>
      </c>
      <c r="M91" s="522">
        <f>IF(ISNUMBER(M34),'Cover Page'!$D$35/1000000*'1 macro-mapping'!M34/'FX rate'!$C25,"")</f>
        <v>0</v>
      </c>
      <c r="N91" s="727" t="str">
        <f>IF(ISNUMBER(N34),'Cover Page'!$D$35/1000000*'1 macro-mapping'!N34/'FX rate'!$C25,"")</f>
        <v/>
      </c>
      <c r="O91" s="723" t="str">
        <f>IF(ISNUMBER(O34),'Cover Page'!$D$35/1000000*'1 macro-mapping'!O34/'FX rate'!$C25,"")</f>
        <v/>
      </c>
      <c r="P91" s="726" t="str">
        <f>IF(ISNUMBER(P34),'Cover Page'!$D$35/1000000*'1 macro-mapping'!P34/'FX rate'!$C25,"")</f>
        <v/>
      </c>
      <c r="Q91" s="722" t="str">
        <f>IF(ISNUMBER(Q34),'Cover Page'!$D$35/1000000*'1 macro-mapping'!Q34/'FX rate'!$C25,"")</f>
        <v/>
      </c>
      <c r="R91" s="727" t="str">
        <f>IF(ISNUMBER(R34),'Cover Page'!$D$35/1000000*'1 macro-mapping'!R34/'FX rate'!$C25,"")</f>
        <v/>
      </c>
      <c r="S91" s="723" t="str">
        <f>IF(ISNUMBER(S34),'Cover Page'!$D$35/1000000*'1 macro-mapping'!S34/'FX rate'!$C25,"")</f>
        <v/>
      </c>
      <c r="T91" s="723" t="str">
        <f>IF(ISNUMBER(T34),'Cover Page'!$D$35/1000000*'1 macro-mapping'!T34/'FX rate'!$C25,"")</f>
        <v/>
      </c>
      <c r="U91" s="728" t="str">
        <f>IF(ISNUMBER(U34),'Cover Page'!$D$35/1000000*'1 macro-mapping'!U34/'FX rate'!$C25,"")</f>
        <v/>
      </c>
      <c r="V91" s="727" t="str">
        <f>IF(ISNUMBER(V34),'Cover Page'!$D$35/1000000*'1 macro-mapping'!V34/'FX rate'!$C25,"")</f>
        <v/>
      </c>
      <c r="W91" s="723" t="str">
        <f>IF(ISNUMBER(W34),'Cover Page'!$D$35/1000000*'1 macro-mapping'!W34/'FX rate'!$C25,"")</f>
        <v/>
      </c>
      <c r="X91" s="723" t="str">
        <f>IF(ISNUMBER(X34),'Cover Page'!$D$35/1000000*'1 macro-mapping'!X34/'FX rate'!$C25,"")</f>
        <v/>
      </c>
      <c r="Y91" s="729" t="str">
        <f>IF(ISNUMBER(Y34),'Cover Page'!$D$35/1000000*'1 macro-mapping'!Y34/'FX rate'!$C25,"")</f>
        <v/>
      </c>
      <c r="Z91" s="729" t="str">
        <f>IF(ISNUMBER(Z34),'Cover Page'!$D$35/1000000*'1 macro-mapping'!Z34/'FX rate'!$C25,"")</f>
        <v/>
      </c>
      <c r="AA91" s="729" t="str">
        <f>IF(ISNUMBER(AA34),'Cover Page'!$D$35/1000000*'1 macro-mapping'!AA34/'FX rate'!$C25,"")</f>
        <v/>
      </c>
      <c r="AB91" s="729" t="str">
        <f>IF(ISNUMBER(AB34),'Cover Page'!$D$35/1000000*'1 macro-mapping'!AB34/'FX rate'!$C25,"")</f>
        <v/>
      </c>
      <c r="AC91" s="729" t="str">
        <f>IF(ISNUMBER(AC34),'Cover Page'!$D$35/1000000*'1 macro-mapping'!AC34/'FX rate'!$C25,"")</f>
        <v/>
      </c>
      <c r="AD91" s="729" t="str">
        <f>IF(ISNUMBER(AD34),'Cover Page'!$D$35/1000000*'1 macro-mapping'!AD34/'FX rate'!$C25,"")</f>
        <v/>
      </c>
      <c r="AE91" s="729" t="str">
        <f>IF(ISNUMBER(AE34),'Cover Page'!$D$35/1000000*'1 macro-mapping'!AE34/'FX rate'!$C25,"")</f>
        <v/>
      </c>
      <c r="AF91" s="729" t="str">
        <f>IF(ISNUMBER(AF34),'Cover Page'!$D$35/1000000*'1 macro-mapping'!AF34/'FX rate'!$C25,"")</f>
        <v/>
      </c>
      <c r="AG91" s="729" t="str">
        <f>IF(ISNUMBER(AG34),'Cover Page'!$D$35/1000000*'1 macro-mapping'!AG34/'FX rate'!$C25,"")</f>
        <v/>
      </c>
      <c r="AH91" s="729" t="str">
        <f>IF(ISNUMBER(AH34),'Cover Page'!$D$35/1000000*'1 macro-mapping'!AH34/'FX rate'!$C25,"")</f>
        <v/>
      </c>
      <c r="AI91" s="729" t="str">
        <f>IF(ISNUMBER(AI34),'Cover Page'!$D$35/1000000*'1 macro-mapping'!AI34/'FX rate'!$C25,"")</f>
        <v/>
      </c>
      <c r="AJ91" s="729" t="str">
        <f>IF(ISNUMBER(AJ34),'Cover Page'!$D$35/1000000*'1 macro-mapping'!AJ34/'FX rate'!$C25,"")</f>
        <v/>
      </c>
      <c r="AK91" s="729" t="str">
        <f>IF(ISNUMBER(AK34),'Cover Page'!$D$35/1000000*'1 macro-mapping'!AK34/'FX rate'!$C25,"")</f>
        <v/>
      </c>
      <c r="AL91" s="248"/>
      <c r="AM91" s="729" t="str">
        <f>IF(ISNUMBER(AM34),'Cover Page'!$D$35/1000000*'1 macro-mapping'!AM34/'FX rate'!$C25,"")</f>
        <v/>
      </c>
      <c r="AN91" s="980" t="str">
        <f>IF(ISNUMBER(AN34),'Cover Page'!$D$35/1000000*'1 macro-mapping'!AN34/'FX rate'!$C25,"")</f>
        <v/>
      </c>
      <c r="AO91" s="981" t="str">
        <f>IF(ISNUMBER(AO34),'Cover Page'!$D$35/1000000*'1 macro-mapping'!AO34/'FX rate'!$C25,"")</f>
        <v/>
      </c>
      <c r="AP91" s="981" t="str">
        <f>IF(ISNUMBER(AP34),'Cover Page'!$D$35/1000000*'1 macro-mapping'!AP34/'FX rate'!$C25,"")</f>
        <v/>
      </c>
      <c r="AQ91" s="981" t="str">
        <f>IF(ISNUMBER(AQ34),'Cover Page'!$D$35/1000000*'1 macro-mapping'!AQ34/'FX rate'!$C25,"")</f>
        <v/>
      </c>
      <c r="AR91" s="981" t="str">
        <f>IF(ISNUMBER(AR34),'Cover Page'!$D$35/1000000*'1 macro-mapping'!AR34/'FX rate'!$C25,"")</f>
        <v/>
      </c>
      <c r="AS91" s="981" t="str">
        <f>IF(ISNUMBER(AS34),'Cover Page'!$D$35/1000000*'1 macro-mapping'!AS34/'FX rate'!$C25,"")</f>
        <v/>
      </c>
      <c r="AT91" s="248"/>
      <c r="AU91" s="981" t="str">
        <f>IF(ISNUMBER(AU34),'Cover Page'!$D$35/1000000*'1 macro-mapping'!AU34/'FX rate'!$C25,"")</f>
        <v/>
      </c>
      <c r="AV91" s="981" t="str">
        <f>IF(ISNUMBER(AV34),'Cover Page'!$D$35/1000000*'1 macro-mapping'!AV34/'FX rate'!$C25,"")</f>
        <v/>
      </c>
      <c r="AW91" s="981" t="str">
        <f>IF(ISNUMBER(AW34),'Cover Page'!$D$35/1000000*'1 macro-mapping'!AW34/'FX rate'!$C25,"")</f>
        <v/>
      </c>
      <c r="AX91" s="981" t="str">
        <f>IF(ISNUMBER(AX34),'Cover Page'!$D$35/1000000*'1 macro-mapping'!AX34/'FX rate'!$C25,"")</f>
        <v/>
      </c>
      <c r="AY91" s="981" t="str">
        <f>IF(ISNUMBER(AY34),'Cover Page'!$D$35/1000000*'1 macro-mapping'!AY34/'FX rate'!$C25,"")</f>
        <v/>
      </c>
    </row>
    <row r="92" spans="1:51" ht="14.25" customHeight="1" x14ac:dyDescent="0.2">
      <c r="A92" s="2116"/>
      <c r="B92" s="1823">
        <v>2021</v>
      </c>
      <c r="C92" s="521">
        <f>IF(ISNUMBER(C35),'Cover Page'!$D$35/1000000*'1 macro-mapping'!C35/'FX rate'!$C26,"")</f>
        <v>0</v>
      </c>
      <c r="D92" s="722" t="str">
        <f>IF(ISNUMBER(D35),'Cover Page'!$D$35/1000000*'1 macro-mapping'!D35/'FX rate'!$C26,"")</f>
        <v/>
      </c>
      <c r="E92" s="522">
        <f>IF(ISNUMBER(E35),'Cover Page'!$D$35/1000000*'1 macro-mapping'!E35/'FX rate'!$C26,"")</f>
        <v>0</v>
      </c>
      <c r="F92" s="723" t="str">
        <f>IF(ISNUMBER(F35),'Cover Page'!$D$35/1000000*'1 macro-mapping'!F35/'FX rate'!$C26,"")</f>
        <v/>
      </c>
      <c r="G92" s="723" t="str">
        <f>IF(ISNUMBER(G35),'Cover Page'!$D$35/1000000*'1 macro-mapping'!G35/'FX rate'!$C26,"")</f>
        <v/>
      </c>
      <c r="H92" s="724" t="str">
        <f>IF(ISNUMBER(H35),'Cover Page'!$D$35/1000000*'1 macro-mapping'!H35/'FX rate'!$C26,"")</f>
        <v/>
      </c>
      <c r="I92" s="724" t="str">
        <f>IF(ISNUMBER(I35),'Cover Page'!$D$35/1000000*'1 macro-mapping'!I35/'FX rate'!$C26,"")</f>
        <v/>
      </c>
      <c r="J92" s="722" t="str">
        <f>IF(ISNUMBER(J35),'Cover Page'!$D$35/1000000*'1 macro-mapping'!J35/'FX rate'!$C26,"")</f>
        <v/>
      </c>
      <c r="K92" s="723" t="str">
        <f>IF(ISNUMBER(K35),'Cover Page'!$D$35/1000000*'1 macro-mapping'!K35/'FX rate'!$C26,"")</f>
        <v/>
      </c>
      <c r="L92" s="725" t="str">
        <f>IF(ISNUMBER(L35),'Cover Page'!$D$35/1000000*'1 macro-mapping'!L35/'FX rate'!$C26,"")</f>
        <v/>
      </c>
      <c r="M92" s="522">
        <f>IF(ISNUMBER(M35),'Cover Page'!$D$35/1000000*'1 macro-mapping'!M35/'FX rate'!$C26,"")</f>
        <v>0</v>
      </c>
      <c r="N92" s="727" t="str">
        <f>IF(ISNUMBER(N35),'Cover Page'!$D$35/1000000*'1 macro-mapping'!N35/'FX rate'!$C26,"")</f>
        <v/>
      </c>
      <c r="O92" s="723" t="str">
        <f>IF(ISNUMBER(O35),'Cover Page'!$D$35/1000000*'1 macro-mapping'!O35/'FX rate'!$C26,"")</f>
        <v/>
      </c>
      <c r="P92" s="726" t="str">
        <f>IF(ISNUMBER(P35),'Cover Page'!$D$35/1000000*'1 macro-mapping'!P35/'FX rate'!$C26,"")</f>
        <v/>
      </c>
      <c r="Q92" s="722" t="str">
        <f>IF(ISNUMBER(Q35),'Cover Page'!$D$35/1000000*'1 macro-mapping'!Q35/'FX rate'!$C26,"")</f>
        <v/>
      </c>
      <c r="R92" s="727" t="str">
        <f>IF(ISNUMBER(R35),'Cover Page'!$D$35/1000000*'1 macro-mapping'!R35/'FX rate'!$C26,"")</f>
        <v/>
      </c>
      <c r="S92" s="723" t="str">
        <f>IF(ISNUMBER(S35),'Cover Page'!$D$35/1000000*'1 macro-mapping'!S35/'FX rate'!$C26,"")</f>
        <v/>
      </c>
      <c r="T92" s="723" t="str">
        <f>IF(ISNUMBER(T35),'Cover Page'!$D$35/1000000*'1 macro-mapping'!T35/'FX rate'!$C26,"")</f>
        <v/>
      </c>
      <c r="U92" s="728" t="str">
        <f>IF(ISNUMBER(U35),'Cover Page'!$D$35/1000000*'1 macro-mapping'!U35/'FX rate'!$C26,"")</f>
        <v/>
      </c>
      <c r="V92" s="727" t="str">
        <f>IF(ISNUMBER(V35),'Cover Page'!$D$35/1000000*'1 macro-mapping'!V35/'FX rate'!$C26,"")</f>
        <v/>
      </c>
      <c r="W92" s="723" t="str">
        <f>IF(ISNUMBER(W35),'Cover Page'!$D$35/1000000*'1 macro-mapping'!W35/'FX rate'!$C26,"")</f>
        <v/>
      </c>
      <c r="X92" s="723" t="str">
        <f>IF(ISNUMBER(X35),'Cover Page'!$D$35/1000000*'1 macro-mapping'!X35/'FX rate'!$C26,"")</f>
        <v/>
      </c>
      <c r="Y92" s="729" t="str">
        <f>IF(ISNUMBER(Y35),'Cover Page'!$D$35/1000000*'1 macro-mapping'!Y35/'FX rate'!$C26,"")</f>
        <v/>
      </c>
      <c r="Z92" s="729" t="str">
        <f>IF(ISNUMBER(Z35),'Cover Page'!$D$35/1000000*'1 macro-mapping'!Z35/'FX rate'!$C26,"")</f>
        <v/>
      </c>
      <c r="AA92" s="729" t="str">
        <f>IF(ISNUMBER(AA35),'Cover Page'!$D$35/1000000*'1 macro-mapping'!AA35/'FX rate'!$C26,"")</f>
        <v/>
      </c>
      <c r="AB92" s="729" t="str">
        <f>IF(ISNUMBER(AB35),'Cover Page'!$D$35/1000000*'1 macro-mapping'!AB35/'FX rate'!$C26,"")</f>
        <v/>
      </c>
      <c r="AC92" s="729" t="str">
        <f>IF(ISNUMBER(AC35),'Cover Page'!$D$35/1000000*'1 macro-mapping'!AC35/'FX rate'!$C26,"")</f>
        <v/>
      </c>
      <c r="AD92" s="729" t="str">
        <f>IF(ISNUMBER(AD35),'Cover Page'!$D$35/1000000*'1 macro-mapping'!AD35/'FX rate'!$C26,"")</f>
        <v/>
      </c>
      <c r="AE92" s="729" t="str">
        <f>IF(ISNUMBER(AE35),'Cover Page'!$D$35/1000000*'1 macro-mapping'!AE35/'FX rate'!$C26,"")</f>
        <v/>
      </c>
      <c r="AF92" s="729" t="str">
        <f>IF(ISNUMBER(AF35),'Cover Page'!$D$35/1000000*'1 macro-mapping'!AF35/'FX rate'!$C26,"")</f>
        <v/>
      </c>
      <c r="AG92" s="729" t="str">
        <f>IF(ISNUMBER(AG35),'Cover Page'!$D$35/1000000*'1 macro-mapping'!AG35/'FX rate'!$C26,"")</f>
        <v/>
      </c>
      <c r="AH92" s="729" t="str">
        <f>IF(ISNUMBER(AH35),'Cover Page'!$D$35/1000000*'1 macro-mapping'!AH35/'FX rate'!$C26,"")</f>
        <v/>
      </c>
      <c r="AI92" s="729" t="str">
        <f>IF(ISNUMBER(AI35),'Cover Page'!$D$35/1000000*'1 macro-mapping'!AI35/'FX rate'!$C26,"")</f>
        <v/>
      </c>
      <c r="AJ92" s="729" t="str">
        <f>IF(ISNUMBER(AJ35),'Cover Page'!$D$35/1000000*'1 macro-mapping'!AJ35/'FX rate'!$C26,"")</f>
        <v/>
      </c>
      <c r="AK92" s="729" t="str">
        <f>IF(ISNUMBER(AK35),'Cover Page'!$D$35/1000000*'1 macro-mapping'!AK35/'FX rate'!$C26,"")</f>
        <v/>
      </c>
      <c r="AL92" s="248"/>
      <c r="AM92" s="729" t="str">
        <f>IF(ISNUMBER(AM35),'Cover Page'!$D$35/1000000*'1 macro-mapping'!AM35/'FX rate'!$C26,"")</f>
        <v/>
      </c>
      <c r="AN92" s="980" t="str">
        <f>IF(ISNUMBER(AN35),'Cover Page'!$D$35/1000000*'1 macro-mapping'!AN35/'FX rate'!$C26,"")</f>
        <v/>
      </c>
      <c r="AO92" s="981" t="str">
        <f>IF(ISNUMBER(AO35),'Cover Page'!$D$35/1000000*'1 macro-mapping'!AO35/'FX rate'!$C26,"")</f>
        <v/>
      </c>
      <c r="AP92" s="981" t="str">
        <f>IF(ISNUMBER(AP35),'Cover Page'!$D$35/1000000*'1 macro-mapping'!AP35/'FX rate'!$C26,"")</f>
        <v/>
      </c>
      <c r="AQ92" s="981" t="str">
        <f>IF(ISNUMBER(AQ35),'Cover Page'!$D$35/1000000*'1 macro-mapping'!AQ35/'FX rate'!$C26,"")</f>
        <v/>
      </c>
      <c r="AR92" s="981" t="str">
        <f>IF(ISNUMBER(AR35),'Cover Page'!$D$35/1000000*'1 macro-mapping'!AR35/'FX rate'!$C26,"")</f>
        <v/>
      </c>
      <c r="AS92" s="981" t="str">
        <f>IF(ISNUMBER(AS35),'Cover Page'!$D$35/1000000*'1 macro-mapping'!AS35/'FX rate'!$C26,"")</f>
        <v/>
      </c>
      <c r="AT92" s="248"/>
      <c r="AU92" s="981" t="str">
        <f>IF(ISNUMBER(AU35),'Cover Page'!$D$35/1000000*'1 macro-mapping'!AU35/'FX rate'!$C26,"")</f>
        <v/>
      </c>
      <c r="AV92" s="981" t="str">
        <f>IF(ISNUMBER(AV35),'Cover Page'!$D$35/1000000*'1 macro-mapping'!AV35/'FX rate'!$C26,"")</f>
        <v/>
      </c>
      <c r="AW92" s="981" t="str">
        <f>IF(ISNUMBER(AW35),'Cover Page'!$D$35/1000000*'1 macro-mapping'!AW35/'FX rate'!$C26,"")</f>
        <v/>
      </c>
      <c r="AX92" s="981" t="str">
        <f>IF(ISNUMBER(AX35),'Cover Page'!$D$35/1000000*'1 macro-mapping'!AX35/'FX rate'!$C26,"")</f>
        <v/>
      </c>
      <c r="AY92" s="981" t="str">
        <f>IF(ISNUMBER(AY35),'Cover Page'!$D$35/1000000*'1 macro-mapping'!AY35/'FX rate'!$C26,"")</f>
        <v/>
      </c>
    </row>
    <row r="93" spans="1:51" ht="14.25" customHeight="1" x14ac:dyDescent="0.2">
      <c r="A93" s="2116"/>
      <c r="B93" s="1825">
        <v>2022</v>
      </c>
      <c r="C93" s="1826">
        <f>IF(ISNUMBER(C36),'Cover Page'!$D$35/1000000*'1 macro-mapping'!C36/'FX rate'!$C27,"")</f>
        <v>0</v>
      </c>
      <c r="D93" s="1827" t="str">
        <f>IF(ISNUMBER(D36),'Cover Page'!$D$35/1000000*'1 macro-mapping'!D36/'FX rate'!$C27,"")</f>
        <v/>
      </c>
      <c r="E93" s="1828">
        <f>IF(ISNUMBER(E36),'Cover Page'!$D$35/1000000*'1 macro-mapping'!E36/'FX rate'!$C27,"")</f>
        <v>0</v>
      </c>
      <c r="F93" s="1829" t="str">
        <f>IF(ISNUMBER(F36),'Cover Page'!$D$35/1000000*'1 macro-mapping'!F36/'FX rate'!$C27,"")</f>
        <v/>
      </c>
      <c r="G93" s="1829" t="str">
        <f>IF(ISNUMBER(G36),'Cover Page'!$D$35/1000000*'1 macro-mapping'!G36/'FX rate'!$C27,"")</f>
        <v/>
      </c>
      <c r="H93" s="1830" t="str">
        <f>IF(ISNUMBER(H36),'Cover Page'!$D$35/1000000*'1 macro-mapping'!H36/'FX rate'!$C27,"")</f>
        <v/>
      </c>
      <c r="I93" s="1830" t="str">
        <f>IF(ISNUMBER(I36),'Cover Page'!$D$35/1000000*'1 macro-mapping'!I36/'FX rate'!$C27,"")</f>
        <v/>
      </c>
      <c r="J93" s="1827" t="str">
        <f>IF(ISNUMBER(J36),'Cover Page'!$D$35/1000000*'1 macro-mapping'!J36/'FX rate'!$C27,"")</f>
        <v/>
      </c>
      <c r="K93" s="1829" t="str">
        <f>IF(ISNUMBER(K36),'Cover Page'!$D$35/1000000*'1 macro-mapping'!K36/'FX rate'!$C27,"")</f>
        <v/>
      </c>
      <c r="L93" s="1831" t="str">
        <f>IF(ISNUMBER(L36),'Cover Page'!$D$35/1000000*'1 macro-mapping'!L36/'FX rate'!$C27,"")</f>
        <v/>
      </c>
      <c r="M93" s="1828">
        <f>IF(ISNUMBER(M36),'Cover Page'!$D$35/1000000*'1 macro-mapping'!M36/'FX rate'!$C27,"")</f>
        <v>0</v>
      </c>
      <c r="N93" s="1832" t="str">
        <f>IF(ISNUMBER(N36),'Cover Page'!$D$35/1000000*'1 macro-mapping'!N36/'FX rate'!$C27,"")</f>
        <v/>
      </c>
      <c r="O93" s="1829" t="str">
        <f>IF(ISNUMBER(O36),'Cover Page'!$D$35/1000000*'1 macro-mapping'!O36/'FX rate'!$C27,"")</f>
        <v/>
      </c>
      <c r="P93" s="1833" t="str">
        <f>IF(ISNUMBER(P36),'Cover Page'!$D$35/1000000*'1 macro-mapping'!P36/'FX rate'!$C27,"")</f>
        <v/>
      </c>
      <c r="Q93" s="1827" t="str">
        <f>IF(ISNUMBER(Q36),'Cover Page'!$D$35/1000000*'1 macro-mapping'!Q36/'FX rate'!$C27,"")</f>
        <v/>
      </c>
      <c r="R93" s="1832" t="str">
        <f>IF(ISNUMBER(R36),'Cover Page'!$D$35/1000000*'1 macro-mapping'!R36/'FX rate'!$C27,"")</f>
        <v/>
      </c>
      <c r="S93" s="1829" t="str">
        <f>IF(ISNUMBER(S36),'Cover Page'!$D$35/1000000*'1 macro-mapping'!S36/'FX rate'!$C27,"")</f>
        <v/>
      </c>
      <c r="T93" s="1829" t="str">
        <f>IF(ISNUMBER(T36),'Cover Page'!$D$35/1000000*'1 macro-mapping'!T36/'FX rate'!$C27,"")</f>
        <v/>
      </c>
      <c r="U93" s="1834" t="str">
        <f>IF(ISNUMBER(U36),'Cover Page'!$D$35/1000000*'1 macro-mapping'!U36/'FX rate'!$C27,"")</f>
        <v/>
      </c>
      <c r="V93" s="1832" t="str">
        <f>IF(ISNUMBER(V36),'Cover Page'!$D$35/1000000*'1 macro-mapping'!V36/'FX rate'!$C27,"")</f>
        <v/>
      </c>
      <c r="W93" s="1829" t="str">
        <f>IF(ISNUMBER(W36),'Cover Page'!$D$35/1000000*'1 macro-mapping'!W36/'FX rate'!$C27,"")</f>
        <v/>
      </c>
      <c r="X93" s="1829" t="str">
        <f>IF(ISNUMBER(X36),'Cover Page'!$D$35/1000000*'1 macro-mapping'!X36/'FX rate'!$C27,"")</f>
        <v/>
      </c>
      <c r="Y93" s="1835" t="str">
        <f>IF(ISNUMBER(Y36),'Cover Page'!$D$35/1000000*'1 macro-mapping'!Y36/'FX rate'!$C27,"")</f>
        <v/>
      </c>
      <c r="Z93" s="1835" t="str">
        <f>IF(ISNUMBER(Z36),'Cover Page'!$D$35/1000000*'1 macro-mapping'!Z36/'FX rate'!$C27,"")</f>
        <v/>
      </c>
      <c r="AA93" s="1835" t="str">
        <f>IF(ISNUMBER(AA36),'Cover Page'!$D$35/1000000*'1 macro-mapping'!AA36/'FX rate'!$C27,"")</f>
        <v/>
      </c>
      <c r="AB93" s="1835" t="str">
        <f>IF(ISNUMBER(AB36),'Cover Page'!$D$35/1000000*'1 macro-mapping'!AB36/'FX rate'!$C27,"")</f>
        <v/>
      </c>
      <c r="AC93" s="1835" t="str">
        <f>IF(ISNUMBER(AC36),'Cover Page'!$D$35/1000000*'1 macro-mapping'!AC36/'FX rate'!$C27,"")</f>
        <v/>
      </c>
      <c r="AD93" s="1835" t="str">
        <f>IF(ISNUMBER(AD36),'Cover Page'!$D$35/1000000*'1 macro-mapping'!AD36/'FX rate'!$C27,"")</f>
        <v/>
      </c>
      <c r="AE93" s="1835" t="str">
        <f>IF(ISNUMBER(AE36),'Cover Page'!$D$35/1000000*'1 macro-mapping'!AE36/'FX rate'!$C27,"")</f>
        <v/>
      </c>
      <c r="AF93" s="1835" t="str">
        <f>IF(ISNUMBER(AF36),'Cover Page'!$D$35/1000000*'1 macro-mapping'!AF36/'FX rate'!$C27,"")</f>
        <v/>
      </c>
      <c r="AG93" s="1835" t="str">
        <f>IF(ISNUMBER(AG36),'Cover Page'!$D$35/1000000*'1 macro-mapping'!AG36/'FX rate'!$C27,"")</f>
        <v/>
      </c>
      <c r="AH93" s="1835" t="str">
        <f>IF(ISNUMBER(AH36),'Cover Page'!$D$35/1000000*'1 macro-mapping'!AH36/'FX rate'!$C27,"")</f>
        <v/>
      </c>
      <c r="AI93" s="1835" t="str">
        <f>IF(ISNUMBER(AI36),'Cover Page'!$D$35/1000000*'1 macro-mapping'!AI36/'FX rate'!$C27,"")</f>
        <v/>
      </c>
      <c r="AJ93" s="1835" t="str">
        <f>IF(ISNUMBER(AJ36),'Cover Page'!$D$35/1000000*'1 macro-mapping'!AJ36/'FX rate'!$C27,"")</f>
        <v/>
      </c>
      <c r="AK93" s="1835" t="str">
        <f>IF(ISNUMBER(AK36),'Cover Page'!$D$35/1000000*'1 macro-mapping'!AK36/'FX rate'!$C27,"")</f>
        <v/>
      </c>
      <c r="AL93" s="248"/>
      <c r="AM93" s="1835" t="str">
        <f>IF(ISNUMBER(AM36),'Cover Page'!$D$35/1000000*'1 macro-mapping'!AM36/'FX rate'!$C27,"")</f>
        <v/>
      </c>
      <c r="AN93" s="1836" t="str">
        <f>IF(ISNUMBER(AN36),'Cover Page'!$D$35/1000000*'1 macro-mapping'!AN36/'FX rate'!$C27,"")</f>
        <v/>
      </c>
      <c r="AO93" s="1837" t="str">
        <f>IF(ISNUMBER(AO36),'Cover Page'!$D$35/1000000*'1 macro-mapping'!AO36/'FX rate'!$C27,"")</f>
        <v/>
      </c>
      <c r="AP93" s="1837" t="str">
        <f>IF(ISNUMBER(AP36),'Cover Page'!$D$35/1000000*'1 macro-mapping'!AP36/'FX rate'!$C27,"")</f>
        <v/>
      </c>
      <c r="AQ93" s="1837" t="str">
        <f>IF(ISNUMBER(AQ36),'Cover Page'!$D$35/1000000*'1 macro-mapping'!AQ36/'FX rate'!$C27,"")</f>
        <v/>
      </c>
      <c r="AR93" s="1837" t="str">
        <f>IF(ISNUMBER(AR36),'Cover Page'!$D$35/1000000*'1 macro-mapping'!AR36/'FX rate'!$C27,"")</f>
        <v/>
      </c>
      <c r="AS93" s="1837" t="str">
        <f>IF(ISNUMBER(AS36),'Cover Page'!$D$35/1000000*'1 macro-mapping'!AS36/'FX rate'!$C27,"")</f>
        <v/>
      </c>
      <c r="AT93" s="248"/>
      <c r="AU93" s="1837" t="str">
        <f>IF(ISNUMBER(AU36),'Cover Page'!$D$35/1000000*'1 macro-mapping'!AU36/'FX rate'!$C27,"")</f>
        <v/>
      </c>
      <c r="AV93" s="1837" t="str">
        <f>IF(ISNUMBER(AV36),'Cover Page'!$D$35/1000000*'1 macro-mapping'!AV36/'FX rate'!$C27,"")</f>
        <v/>
      </c>
      <c r="AW93" s="1837" t="str">
        <f>IF(ISNUMBER(AW36),'Cover Page'!$D$35/1000000*'1 macro-mapping'!AW36/'FX rate'!$C27,"")</f>
        <v/>
      </c>
      <c r="AX93" s="1837" t="str">
        <f>IF(ISNUMBER(AX36),'Cover Page'!$D$35/1000000*'1 macro-mapping'!AX36/'FX rate'!$C27,"")</f>
        <v/>
      </c>
      <c r="AY93" s="1837" t="str">
        <f>IF(ISNUMBER(AY36),'Cover Page'!$D$35/1000000*'1 macro-mapping'!AY36/'FX rate'!$C27,"")</f>
        <v/>
      </c>
    </row>
    <row r="94" spans="1:51" ht="14.25" customHeight="1" x14ac:dyDescent="0.2">
      <c r="A94" s="2116"/>
    </row>
    <row r="95" spans="1:51" ht="14.25" customHeight="1" x14ac:dyDescent="0.2">
      <c r="A95" s="2116"/>
    </row>
    <row r="96" spans="1:51" ht="14.25" customHeight="1" x14ac:dyDescent="0.2">
      <c r="A96" s="2116"/>
    </row>
    <row r="97" spans="1:51" ht="14.25" hidden="1" customHeight="1" x14ac:dyDescent="0.2">
      <c r="B97" s="2122" t="s">
        <v>495</v>
      </c>
      <c r="C97" s="526" t="s">
        <v>496</v>
      </c>
      <c r="D97" s="527" t="s">
        <v>497</v>
      </c>
      <c r="E97" s="527" t="s">
        <v>498</v>
      </c>
      <c r="F97" s="527" t="s">
        <v>499</v>
      </c>
      <c r="G97" s="527" t="s">
        <v>500</v>
      </c>
      <c r="H97" s="527" t="s">
        <v>501</v>
      </c>
      <c r="I97" s="528" t="s">
        <v>502</v>
      </c>
      <c r="J97" s="527" t="s">
        <v>503</v>
      </c>
      <c r="K97" s="527" t="s">
        <v>504</v>
      </c>
      <c r="L97" s="527" t="s">
        <v>505</v>
      </c>
      <c r="M97" s="527" t="s">
        <v>506</v>
      </c>
      <c r="N97" s="527" t="s">
        <v>507</v>
      </c>
      <c r="O97" s="527" t="s">
        <v>508</v>
      </c>
      <c r="P97" s="527" t="s">
        <v>509</v>
      </c>
      <c r="Q97" s="527" t="s">
        <v>510</v>
      </c>
      <c r="R97" s="527" t="s">
        <v>511</v>
      </c>
      <c r="S97" s="527" t="s">
        <v>512</v>
      </c>
      <c r="T97" s="527" t="s">
        <v>513</v>
      </c>
      <c r="U97" s="527" t="s">
        <v>514</v>
      </c>
      <c r="V97" s="527" t="s">
        <v>515</v>
      </c>
      <c r="W97" s="527" t="s">
        <v>516</v>
      </c>
      <c r="X97" s="527" t="s">
        <v>517</v>
      </c>
      <c r="Y97" s="527" t="s">
        <v>518</v>
      </c>
      <c r="Z97" s="527" t="s">
        <v>519</v>
      </c>
      <c r="AA97" s="527" t="s">
        <v>520</v>
      </c>
      <c r="AB97" s="527" t="s">
        <v>521</v>
      </c>
      <c r="AC97" s="527" t="s">
        <v>522</v>
      </c>
      <c r="AD97" s="527" t="s">
        <v>523</v>
      </c>
      <c r="AE97" s="527" t="s">
        <v>524</v>
      </c>
      <c r="AF97" s="527" t="s">
        <v>525</v>
      </c>
      <c r="AG97" s="527" t="s">
        <v>526</v>
      </c>
      <c r="AH97" s="527"/>
      <c r="AI97" s="527"/>
      <c r="AJ97" s="527" t="s">
        <v>527</v>
      </c>
      <c r="AK97" s="527" t="s">
        <v>528</v>
      </c>
      <c r="AL97" s="42"/>
      <c r="AM97" s="530"/>
      <c r="AN97" s="531"/>
      <c r="AO97" s="531"/>
      <c r="AP97" s="529"/>
      <c r="AQ97" s="529"/>
      <c r="AR97" s="529"/>
      <c r="AS97" s="529"/>
      <c r="AT97" s="42"/>
      <c r="AU97" s="527" t="s">
        <v>529</v>
      </c>
      <c r="AV97" s="527" t="s">
        <v>530</v>
      </c>
      <c r="AW97" s="527" t="s">
        <v>531</v>
      </c>
      <c r="AX97" s="527" t="s">
        <v>532</v>
      </c>
      <c r="AY97" s="527" t="s">
        <v>533</v>
      </c>
    </row>
    <row r="98" spans="1:51" ht="14.25" hidden="1" customHeight="1" x14ac:dyDescent="0.2">
      <c r="B98" s="2123"/>
      <c r="C98" s="2124" t="s">
        <v>544</v>
      </c>
      <c r="D98" s="532"/>
      <c r="E98" s="532"/>
      <c r="F98" s="533"/>
      <c r="G98" s="533"/>
      <c r="H98" s="532"/>
      <c r="I98" s="532"/>
      <c r="J98" s="532"/>
      <c r="K98" s="533"/>
      <c r="L98" s="533"/>
      <c r="M98" s="532"/>
      <c r="N98" s="534"/>
      <c r="O98" s="533"/>
      <c r="P98" s="533"/>
      <c r="Q98" s="535"/>
      <c r="R98" s="535"/>
      <c r="S98" s="535"/>
      <c r="T98" s="535"/>
      <c r="U98" s="535"/>
      <c r="V98" s="535"/>
      <c r="W98" s="535"/>
      <c r="X98" s="535"/>
      <c r="Y98" s="535"/>
      <c r="Z98" s="535"/>
      <c r="AA98" s="535"/>
      <c r="AB98" s="535"/>
      <c r="AC98" s="535"/>
      <c r="AD98" s="535"/>
      <c r="AE98" s="535"/>
      <c r="AF98" s="535"/>
      <c r="AG98" s="535"/>
      <c r="AH98" s="535"/>
      <c r="AI98" s="535"/>
      <c r="AJ98" s="535"/>
      <c r="AK98" s="536"/>
      <c r="AL98" s="33"/>
      <c r="AM98" s="2124" t="s">
        <v>544</v>
      </c>
      <c r="AN98" s="532"/>
      <c r="AO98" s="538"/>
      <c r="AP98" s="539"/>
      <c r="AQ98" s="539"/>
      <c r="AR98" s="539"/>
      <c r="AS98" s="539"/>
      <c r="AT98" s="33"/>
      <c r="AU98" s="540"/>
      <c r="AV98" s="536"/>
      <c r="AW98" s="540"/>
      <c r="AX98" s="536"/>
      <c r="AY98" s="540"/>
    </row>
    <row r="99" spans="1:51" ht="14.25" hidden="1" customHeight="1" x14ac:dyDescent="0.2">
      <c r="B99" s="2123"/>
      <c r="C99" s="2125"/>
      <c r="D99" s="2118" t="s">
        <v>545</v>
      </c>
      <c r="E99" s="2126" t="s">
        <v>546</v>
      </c>
      <c r="F99" s="541"/>
      <c r="G99" s="541"/>
      <c r="H99" s="2118" t="s">
        <v>547</v>
      </c>
      <c r="I99" s="2118" t="s">
        <v>548</v>
      </c>
      <c r="J99" s="2127" t="s">
        <v>549</v>
      </c>
      <c r="K99" s="541"/>
      <c r="L99" s="542"/>
      <c r="M99" s="2126" t="s">
        <v>550</v>
      </c>
      <c r="N99" s="543"/>
      <c r="O99" s="541"/>
      <c r="P99" s="541"/>
      <c r="Q99" s="544"/>
      <c r="R99" s="543"/>
      <c r="S99" s="543"/>
      <c r="T99" s="543"/>
      <c r="U99" s="543"/>
      <c r="V99" s="543"/>
      <c r="W99" s="543"/>
      <c r="X99" s="543"/>
      <c r="Y99" s="543"/>
      <c r="Z99" s="541"/>
      <c r="AA99" s="543"/>
      <c r="AB99" s="543"/>
      <c r="AC99" s="543"/>
      <c r="AD99" s="543"/>
      <c r="AE99" s="543"/>
      <c r="AF99" s="543"/>
      <c r="AG99" s="543"/>
      <c r="AH99" s="543"/>
      <c r="AI99" s="543"/>
      <c r="AJ99" s="545"/>
      <c r="AK99" s="2118" t="s">
        <v>551</v>
      </c>
      <c r="AL99" s="245"/>
      <c r="AM99" s="2125"/>
      <c r="AN99" s="2126" t="s">
        <v>552</v>
      </c>
      <c r="AO99" s="2117" t="s">
        <v>553</v>
      </c>
      <c r="AP99" s="539"/>
      <c r="AQ99" s="539"/>
      <c r="AR99" s="539"/>
      <c r="AS99" s="539"/>
      <c r="AT99" s="245"/>
      <c r="AU99" s="2129"/>
      <c r="AV99" s="2129"/>
      <c r="AW99" s="2129"/>
      <c r="AX99" s="2129"/>
      <c r="AY99" s="2129"/>
    </row>
    <row r="100" spans="1:51" ht="14.25" hidden="1" customHeight="1" x14ac:dyDescent="0.2">
      <c r="B100" s="2123"/>
      <c r="C100" s="2125"/>
      <c r="D100" s="2118"/>
      <c r="E100" s="2126"/>
      <c r="F100" s="546"/>
      <c r="G100" s="546"/>
      <c r="H100" s="2118"/>
      <c r="I100" s="2118"/>
      <c r="J100" s="2126"/>
      <c r="K100" s="546"/>
      <c r="L100" s="547"/>
      <c r="M100" s="2126"/>
      <c r="N100" s="2127" t="s">
        <v>554</v>
      </c>
      <c r="O100" s="544"/>
      <c r="P100" s="544"/>
      <c r="Q100" s="2127" t="s">
        <v>555</v>
      </c>
      <c r="R100" s="2127" t="s">
        <v>556</v>
      </c>
      <c r="S100" s="544"/>
      <c r="T100" s="544"/>
      <c r="U100" s="544"/>
      <c r="V100" s="2127" t="s">
        <v>557</v>
      </c>
      <c r="W100" s="544"/>
      <c r="X100" s="548"/>
      <c r="Y100" s="2117" t="s">
        <v>558</v>
      </c>
      <c r="Z100" s="2117" t="s">
        <v>559</v>
      </c>
      <c r="AA100" s="2117" t="s">
        <v>560</v>
      </c>
      <c r="AB100" s="2117" t="s">
        <v>561</v>
      </c>
      <c r="AC100" s="2117" t="s">
        <v>562</v>
      </c>
      <c r="AD100" s="2117" t="s">
        <v>563</v>
      </c>
      <c r="AE100" s="2120" t="s">
        <v>564</v>
      </c>
      <c r="AF100" s="2120" t="s">
        <v>564</v>
      </c>
      <c r="AG100" s="2120" t="s">
        <v>564</v>
      </c>
      <c r="AH100" s="976"/>
      <c r="AI100" s="976"/>
      <c r="AJ100" s="2117" t="s">
        <v>565</v>
      </c>
      <c r="AK100" s="2118"/>
      <c r="AL100" s="245"/>
      <c r="AM100" s="2125"/>
      <c r="AN100" s="2126"/>
      <c r="AO100" s="2118"/>
      <c r="AP100" s="539"/>
      <c r="AQ100" s="539"/>
      <c r="AR100" s="539"/>
      <c r="AS100" s="539"/>
      <c r="AT100" s="245"/>
      <c r="AU100" s="2130"/>
      <c r="AV100" s="2130"/>
      <c r="AW100" s="2130"/>
      <c r="AX100" s="2130"/>
      <c r="AY100" s="2130"/>
    </row>
    <row r="101" spans="1:51" ht="14.25" hidden="1" customHeight="1" x14ac:dyDescent="0.2">
      <c r="B101" s="2123"/>
      <c r="C101" s="2125"/>
      <c r="D101" s="2118"/>
      <c r="E101" s="2126"/>
      <c r="F101" s="549"/>
      <c r="G101" s="549"/>
      <c r="H101" s="2118"/>
      <c r="I101" s="2118"/>
      <c r="J101" s="2126"/>
      <c r="K101" s="549"/>
      <c r="L101" s="550"/>
      <c r="M101" s="2126"/>
      <c r="N101" s="2126"/>
      <c r="O101" s="549"/>
      <c r="P101" s="549"/>
      <c r="Q101" s="2126"/>
      <c r="R101" s="2126"/>
      <c r="S101" s="549"/>
      <c r="T101" s="549"/>
      <c r="U101" s="549"/>
      <c r="V101" s="2126"/>
      <c r="W101" s="551"/>
      <c r="X101" s="552"/>
      <c r="Y101" s="2118"/>
      <c r="Z101" s="2118"/>
      <c r="AA101" s="2118"/>
      <c r="AB101" s="2118"/>
      <c r="AC101" s="2118"/>
      <c r="AD101" s="2118"/>
      <c r="AE101" s="2121"/>
      <c r="AF101" s="2121"/>
      <c r="AG101" s="2121"/>
      <c r="AH101" s="977"/>
      <c r="AI101" s="977"/>
      <c r="AJ101" s="2118"/>
      <c r="AK101" s="2118"/>
      <c r="AL101" s="245"/>
      <c r="AM101" s="2125"/>
      <c r="AN101" s="2126"/>
      <c r="AO101" s="2118"/>
      <c r="AP101" s="539"/>
      <c r="AQ101" s="539"/>
      <c r="AR101" s="539"/>
      <c r="AS101" s="539"/>
      <c r="AT101" s="245"/>
      <c r="AU101" s="2130"/>
      <c r="AV101" s="2130"/>
      <c r="AW101" s="2130"/>
      <c r="AX101" s="2130"/>
      <c r="AY101" s="2130"/>
    </row>
    <row r="102" spans="1:51" ht="50.25" hidden="1" customHeight="1" x14ac:dyDescent="0.2">
      <c r="B102" s="2123"/>
      <c r="C102" s="2125"/>
      <c r="D102" s="2118"/>
      <c r="E102" s="2126"/>
      <c r="F102" s="553" t="s">
        <v>568</v>
      </c>
      <c r="G102" s="553" t="s">
        <v>569</v>
      </c>
      <c r="H102" s="2118"/>
      <c r="I102" s="2118"/>
      <c r="J102" s="2126"/>
      <c r="K102" s="554" t="s">
        <v>570</v>
      </c>
      <c r="L102" s="555" t="s">
        <v>571</v>
      </c>
      <c r="M102" s="2126"/>
      <c r="N102" s="2128"/>
      <c r="O102" s="554" t="s">
        <v>572</v>
      </c>
      <c r="P102" s="556" t="s">
        <v>573</v>
      </c>
      <c r="Q102" s="2126"/>
      <c r="R102" s="2126"/>
      <c r="S102" s="556" t="s">
        <v>574</v>
      </c>
      <c r="T102" s="556" t="s">
        <v>575</v>
      </c>
      <c r="U102" s="556" t="s">
        <v>576</v>
      </c>
      <c r="V102" s="2126"/>
      <c r="W102" s="554" t="s">
        <v>577</v>
      </c>
      <c r="X102" s="553" t="s">
        <v>578</v>
      </c>
      <c r="Y102" s="2118"/>
      <c r="Z102" s="2118"/>
      <c r="AA102" s="2118"/>
      <c r="AB102" s="2118"/>
      <c r="AC102" s="2118"/>
      <c r="AD102" s="2119"/>
      <c r="AE102" s="2121"/>
      <c r="AF102" s="2121"/>
      <c r="AG102" s="2121"/>
      <c r="AH102" s="977"/>
      <c r="AI102" s="977"/>
      <c r="AJ102" s="2118"/>
      <c r="AK102" s="2118"/>
      <c r="AL102" s="246"/>
      <c r="AM102" s="2125"/>
      <c r="AN102" s="2126"/>
      <c r="AO102" s="2118"/>
      <c r="AP102" s="557"/>
      <c r="AQ102" s="557"/>
      <c r="AR102" s="557"/>
      <c r="AS102" s="557"/>
      <c r="AT102" s="246"/>
      <c r="AU102" s="2130"/>
      <c r="AV102" s="2130"/>
      <c r="AW102" s="2130"/>
      <c r="AX102" s="2130"/>
      <c r="AY102" s="2130"/>
    </row>
    <row r="103" spans="1:51" ht="14.25" hidden="1" customHeight="1" x14ac:dyDescent="0.2">
      <c r="B103" s="558" t="s">
        <v>582</v>
      </c>
      <c r="C103" s="559" t="s">
        <v>583</v>
      </c>
      <c r="D103" s="560" t="s">
        <v>584</v>
      </c>
      <c r="E103" s="561" t="s">
        <v>585</v>
      </c>
      <c r="F103" s="562"/>
      <c r="G103" s="562"/>
      <c r="H103" s="561" t="s">
        <v>586</v>
      </c>
      <c r="I103" s="561" t="s">
        <v>587</v>
      </c>
      <c r="J103" s="561" t="s">
        <v>588</v>
      </c>
      <c r="K103" s="562"/>
      <c r="L103" s="563"/>
      <c r="M103" s="561"/>
      <c r="N103" s="564" t="s">
        <v>589</v>
      </c>
      <c r="O103" s="562"/>
      <c r="P103" s="565"/>
      <c r="Q103" s="560"/>
      <c r="R103" s="566"/>
      <c r="S103" s="562"/>
      <c r="T103" s="562"/>
      <c r="U103" s="567"/>
      <c r="V103" s="566"/>
      <c r="W103" s="562"/>
      <c r="X103" s="562"/>
      <c r="Y103" s="568"/>
      <c r="Z103" s="569"/>
      <c r="AA103" s="569"/>
      <c r="AB103" s="569"/>
      <c r="AC103" s="568"/>
      <c r="AD103" s="561" t="s">
        <v>590</v>
      </c>
      <c r="AE103" s="568"/>
      <c r="AF103" s="568"/>
      <c r="AG103" s="568"/>
      <c r="AH103" s="568"/>
      <c r="AI103" s="568"/>
      <c r="AJ103" s="568"/>
      <c r="AK103" s="569" t="s">
        <v>591</v>
      </c>
      <c r="AL103" s="319"/>
      <c r="AM103" s="570" t="s">
        <v>592</v>
      </c>
      <c r="AN103" s="561" t="s">
        <v>593</v>
      </c>
      <c r="AO103" s="569" t="s">
        <v>594</v>
      </c>
      <c r="AP103" s="571"/>
      <c r="AQ103" s="571"/>
      <c r="AR103" s="571"/>
      <c r="AS103" s="571"/>
      <c r="AT103" s="319"/>
      <c r="AU103" s="572"/>
      <c r="AV103" s="573"/>
      <c r="AW103" s="572"/>
      <c r="AX103" s="573"/>
      <c r="AY103" s="572"/>
    </row>
    <row r="104" spans="1:51" ht="14.25" hidden="1" customHeight="1" x14ac:dyDescent="0.2">
      <c r="B104" s="574" t="s">
        <v>595</v>
      </c>
      <c r="C104" s="575" t="s">
        <v>596</v>
      </c>
      <c r="D104" s="576" t="s">
        <v>597</v>
      </c>
      <c r="E104" s="577" t="s">
        <v>598</v>
      </c>
      <c r="F104" s="578" t="s">
        <v>599</v>
      </c>
      <c r="G104" s="578" t="s">
        <v>600</v>
      </c>
      <c r="H104" s="577" t="s">
        <v>601</v>
      </c>
      <c r="I104" s="577" t="s">
        <v>602</v>
      </c>
      <c r="J104" s="577" t="s">
        <v>603</v>
      </c>
      <c r="K104" s="578" t="s">
        <v>604</v>
      </c>
      <c r="L104" s="579" t="s">
        <v>605</v>
      </c>
      <c r="M104" s="577" t="s">
        <v>606</v>
      </c>
      <c r="N104" s="580" t="s">
        <v>607</v>
      </c>
      <c r="O104" s="578" t="s">
        <v>608</v>
      </c>
      <c r="P104" s="581" t="s">
        <v>609</v>
      </c>
      <c r="Q104" s="576" t="s">
        <v>610</v>
      </c>
      <c r="R104" s="582" t="s">
        <v>611</v>
      </c>
      <c r="S104" s="578" t="s">
        <v>612</v>
      </c>
      <c r="T104" s="578" t="s">
        <v>613</v>
      </c>
      <c r="U104" s="583" t="s">
        <v>614</v>
      </c>
      <c r="V104" s="582" t="s">
        <v>615</v>
      </c>
      <c r="W104" s="578" t="s">
        <v>616</v>
      </c>
      <c r="X104" s="578" t="s">
        <v>617</v>
      </c>
      <c r="Y104" s="584" t="s">
        <v>618</v>
      </c>
      <c r="Z104" s="585" t="s">
        <v>619</v>
      </c>
      <c r="AA104" s="585" t="s">
        <v>620</v>
      </c>
      <c r="AB104" s="585" t="s">
        <v>621</v>
      </c>
      <c r="AC104" s="584" t="s">
        <v>622</v>
      </c>
      <c r="AD104" s="577" t="s">
        <v>623</v>
      </c>
      <c r="AE104" s="584"/>
      <c r="AF104" s="584"/>
      <c r="AG104" s="584"/>
      <c r="AH104" s="584"/>
      <c r="AI104" s="584"/>
      <c r="AJ104" s="584" t="s">
        <v>624</v>
      </c>
      <c r="AK104" s="585" t="s">
        <v>625</v>
      </c>
      <c r="AL104" s="320"/>
      <c r="AM104" s="586" t="s">
        <v>626</v>
      </c>
      <c r="AN104" s="577" t="s">
        <v>627</v>
      </c>
      <c r="AO104" s="585" t="s">
        <v>628</v>
      </c>
      <c r="AP104" s="571"/>
      <c r="AQ104" s="571"/>
      <c r="AR104" s="571"/>
      <c r="AS104" s="571"/>
      <c r="AT104" s="320"/>
      <c r="AU104" s="576"/>
      <c r="AV104" s="584"/>
      <c r="AW104" s="576"/>
      <c r="AX104" s="584"/>
      <c r="AY104" s="576"/>
    </row>
    <row r="105" spans="1:51" ht="14.25" customHeight="1" x14ac:dyDescent="0.2">
      <c r="A105" s="2115" t="s">
        <v>2153</v>
      </c>
      <c r="B105" s="1838">
        <v>2002</v>
      </c>
      <c r="C105" s="587">
        <f>IF(ISNUMBER(C16),'Cover Page'!$D$35/1000000*'1 macro-mapping'!C16/'FX rate'!$C$27,"")</f>
        <v>0</v>
      </c>
      <c r="D105" s="588" t="str">
        <f>IF(ISNUMBER(D16),'Cover Page'!$D$35/1000000*'1 macro-mapping'!D16/'FX rate'!$C$27,"")</f>
        <v/>
      </c>
      <c r="E105" s="588">
        <f>IF(ISNUMBER(E16),'Cover Page'!$D$35/1000000*'1 macro-mapping'!E16/'FX rate'!$C$27,"")</f>
        <v>0</v>
      </c>
      <c r="F105" s="681" t="str">
        <f>IF(ISNUMBER(F16),'Cover Page'!$D$35/1000000*'1 macro-mapping'!F16/'FX rate'!$C$27,"")</f>
        <v/>
      </c>
      <c r="G105" s="681" t="str">
        <f>IF(ISNUMBER(G16),'Cover Page'!$D$35/1000000*'1 macro-mapping'!G16/'FX rate'!$C$27,"")</f>
        <v/>
      </c>
      <c r="H105" s="682" t="str">
        <f>IF(ISNUMBER(H16),'Cover Page'!$D$35/1000000*'1 macro-mapping'!H16/'FX rate'!$C$27,"")</f>
        <v/>
      </c>
      <c r="I105" s="682" t="str">
        <f>IF(ISNUMBER(I16),'Cover Page'!$D$35/1000000*'1 macro-mapping'!I16/'FX rate'!$C$27,"")</f>
        <v/>
      </c>
      <c r="J105" s="588" t="str">
        <f>IF(ISNUMBER(J16),'Cover Page'!$D$35/1000000*'1 macro-mapping'!J16/'FX rate'!$C$27,"")</f>
        <v/>
      </c>
      <c r="K105" s="681" t="str">
        <f>IF(ISNUMBER(K16),'Cover Page'!$D$35/1000000*'1 macro-mapping'!K16/'FX rate'!$C$27,"")</f>
        <v/>
      </c>
      <c r="L105" s="683" t="str">
        <f>IF(ISNUMBER(L16),'Cover Page'!$D$35/1000000*'1 macro-mapping'!L16/'FX rate'!$C$27,"")</f>
        <v/>
      </c>
      <c r="M105" s="588">
        <f>IF(ISNUMBER(M16),'Cover Page'!$D$35/1000000*'1 macro-mapping'!M16/'FX rate'!$C$27,"")</f>
        <v>0</v>
      </c>
      <c r="N105" s="684" t="str">
        <f>IF(ISNUMBER(N16),'Cover Page'!$D$35/1000000*'1 macro-mapping'!N16/'FX rate'!$C$27,"")</f>
        <v/>
      </c>
      <c r="O105" s="681" t="str">
        <f>IF(ISNUMBER(O16),'Cover Page'!$D$35/1000000*'1 macro-mapping'!O16/'FX rate'!$C$27,"")</f>
        <v/>
      </c>
      <c r="P105" s="685" t="str">
        <f>IF(ISNUMBER(P16),'Cover Page'!$D$35/1000000*'1 macro-mapping'!P16/'FX rate'!$C$27,"")</f>
        <v/>
      </c>
      <c r="Q105" s="588" t="str">
        <f>IF(ISNUMBER(Q16),'Cover Page'!$D$35/1000000*'1 macro-mapping'!Q16/'FX rate'!$C$27,"")</f>
        <v/>
      </c>
      <c r="R105" s="684" t="str">
        <f>IF(ISNUMBER(R16),'Cover Page'!$D$35/1000000*'1 macro-mapping'!R16/'FX rate'!$C$27,"")</f>
        <v/>
      </c>
      <c r="S105" s="681" t="str">
        <f>IF(ISNUMBER(S16),'Cover Page'!$D$35/1000000*'1 macro-mapping'!S16/'FX rate'!$C$27,"")</f>
        <v/>
      </c>
      <c r="T105" s="681" t="str">
        <f>IF(ISNUMBER(T16),'Cover Page'!$D$35/1000000*'1 macro-mapping'!T16/'FX rate'!$C$27,"")</f>
        <v/>
      </c>
      <c r="U105" s="686" t="str">
        <f>IF(ISNUMBER(U16),'Cover Page'!$D$35/1000000*'1 macro-mapping'!U16/'FX rate'!$C$27,"")</f>
        <v/>
      </c>
      <c r="V105" s="684" t="str">
        <f>IF(ISNUMBER(V16),'Cover Page'!$D$35/1000000*'1 macro-mapping'!V16/'FX rate'!$C$27,"")</f>
        <v/>
      </c>
      <c r="W105" s="681" t="str">
        <f>IF(ISNUMBER(W16),'Cover Page'!$D$35/1000000*'1 macro-mapping'!W16/'FX rate'!$C$27,"")</f>
        <v/>
      </c>
      <c r="X105" s="681" t="str">
        <f>IF(ISNUMBER(X16),'Cover Page'!$D$35/1000000*'1 macro-mapping'!X16/'FX rate'!$C$27,"")</f>
        <v/>
      </c>
      <c r="Y105" s="687" t="str">
        <f>IF(ISNUMBER(Y16),'Cover Page'!$D$35/1000000*'1 macro-mapping'!Y16/'FX rate'!$C$27,"")</f>
        <v/>
      </c>
      <c r="Z105" s="687" t="str">
        <f>IF(ISNUMBER(Z16),'Cover Page'!$D$35/1000000*'1 macro-mapping'!Z16/'FX rate'!$C$27,"")</f>
        <v/>
      </c>
      <c r="AA105" s="687" t="str">
        <f>IF(ISNUMBER(AA16),'Cover Page'!$D$35/1000000*'1 macro-mapping'!AA16/'FX rate'!$C$27,"")</f>
        <v/>
      </c>
      <c r="AB105" s="687" t="str">
        <f>IF(ISNUMBER(AB16),'Cover Page'!$D$35/1000000*'1 macro-mapping'!AB16/'FX rate'!$C$27,"")</f>
        <v/>
      </c>
      <c r="AC105" s="687" t="str">
        <f>IF(ISNUMBER(AC16),'Cover Page'!$D$35/1000000*'1 macro-mapping'!AC16/'FX rate'!$C$27,"")</f>
        <v/>
      </c>
      <c r="AD105" s="687" t="str">
        <f>IF(ISNUMBER(AD16),'Cover Page'!$D$35/1000000*'1 macro-mapping'!AD16/'FX rate'!$C$27,"")</f>
        <v/>
      </c>
      <c r="AE105" s="687" t="str">
        <f>IF(ISNUMBER(AE16),'Cover Page'!$D$35/1000000*'1 macro-mapping'!AE16/'FX rate'!$C$27,"")</f>
        <v/>
      </c>
      <c r="AF105" s="687" t="str">
        <f>IF(ISNUMBER(AF16),'Cover Page'!$D$35/1000000*'1 macro-mapping'!AF16/'FX rate'!$C$27,"")</f>
        <v/>
      </c>
      <c r="AG105" s="687" t="str">
        <f>IF(ISNUMBER(AG16),'Cover Page'!$D$35/1000000*'1 macro-mapping'!AG16/'FX rate'!$C$27,"")</f>
        <v/>
      </c>
      <c r="AH105" s="687" t="str">
        <f>IF(ISNUMBER(AH16),'Cover Page'!$D$35/1000000*'1 macro-mapping'!AH16/'FX rate'!$C$27,"")</f>
        <v/>
      </c>
      <c r="AI105" s="687" t="str">
        <f>IF(ISNUMBER(AI16),'Cover Page'!$D$35/1000000*'1 macro-mapping'!AI16/'FX rate'!$C$27,"")</f>
        <v/>
      </c>
      <c r="AJ105" s="687" t="str">
        <f>IF(ISNUMBER(AJ16),'Cover Page'!$D$35/1000000*'1 macro-mapping'!AJ16/'FX rate'!$C$27,"")</f>
        <v/>
      </c>
      <c r="AK105" s="687" t="str">
        <f>IF(ISNUMBER(AK16),'Cover Page'!$D$35/1000000*'1 macro-mapping'!AK16/'FX rate'!$C$27,"")</f>
        <v/>
      </c>
      <c r="AL105" s="321"/>
      <c r="AM105" s="687" t="str">
        <f>IF(ISNUMBER(AM16),'Cover Page'!$D$35/1000000*'1 macro-mapping'!AM16/'FX rate'!$C$27,"")</f>
        <v/>
      </c>
      <c r="AN105" s="687" t="str">
        <f>IF(ISNUMBER(AN16),'Cover Page'!$D$35/1000000*'1 macro-mapping'!AN16/'FX rate'!$C$27,"")</f>
        <v/>
      </c>
      <c r="AO105" s="687" t="str">
        <f>IF(ISNUMBER(AO16),'Cover Page'!$D$35/1000000*'1 macro-mapping'!AO16/'FX rate'!$C$27,"")</f>
        <v/>
      </c>
      <c r="AP105" s="687" t="str">
        <f>IF(ISNUMBER(AP16),'Cover Page'!$D$35/1000000*'1 macro-mapping'!AP16/'FX rate'!$C$27,"")</f>
        <v/>
      </c>
      <c r="AQ105" s="687" t="str">
        <f>IF(ISNUMBER(AQ16),'Cover Page'!$D$35/1000000*'1 macro-mapping'!AQ16/'FX rate'!$C$27,"")</f>
        <v/>
      </c>
      <c r="AR105" s="687" t="str">
        <f>IF(ISNUMBER(AR16),'Cover Page'!$D$35/1000000*'1 macro-mapping'!AR16/'FX rate'!$C$27,"")</f>
        <v/>
      </c>
      <c r="AS105" s="687" t="str">
        <f>IF(ISNUMBER(AS16),'Cover Page'!$D$35/1000000*'1 macro-mapping'!AS16/'FX rate'!$C$27,"")</f>
        <v/>
      </c>
      <c r="AT105" s="321"/>
      <c r="AU105" s="687" t="str">
        <f>IF(ISNUMBER(AU16),'Cover Page'!$D$35/1000000*'1 macro-mapping'!AU16/'FX rate'!$C$27,"")</f>
        <v/>
      </c>
      <c r="AV105" s="687" t="str">
        <f>IF(ISNUMBER(AV16),'Cover Page'!$D$35/1000000*'1 macro-mapping'!AV16/'FX rate'!$C$27,"")</f>
        <v/>
      </c>
      <c r="AW105" s="687" t="str">
        <f>IF(ISNUMBER(AW16),'Cover Page'!$D$35/1000000*'1 macro-mapping'!AW16/'FX rate'!$C$27,"")</f>
        <v/>
      </c>
      <c r="AX105" s="687" t="str">
        <f>IF(ISNUMBER(AX16),'Cover Page'!$D$35/1000000*'1 macro-mapping'!AX16/'FX rate'!$C$27,"")</f>
        <v/>
      </c>
      <c r="AY105" s="687" t="str">
        <f>IF(ISNUMBER(AY16),'Cover Page'!$D$35/1000000*'1 macro-mapping'!AY16/'FX rate'!$C$27,"")</f>
        <v/>
      </c>
    </row>
    <row r="106" spans="1:51" ht="14.25" customHeight="1" x14ac:dyDescent="0.2">
      <c r="A106" s="2115"/>
      <c r="B106" s="1839">
        <v>2003</v>
      </c>
      <c r="C106" s="590">
        <f>IF(ISNUMBER(C17),'Cover Page'!$D$35/1000000*'1 macro-mapping'!C17/'FX rate'!$C$27,"")</f>
        <v>0</v>
      </c>
      <c r="D106" s="593" t="str">
        <f>IF(ISNUMBER(D17),'Cover Page'!$D$35/1000000*'1 macro-mapping'!D17/'FX rate'!$C$27,"")</f>
        <v/>
      </c>
      <c r="E106" s="591">
        <f>IF(ISNUMBER(E17),'Cover Page'!$D$35/1000000*'1 macro-mapping'!E17/'FX rate'!$C$27,"")</f>
        <v>0</v>
      </c>
      <c r="F106" s="688" t="str">
        <f>IF(ISNUMBER(F17),'Cover Page'!$D$35/1000000*'1 macro-mapping'!F17/'FX rate'!$C$27,"")</f>
        <v/>
      </c>
      <c r="G106" s="688" t="str">
        <f>IF(ISNUMBER(G17),'Cover Page'!$D$35/1000000*'1 macro-mapping'!G17/'FX rate'!$C$27,"")</f>
        <v/>
      </c>
      <c r="H106" s="680" t="str">
        <f>IF(ISNUMBER(H17),'Cover Page'!$D$35/1000000*'1 macro-mapping'!H17/'FX rate'!$C$27,"")</f>
        <v/>
      </c>
      <c r="I106" s="680" t="str">
        <f>IF(ISNUMBER(I17),'Cover Page'!$D$35/1000000*'1 macro-mapping'!I17/'FX rate'!$C$27,"")</f>
        <v/>
      </c>
      <c r="J106" s="593" t="str">
        <f>IF(ISNUMBER(J17),'Cover Page'!$D$35/1000000*'1 macro-mapping'!J17/'FX rate'!$C$27,"")</f>
        <v/>
      </c>
      <c r="K106" s="688" t="str">
        <f>IF(ISNUMBER(K17),'Cover Page'!$D$35/1000000*'1 macro-mapping'!K17/'FX rate'!$C$27,"")</f>
        <v/>
      </c>
      <c r="L106" s="689" t="str">
        <f>IF(ISNUMBER(L17),'Cover Page'!$D$35/1000000*'1 macro-mapping'!L17/'FX rate'!$C$27,"")</f>
        <v/>
      </c>
      <c r="M106" s="591">
        <f>IF(ISNUMBER(M17),'Cover Page'!$D$35/1000000*'1 macro-mapping'!M17/'FX rate'!$C$27,"")</f>
        <v>0</v>
      </c>
      <c r="N106" s="690" t="str">
        <f>IF(ISNUMBER(N17),'Cover Page'!$D$35/1000000*'1 macro-mapping'!N17/'FX rate'!$C$27,"")</f>
        <v/>
      </c>
      <c r="O106" s="688" t="str">
        <f>IF(ISNUMBER(O17),'Cover Page'!$D$35/1000000*'1 macro-mapping'!O17/'FX rate'!$C$27,"")</f>
        <v/>
      </c>
      <c r="P106" s="691" t="str">
        <f>IF(ISNUMBER(P17),'Cover Page'!$D$35/1000000*'1 macro-mapping'!P17/'FX rate'!$C$27,"")</f>
        <v/>
      </c>
      <c r="Q106" s="593" t="str">
        <f>IF(ISNUMBER(Q17),'Cover Page'!$D$35/1000000*'1 macro-mapping'!Q17/'FX rate'!$C$27,"")</f>
        <v/>
      </c>
      <c r="R106" s="692" t="str">
        <f>IF(ISNUMBER(R17),'Cover Page'!$D$35/1000000*'1 macro-mapping'!R17/'FX rate'!$C$27,"")</f>
        <v/>
      </c>
      <c r="S106" s="688" t="str">
        <f>IF(ISNUMBER(S17),'Cover Page'!$D$35/1000000*'1 macro-mapping'!S17/'FX rate'!$C$27,"")</f>
        <v/>
      </c>
      <c r="T106" s="688" t="str">
        <f>IF(ISNUMBER(T17),'Cover Page'!$D$35/1000000*'1 macro-mapping'!T17/'FX rate'!$C$27,"")</f>
        <v/>
      </c>
      <c r="U106" s="693" t="str">
        <f>IF(ISNUMBER(U17),'Cover Page'!$D$35/1000000*'1 macro-mapping'!U17/'FX rate'!$C$27,"")</f>
        <v/>
      </c>
      <c r="V106" s="692" t="str">
        <f>IF(ISNUMBER(V17),'Cover Page'!$D$35/1000000*'1 macro-mapping'!V17/'FX rate'!$C$27,"")</f>
        <v/>
      </c>
      <c r="W106" s="688" t="str">
        <f>IF(ISNUMBER(W17),'Cover Page'!$D$35/1000000*'1 macro-mapping'!W17/'FX rate'!$C$27,"")</f>
        <v/>
      </c>
      <c r="X106" s="688" t="str">
        <f>IF(ISNUMBER(X17),'Cover Page'!$D$35/1000000*'1 macro-mapping'!X17/'FX rate'!$C$27,"")</f>
        <v/>
      </c>
      <c r="Y106" s="694" t="str">
        <f>IF(ISNUMBER(Y17),'Cover Page'!$D$35/1000000*'1 macro-mapping'!Y17/'FX rate'!$C$27,"")</f>
        <v/>
      </c>
      <c r="Z106" s="694" t="str">
        <f>IF(ISNUMBER(Z17),'Cover Page'!$D$35/1000000*'1 macro-mapping'!Z17/'FX rate'!$C$27,"")</f>
        <v/>
      </c>
      <c r="AA106" s="694" t="str">
        <f>IF(ISNUMBER(AA17),'Cover Page'!$D$35/1000000*'1 macro-mapping'!AA17/'FX rate'!$C$27,"")</f>
        <v/>
      </c>
      <c r="AB106" s="694" t="str">
        <f>IF(ISNUMBER(AB17),'Cover Page'!$D$35/1000000*'1 macro-mapping'!AB17/'FX rate'!$C$27,"")</f>
        <v/>
      </c>
      <c r="AC106" s="694" t="str">
        <f>IF(ISNUMBER(AC17),'Cover Page'!$D$35/1000000*'1 macro-mapping'!AC17/'FX rate'!$C$27,"")</f>
        <v/>
      </c>
      <c r="AD106" s="694" t="str">
        <f>IF(ISNUMBER(AD17),'Cover Page'!$D$35/1000000*'1 macro-mapping'!AD17/'FX rate'!$C$27,"")</f>
        <v/>
      </c>
      <c r="AE106" s="694" t="str">
        <f>IF(ISNUMBER(AE17),'Cover Page'!$D$35/1000000*'1 macro-mapping'!AE17/'FX rate'!$C$27,"")</f>
        <v/>
      </c>
      <c r="AF106" s="694" t="str">
        <f>IF(ISNUMBER(AF17),'Cover Page'!$D$35/1000000*'1 macro-mapping'!AF17/'FX rate'!$C$27,"")</f>
        <v/>
      </c>
      <c r="AG106" s="694" t="str">
        <f>IF(ISNUMBER(AG17),'Cover Page'!$D$35/1000000*'1 macro-mapping'!AG17/'FX rate'!$C$27,"")</f>
        <v/>
      </c>
      <c r="AH106" s="694" t="str">
        <f>IF(ISNUMBER(AH17),'Cover Page'!$D$35/1000000*'1 macro-mapping'!AH17/'FX rate'!$C$27,"")</f>
        <v/>
      </c>
      <c r="AI106" s="694" t="str">
        <f>IF(ISNUMBER(AI17),'Cover Page'!$D$35/1000000*'1 macro-mapping'!AI17/'FX rate'!$C$27,"")</f>
        <v/>
      </c>
      <c r="AJ106" s="694" t="str">
        <f>IF(ISNUMBER(AJ17),'Cover Page'!$D$35/1000000*'1 macro-mapping'!AJ17/'FX rate'!$C$27,"")</f>
        <v/>
      </c>
      <c r="AK106" s="694" t="str">
        <f>IF(ISNUMBER(AK17),'Cover Page'!$D$35/1000000*'1 macro-mapping'!AK17/'FX rate'!$C$27,"")</f>
        <v/>
      </c>
      <c r="AL106" s="321"/>
      <c r="AM106" s="694" t="str">
        <f>IF(ISNUMBER(AM17),'Cover Page'!$D$35/1000000*'1 macro-mapping'!AM17/'FX rate'!$C$27,"")</f>
        <v/>
      </c>
      <c r="AN106" s="694" t="str">
        <f>IF(ISNUMBER(AN17),'Cover Page'!$D$35/1000000*'1 macro-mapping'!AN17/'FX rate'!$C$27,"")</f>
        <v/>
      </c>
      <c r="AO106" s="694" t="str">
        <f>IF(ISNUMBER(AO17),'Cover Page'!$D$35/1000000*'1 macro-mapping'!AO17/'FX rate'!$C$27,"")</f>
        <v/>
      </c>
      <c r="AP106" s="694" t="str">
        <f>IF(ISNUMBER(AP17),'Cover Page'!$D$35/1000000*'1 macro-mapping'!AP17/'FX rate'!$C$27,"")</f>
        <v/>
      </c>
      <c r="AQ106" s="694" t="str">
        <f>IF(ISNUMBER(AQ17),'Cover Page'!$D$35/1000000*'1 macro-mapping'!AQ17/'FX rate'!$C$27,"")</f>
        <v/>
      </c>
      <c r="AR106" s="694" t="str">
        <f>IF(ISNUMBER(AR17),'Cover Page'!$D$35/1000000*'1 macro-mapping'!AR17/'FX rate'!$C$27,"")</f>
        <v/>
      </c>
      <c r="AS106" s="694" t="str">
        <f>IF(ISNUMBER(AS17),'Cover Page'!$D$35/1000000*'1 macro-mapping'!AS17/'FX rate'!$C$27,"")</f>
        <v/>
      </c>
      <c r="AT106" s="321"/>
      <c r="AU106" s="694" t="str">
        <f>IF(ISNUMBER(AU17),'Cover Page'!$D$35/1000000*'1 macro-mapping'!AU17/'FX rate'!$C$27,"")</f>
        <v/>
      </c>
      <c r="AV106" s="694" t="str">
        <f>IF(ISNUMBER(AV17),'Cover Page'!$D$35/1000000*'1 macro-mapping'!AV17/'FX rate'!$C$27,"")</f>
        <v/>
      </c>
      <c r="AW106" s="694" t="str">
        <f>IF(ISNUMBER(AW17),'Cover Page'!$D$35/1000000*'1 macro-mapping'!AW17/'FX rate'!$C$27,"")</f>
        <v/>
      </c>
      <c r="AX106" s="694" t="str">
        <f>IF(ISNUMBER(AX17),'Cover Page'!$D$35/1000000*'1 macro-mapping'!AX17/'FX rate'!$C$27,"")</f>
        <v/>
      </c>
      <c r="AY106" s="694" t="str">
        <f>IF(ISNUMBER(AY17),'Cover Page'!$D$35/1000000*'1 macro-mapping'!AY17/'FX rate'!$C$27,"")</f>
        <v/>
      </c>
    </row>
    <row r="107" spans="1:51" ht="14.25" customHeight="1" x14ac:dyDescent="0.2">
      <c r="A107" s="2115"/>
      <c r="B107" s="1839">
        <v>2004</v>
      </c>
      <c r="C107" s="590">
        <f>IF(ISNUMBER(C18),'Cover Page'!$D$35/1000000*'1 macro-mapping'!C18/'FX rate'!$C$27,"")</f>
        <v>0</v>
      </c>
      <c r="D107" s="593" t="str">
        <f>IF(ISNUMBER(D18),'Cover Page'!$D$35/1000000*'1 macro-mapping'!D18/'FX rate'!$C$27,"")</f>
        <v/>
      </c>
      <c r="E107" s="591">
        <f>IF(ISNUMBER(E18),'Cover Page'!$D$35/1000000*'1 macro-mapping'!E18/'FX rate'!$C$27,"")</f>
        <v>0</v>
      </c>
      <c r="F107" s="688" t="str">
        <f>IF(ISNUMBER(F18),'Cover Page'!$D$35/1000000*'1 macro-mapping'!F18/'FX rate'!$C$27,"")</f>
        <v/>
      </c>
      <c r="G107" s="688" t="str">
        <f>IF(ISNUMBER(G18),'Cover Page'!$D$35/1000000*'1 macro-mapping'!G18/'FX rate'!$C$27,"")</f>
        <v/>
      </c>
      <c r="H107" s="680" t="str">
        <f>IF(ISNUMBER(H18),'Cover Page'!$D$35/1000000*'1 macro-mapping'!H18/'FX rate'!$C$27,"")</f>
        <v/>
      </c>
      <c r="I107" s="680" t="str">
        <f>IF(ISNUMBER(I18),'Cover Page'!$D$35/1000000*'1 macro-mapping'!I18/'FX rate'!$C$27,"")</f>
        <v/>
      </c>
      <c r="J107" s="593" t="str">
        <f>IF(ISNUMBER(J18),'Cover Page'!$D$35/1000000*'1 macro-mapping'!J18/'FX rate'!$C$27,"")</f>
        <v/>
      </c>
      <c r="K107" s="688" t="str">
        <f>IF(ISNUMBER(K18),'Cover Page'!$D$35/1000000*'1 macro-mapping'!K18/'FX rate'!$C$27,"")</f>
        <v/>
      </c>
      <c r="L107" s="689" t="str">
        <f>IF(ISNUMBER(L18),'Cover Page'!$D$35/1000000*'1 macro-mapping'!L18/'FX rate'!$C$27,"")</f>
        <v/>
      </c>
      <c r="M107" s="591">
        <f>IF(ISNUMBER(M18),'Cover Page'!$D$35/1000000*'1 macro-mapping'!M18/'FX rate'!$C$27,"")</f>
        <v>0</v>
      </c>
      <c r="N107" s="690" t="str">
        <f>IF(ISNUMBER(N18),'Cover Page'!$D$35/1000000*'1 macro-mapping'!N18/'FX rate'!$C$27,"")</f>
        <v/>
      </c>
      <c r="O107" s="688" t="str">
        <f>IF(ISNUMBER(O18),'Cover Page'!$D$35/1000000*'1 macro-mapping'!O18/'FX rate'!$C$27,"")</f>
        <v/>
      </c>
      <c r="P107" s="691" t="str">
        <f>IF(ISNUMBER(P18),'Cover Page'!$D$35/1000000*'1 macro-mapping'!P18/'FX rate'!$C$27,"")</f>
        <v/>
      </c>
      <c r="Q107" s="593" t="str">
        <f>IF(ISNUMBER(Q18),'Cover Page'!$D$35/1000000*'1 macro-mapping'!Q18/'FX rate'!$C$27,"")</f>
        <v/>
      </c>
      <c r="R107" s="692" t="str">
        <f>IF(ISNUMBER(R18),'Cover Page'!$D$35/1000000*'1 macro-mapping'!R18/'FX rate'!$C$27,"")</f>
        <v/>
      </c>
      <c r="S107" s="688" t="str">
        <f>IF(ISNUMBER(S18),'Cover Page'!$D$35/1000000*'1 macro-mapping'!S18/'FX rate'!$C$27,"")</f>
        <v/>
      </c>
      <c r="T107" s="688" t="str">
        <f>IF(ISNUMBER(T18),'Cover Page'!$D$35/1000000*'1 macro-mapping'!T18/'FX rate'!$C$27,"")</f>
        <v/>
      </c>
      <c r="U107" s="693" t="str">
        <f>IF(ISNUMBER(U18),'Cover Page'!$D$35/1000000*'1 macro-mapping'!U18/'FX rate'!$C$27,"")</f>
        <v/>
      </c>
      <c r="V107" s="692" t="str">
        <f>IF(ISNUMBER(V18),'Cover Page'!$D$35/1000000*'1 macro-mapping'!V18/'FX rate'!$C$27,"")</f>
        <v/>
      </c>
      <c r="W107" s="688" t="str">
        <f>IF(ISNUMBER(W18),'Cover Page'!$D$35/1000000*'1 macro-mapping'!W18/'FX rate'!$C$27,"")</f>
        <v/>
      </c>
      <c r="X107" s="688" t="str">
        <f>IF(ISNUMBER(X18),'Cover Page'!$D$35/1000000*'1 macro-mapping'!X18/'FX rate'!$C$27,"")</f>
        <v/>
      </c>
      <c r="Y107" s="694" t="str">
        <f>IF(ISNUMBER(Y18),'Cover Page'!$D$35/1000000*'1 macro-mapping'!Y18/'FX rate'!$C$27,"")</f>
        <v/>
      </c>
      <c r="Z107" s="694" t="str">
        <f>IF(ISNUMBER(Z18),'Cover Page'!$D$35/1000000*'1 macro-mapping'!Z18/'FX rate'!$C$27,"")</f>
        <v/>
      </c>
      <c r="AA107" s="694" t="str">
        <f>IF(ISNUMBER(AA18),'Cover Page'!$D$35/1000000*'1 macro-mapping'!AA18/'FX rate'!$C$27,"")</f>
        <v/>
      </c>
      <c r="AB107" s="694" t="str">
        <f>IF(ISNUMBER(AB18),'Cover Page'!$D$35/1000000*'1 macro-mapping'!AB18/'FX rate'!$C$27,"")</f>
        <v/>
      </c>
      <c r="AC107" s="694" t="str">
        <f>IF(ISNUMBER(AC18),'Cover Page'!$D$35/1000000*'1 macro-mapping'!AC18/'FX rate'!$C$27,"")</f>
        <v/>
      </c>
      <c r="AD107" s="694" t="str">
        <f>IF(ISNUMBER(AD18),'Cover Page'!$D$35/1000000*'1 macro-mapping'!AD18/'FX rate'!$C$27,"")</f>
        <v/>
      </c>
      <c r="AE107" s="694" t="str">
        <f>IF(ISNUMBER(AE18),'Cover Page'!$D$35/1000000*'1 macro-mapping'!AE18/'FX rate'!$C$27,"")</f>
        <v/>
      </c>
      <c r="AF107" s="694" t="str">
        <f>IF(ISNUMBER(AF18),'Cover Page'!$D$35/1000000*'1 macro-mapping'!AF18/'FX rate'!$C$27,"")</f>
        <v/>
      </c>
      <c r="AG107" s="694" t="str">
        <f>IF(ISNUMBER(AG18),'Cover Page'!$D$35/1000000*'1 macro-mapping'!AG18/'FX rate'!$C$27,"")</f>
        <v/>
      </c>
      <c r="AH107" s="694" t="str">
        <f>IF(ISNUMBER(AH18),'Cover Page'!$D$35/1000000*'1 macro-mapping'!AH18/'FX rate'!$C$27,"")</f>
        <v/>
      </c>
      <c r="AI107" s="694" t="str">
        <f>IF(ISNUMBER(AI18),'Cover Page'!$D$35/1000000*'1 macro-mapping'!AI18/'FX rate'!$C$27,"")</f>
        <v/>
      </c>
      <c r="AJ107" s="694" t="str">
        <f>IF(ISNUMBER(AJ18),'Cover Page'!$D$35/1000000*'1 macro-mapping'!AJ18/'FX rate'!$C$27,"")</f>
        <v/>
      </c>
      <c r="AK107" s="694" t="str">
        <f>IF(ISNUMBER(AK18),'Cover Page'!$D$35/1000000*'1 macro-mapping'!AK18/'FX rate'!$C$27,"")</f>
        <v/>
      </c>
      <c r="AL107" s="321"/>
      <c r="AM107" s="694" t="str">
        <f>IF(ISNUMBER(AM18),'Cover Page'!$D$35/1000000*'1 macro-mapping'!AM18/'FX rate'!$C$27,"")</f>
        <v/>
      </c>
      <c r="AN107" s="694" t="str">
        <f>IF(ISNUMBER(AN18),'Cover Page'!$D$35/1000000*'1 macro-mapping'!AN18/'FX rate'!$C$27,"")</f>
        <v/>
      </c>
      <c r="AO107" s="694" t="str">
        <f>IF(ISNUMBER(AO18),'Cover Page'!$D$35/1000000*'1 macro-mapping'!AO18/'FX rate'!$C$27,"")</f>
        <v/>
      </c>
      <c r="AP107" s="694" t="str">
        <f>IF(ISNUMBER(AP18),'Cover Page'!$D$35/1000000*'1 macro-mapping'!AP18/'FX rate'!$C$27,"")</f>
        <v/>
      </c>
      <c r="AQ107" s="694" t="str">
        <f>IF(ISNUMBER(AQ18),'Cover Page'!$D$35/1000000*'1 macro-mapping'!AQ18/'FX rate'!$C$27,"")</f>
        <v/>
      </c>
      <c r="AR107" s="694" t="str">
        <f>IF(ISNUMBER(AR18),'Cover Page'!$D$35/1000000*'1 macro-mapping'!AR18/'FX rate'!$C$27,"")</f>
        <v/>
      </c>
      <c r="AS107" s="694" t="str">
        <f>IF(ISNUMBER(AS18),'Cover Page'!$D$35/1000000*'1 macro-mapping'!AS18/'FX rate'!$C$27,"")</f>
        <v/>
      </c>
      <c r="AT107" s="248"/>
      <c r="AU107" s="694" t="str">
        <f>IF(ISNUMBER(AU18),'Cover Page'!$D$35/1000000*'1 macro-mapping'!AU18/'FX rate'!$C$27,"")</f>
        <v/>
      </c>
      <c r="AV107" s="694" t="str">
        <f>IF(ISNUMBER(AV18),'Cover Page'!$D$35/1000000*'1 macro-mapping'!AV18/'FX rate'!$C$27,"")</f>
        <v/>
      </c>
      <c r="AW107" s="694" t="str">
        <f>IF(ISNUMBER(AW18),'Cover Page'!$D$35/1000000*'1 macro-mapping'!AW18/'FX rate'!$C$27,"")</f>
        <v/>
      </c>
      <c r="AX107" s="694" t="str">
        <f>IF(ISNUMBER(AX18),'Cover Page'!$D$35/1000000*'1 macro-mapping'!AX18/'FX rate'!$C$27,"")</f>
        <v/>
      </c>
      <c r="AY107" s="694" t="str">
        <f>IF(ISNUMBER(AY18),'Cover Page'!$D$35/1000000*'1 macro-mapping'!AY18/'FX rate'!$C$27,"")</f>
        <v/>
      </c>
    </row>
    <row r="108" spans="1:51" ht="14.25" customHeight="1" x14ac:dyDescent="0.2">
      <c r="A108" s="2115"/>
      <c r="B108" s="1839">
        <v>2005</v>
      </c>
      <c r="C108" s="590">
        <f>IF(ISNUMBER(C19),'Cover Page'!$D$35/1000000*'1 macro-mapping'!C19/'FX rate'!$C$27,"")</f>
        <v>0</v>
      </c>
      <c r="D108" s="593" t="str">
        <f>IF(ISNUMBER(D19),'Cover Page'!$D$35/1000000*'1 macro-mapping'!D19/'FX rate'!$C$27,"")</f>
        <v/>
      </c>
      <c r="E108" s="591">
        <f>IF(ISNUMBER(E19),'Cover Page'!$D$35/1000000*'1 macro-mapping'!E19/'FX rate'!$C$27,"")</f>
        <v>0</v>
      </c>
      <c r="F108" s="688" t="str">
        <f>IF(ISNUMBER(F19),'Cover Page'!$D$35/1000000*'1 macro-mapping'!F19/'FX rate'!$C$27,"")</f>
        <v/>
      </c>
      <c r="G108" s="688" t="str">
        <f>IF(ISNUMBER(G19),'Cover Page'!$D$35/1000000*'1 macro-mapping'!G19/'FX rate'!$C$27,"")</f>
        <v/>
      </c>
      <c r="H108" s="680" t="str">
        <f>IF(ISNUMBER(H19),'Cover Page'!$D$35/1000000*'1 macro-mapping'!H19/'FX rate'!$C$27,"")</f>
        <v/>
      </c>
      <c r="I108" s="680" t="str">
        <f>IF(ISNUMBER(I19),'Cover Page'!$D$35/1000000*'1 macro-mapping'!I19/'FX rate'!$C$27,"")</f>
        <v/>
      </c>
      <c r="J108" s="593" t="str">
        <f>IF(ISNUMBER(J19),'Cover Page'!$D$35/1000000*'1 macro-mapping'!J19/'FX rate'!$C$27,"")</f>
        <v/>
      </c>
      <c r="K108" s="688" t="str">
        <f>IF(ISNUMBER(K19),'Cover Page'!$D$35/1000000*'1 macro-mapping'!K19/'FX rate'!$C$27,"")</f>
        <v/>
      </c>
      <c r="L108" s="689" t="str">
        <f>IF(ISNUMBER(L19),'Cover Page'!$D$35/1000000*'1 macro-mapping'!L19/'FX rate'!$C$27,"")</f>
        <v/>
      </c>
      <c r="M108" s="591">
        <f>IF(ISNUMBER(M19),'Cover Page'!$D$35/1000000*'1 macro-mapping'!M19/'FX rate'!$C$27,"")</f>
        <v>0</v>
      </c>
      <c r="N108" s="690" t="str">
        <f>IF(ISNUMBER(N19),'Cover Page'!$D$35/1000000*'1 macro-mapping'!N19/'FX rate'!$C$27,"")</f>
        <v/>
      </c>
      <c r="O108" s="688" t="str">
        <f>IF(ISNUMBER(O19),'Cover Page'!$D$35/1000000*'1 macro-mapping'!O19/'FX rate'!$C$27,"")</f>
        <v/>
      </c>
      <c r="P108" s="691" t="str">
        <f>IF(ISNUMBER(P19),'Cover Page'!$D$35/1000000*'1 macro-mapping'!P19/'FX rate'!$C$27,"")</f>
        <v/>
      </c>
      <c r="Q108" s="593" t="str">
        <f>IF(ISNUMBER(Q19),'Cover Page'!$D$35/1000000*'1 macro-mapping'!Q19/'FX rate'!$C$27,"")</f>
        <v/>
      </c>
      <c r="R108" s="692" t="str">
        <f>IF(ISNUMBER(R19),'Cover Page'!$D$35/1000000*'1 macro-mapping'!R19/'FX rate'!$C$27,"")</f>
        <v/>
      </c>
      <c r="S108" s="688" t="str">
        <f>IF(ISNUMBER(S19),'Cover Page'!$D$35/1000000*'1 macro-mapping'!S19/'FX rate'!$C$27,"")</f>
        <v/>
      </c>
      <c r="T108" s="688" t="str">
        <f>IF(ISNUMBER(T19),'Cover Page'!$D$35/1000000*'1 macro-mapping'!T19/'FX rate'!$C$27,"")</f>
        <v/>
      </c>
      <c r="U108" s="693" t="str">
        <f>IF(ISNUMBER(U19),'Cover Page'!$D$35/1000000*'1 macro-mapping'!U19/'FX rate'!$C$27,"")</f>
        <v/>
      </c>
      <c r="V108" s="692" t="str">
        <f>IF(ISNUMBER(V19),'Cover Page'!$D$35/1000000*'1 macro-mapping'!V19/'FX rate'!$C$27,"")</f>
        <v/>
      </c>
      <c r="W108" s="688" t="str">
        <f>IF(ISNUMBER(W19),'Cover Page'!$D$35/1000000*'1 macro-mapping'!W19/'FX rate'!$C$27,"")</f>
        <v/>
      </c>
      <c r="X108" s="688" t="str">
        <f>IF(ISNUMBER(X19),'Cover Page'!$D$35/1000000*'1 macro-mapping'!X19/'FX rate'!$C$27,"")</f>
        <v/>
      </c>
      <c r="Y108" s="694" t="str">
        <f>IF(ISNUMBER(Y19),'Cover Page'!$D$35/1000000*'1 macro-mapping'!Y19/'FX rate'!$C$27,"")</f>
        <v/>
      </c>
      <c r="Z108" s="694" t="str">
        <f>IF(ISNUMBER(Z19),'Cover Page'!$D$35/1000000*'1 macro-mapping'!Z19/'FX rate'!$C$27,"")</f>
        <v/>
      </c>
      <c r="AA108" s="694" t="str">
        <f>IF(ISNUMBER(AA19),'Cover Page'!$D$35/1000000*'1 macro-mapping'!AA19/'FX rate'!$C$27,"")</f>
        <v/>
      </c>
      <c r="AB108" s="694" t="str">
        <f>IF(ISNUMBER(AB19),'Cover Page'!$D$35/1000000*'1 macro-mapping'!AB19/'FX rate'!$C$27,"")</f>
        <v/>
      </c>
      <c r="AC108" s="694" t="str">
        <f>IF(ISNUMBER(AC19),'Cover Page'!$D$35/1000000*'1 macro-mapping'!AC19/'FX rate'!$C$27,"")</f>
        <v/>
      </c>
      <c r="AD108" s="694" t="str">
        <f>IF(ISNUMBER(AD19),'Cover Page'!$D$35/1000000*'1 macro-mapping'!AD19/'FX rate'!$C$27,"")</f>
        <v/>
      </c>
      <c r="AE108" s="694" t="str">
        <f>IF(ISNUMBER(AE19),'Cover Page'!$D$35/1000000*'1 macro-mapping'!AE19/'FX rate'!$C$27,"")</f>
        <v/>
      </c>
      <c r="AF108" s="694" t="str">
        <f>IF(ISNUMBER(AF19),'Cover Page'!$D$35/1000000*'1 macro-mapping'!AF19/'FX rate'!$C$27,"")</f>
        <v/>
      </c>
      <c r="AG108" s="694" t="str">
        <f>IF(ISNUMBER(AG19),'Cover Page'!$D$35/1000000*'1 macro-mapping'!AG19/'FX rate'!$C$27,"")</f>
        <v/>
      </c>
      <c r="AH108" s="694" t="str">
        <f>IF(ISNUMBER(AH19),'Cover Page'!$D$35/1000000*'1 macro-mapping'!AH19/'FX rate'!$C$27,"")</f>
        <v/>
      </c>
      <c r="AI108" s="694" t="str">
        <f>IF(ISNUMBER(AI19),'Cover Page'!$D$35/1000000*'1 macro-mapping'!AI19/'FX rate'!$C$27,"")</f>
        <v/>
      </c>
      <c r="AJ108" s="694" t="str">
        <f>IF(ISNUMBER(AJ19),'Cover Page'!$D$35/1000000*'1 macro-mapping'!AJ19/'FX rate'!$C$27,"")</f>
        <v/>
      </c>
      <c r="AK108" s="694" t="str">
        <f>IF(ISNUMBER(AK19),'Cover Page'!$D$35/1000000*'1 macro-mapping'!AK19/'FX rate'!$C$27,"")</f>
        <v/>
      </c>
      <c r="AL108" s="248"/>
      <c r="AM108" s="694" t="str">
        <f>IF(ISNUMBER(AM19),'Cover Page'!$D$35/1000000*'1 macro-mapping'!AM19/'FX rate'!$C$27,"")</f>
        <v/>
      </c>
      <c r="AN108" s="694" t="str">
        <f>IF(ISNUMBER(AN19),'Cover Page'!$D$35/1000000*'1 macro-mapping'!AN19/'FX rate'!$C$27,"")</f>
        <v/>
      </c>
      <c r="AO108" s="694" t="str">
        <f>IF(ISNUMBER(AO19),'Cover Page'!$D$35/1000000*'1 macro-mapping'!AO19/'FX rate'!$C$27,"")</f>
        <v/>
      </c>
      <c r="AP108" s="694" t="str">
        <f>IF(ISNUMBER(AP19),'Cover Page'!$D$35/1000000*'1 macro-mapping'!AP19/'FX rate'!$C$27,"")</f>
        <v/>
      </c>
      <c r="AQ108" s="694" t="str">
        <f>IF(ISNUMBER(AQ19),'Cover Page'!$D$35/1000000*'1 macro-mapping'!AQ19/'FX rate'!$C$27,"")</f>
        <v/>
      </c>
      <c r="AR108" s="694" t="str">
        <f>IF(ISNUMBER(AR19),'Cover Page'!$D$35/1000000*'1 macro-mapping'!AR19/'FX rate'!$C$27,"")</f>
        <v/>
      </c>
      <c r="AS108" s="694" t="str">
        <f>IF(ISNUMBER(AS19),'Cover Page'!$D$35/1000000*'1 macro-mapping'!AS19/'FX rate'!$C$27,"")</f>
        <v/>
      </c>
      <c r="AT108" s="248"/>
      <c r="AU108" s="694" t="str">
        <f>IF(ISNUMBER(AU19),'Cover Page'!$D$35/1000000*'1 macro-mapping'!AU19/'FX rate'!$C$27,"")</f>
        <v/>
      </c>
      <c r="AV108" s="694" t="str">
        <f>IF(ISNUMBER(AV19),'Cover Page'!$D$35/1000000*'1 macro-mapping'!AV19/'FX rate'!$C$27,"")</f>
        <v/>
      </c>
      <c r="AW108" s="694" t="str">
        <f>IF(ISNUMBER(AW19),'Cover Page'!$D$35/1000000*'1 macro-mapping'!AW19/'FX rate'!$C$27,"")</f>
        <v/>
      </c>
      <c r="AX108" s="694" t="str">
        <f>IF(ISNUMBER(AX19),'Cover Page'!$D$35/1000000*'1 macro-mapping'!AX19/'FX rate'!$C$27,"")</f>
        <v/>
      </c>
      <c r="AY108" s="694" t="str">
        <f>IF(ISNUMBER(AY19),'Cover Page'!$D$35/1000000*'1 macro-mapping'!AY19/'FX rate'!$C$27,"")</f>
        <v/>
      </c>
    </row>
    <row r="109" spans="1:51" ht="14.25" customHeight="1" x14ac:dyDescent="0.2">
      <c r="A109" s="2115"/>
      <c r="B109" s="1839">
        <v>2006</v>
      </c>
      <c r="C109" s="590">
        <f>IF(ISNUMBER(C20),'Cover Page'!$D$35/1000000*'1 macro-mapping'!C20/'FX rate'!$C$27,"")</f>
        <v>0</v>
      </c>
      <c r="D109" s="593" t="str">
        <f>IF(ISNUMBER(D20),'Cover Page'!$D$35/1000000*'1 macro-mapping'!D20/'FX rate'!$C$27,"")</f>
        <v/>
      </c>
      <c r="E109" s="591">
        <f>IF(ISNUMBER(E20),'Cover Page'!$D$35/1000000*'1 macro-mapping'!E20/'FX rate'!$C$27,"")</f>
        <v>0</v>
      </c>
      <c r="F109" s="688" t="str">
        <f>IF(ISNUMBER(F20),'Cover Page'!$D$35/1000000*'1 macro-mapping'!F20/'FX rate'!$C$27,"")</f>
        <v/>
      </c>
      <c r="G109" s="688" t="str">
        <f>IF(ISNUMBER(G20),'Cover Page'!$D$35/1000000*'1 macro-mapping'!G20/'FX rate'!$C$27,"")</f>
        <v/>
      </c>
      <c r="H109" s="680" t="str">
        <f>IF(ISNUMBER(H20),'Cover Page'!$D$35/1000000*'1 macro-mapping'!H20/'FX rate'!$C$27,"")</f>
        <v/>
      </c>
      <c r="I109" s="680" t="str">
        <f>IF(ISNUMBER(I20),'Cover Page'!$D$35/1000000*'1 macro-mapping'!I20/'FX rate'!$C$27,"")</f>
        <v/>
      </c>
      <c r="J109" s="593" t="str">
        <f>IF(ISNUMBER(J20),'Cover Page'!$D$35/1000000*'1 macro-mapping'!J20/'FX rate'!$C$27,"")</f>
        <v/>
      </c>
      <c r="K109" s="688" t="str">
        <f>IF(ISNUMBER(K20),'Cover Page'!$D$35/1000000*'1 macro-mapping'!K20/'FX rate'!$C$27,"")</f>
        <v/>
      </c>
      <c r="L109" s="689" t="str">
        <f>IF(ISNUMBER(L20),'Cover Page'!$D$35/1000000*'1 macro-mapping'!L20/'FX rate'!$C$27,"")</f>
        <v/>
      </c>
      <c r="M109" s="591">
        <f>IF(ISNUMBER(M20),'Cover Page'!$D$35/1000000*'1 macro-mapping'!M20/'FX rate'!$C$27,"")</f>
        <v>0</v>
      </c>
      <c r="N109" s="690" t="str">
        <f>IF(ISNUMBER(N20),'Cover Page'!$D$35/1000000*'1 macro-mapping'!N20/'FX rate'!$C$27,"")</f>
        <v/>
      </c>
      <c r="O109" s="688" t="str">
        <f>IF(ISNUMBER(O20),'Cover Page'!$D$35/1000000*'1 macro-mapping'!O20/'FX rate'!$C$27,"")</f>
        <v/>
      </c>
      <c r="P109" s="691" t="str">
        <f>IF(ISNUMBER(P20),'Cover Page'!$D$35/1000000*'1 macro-mapping'!P20/'FX rate'!$C$27,"")</f>
        <v/>
      </c>
      <c r="Q109" s="593" t="str">
        <f>IF(ISNUMBER(Q20),'Cover Page'!$D$35/1000000*'1 macro-mapping'!Q20/'FX rate'!$C$27,"")</f>
        <v/>
      </c>
      <c r="R109" s="692" t="str">
        <f>IF(ISNUMBER(R20),'Cover Page'!$D$35/1000000*'1 macro-mapping'!R20/'FX rate'!$C$27,"")</f>
        <v/>
      </c>
      <c r="S109" s="688" t="str">
        <f>IF(ISNUMBER(S20),'Cover Page'!$D$35/1000000*'1 macro-mapping'!S20/'FX rate'!$C$27,"")</f>
        <v/>
      </c>
      <c r="T109" s="688" t="str">
        <f>IF(ISNUMBER(T20),'Cover Page'!$D$35/1000000*'1 macro-mapping'!T20/'FX rate'!$C$27,"")</f>
        <v/>
      </c>
      <c r="U109" s="693" t="str">
        <f>IF(ISNUMBER(U20),'Cover Page'!$D$35/1000000*'1 macro-mapping'!U20/'FX rate'!$C$27,"")</f>
        <v/>
      </c>
      <c r="V109" s="692" t="str">
        <f>IF(ISNUMBER(V20),'Cover Page'!$D$35/1000000*'1 macro-mapping'!V20/'FX rate'!$C$27,"")</f>
        <v/>
      </c>
      <c r="W109" s="688" t="str">
        <f>IF(ISNUMBER(W20),'Cover Page'!$D$35/1000000*'1 macro-mapping'!W20/'FX rate'!$C$27,"")</f>
        <v/>
      </c>
      <c r="X109" s="688" t="str">
        <f>IF(ISNUMBER(X20),'Cover Page'!$D$35/1000000*'1 macro-mapping'!X20/'FX rate'!$C$27,"")</f>
        <v/>
      </c>
      <c r="Y109" s="694" t="str">
        <f>IF(ISNUMBER(Y20),'Cover Page'!$D$35/1000000*'1 macro-mapping'!Y20/'FX rate'!$C$27,"")</f>
        <v/>
      </c>
      <c r="Z109" s="694" t="str">
        <f>IF(ISNUMBER(Z20),'Cover Page'!$D$35/1000000*'1 macro-mapping'!Z20/'FX rate'!$C$27,"")</f>
        <v/>
      </c>
      <c r="AA109" s="694" t="str">
        <f>IF(ISNUMBER(AA20),'Cover Page'!$D$35/1000000*'1 macro-mapping'!AA20/'FX rate'!$C$27,"")</f>
        <v/>
      </c>
      <c r="AB109" s="694" t="str">
        <f>IF(ISNUMBER(AB20),'Cover Page'!$D$35/1000000*'1 macro-mapping'!AB20/'FX rate'!$C$27,"")</f>
        <v/>
      </c>
      <c r="AC109" s="694" t="str">
        <f>IF(ISNUMBER(AC20),'Cover Page'!$D$35/1000000*'1 macro-mapping'!AC20/'FX rate'!$C$27,"")</f>
        <v/>
      </c>
      <c r="AD109" s="694" t="str">
        <f>IF(ISNUMBER(AD20),'Cover Page'!$D$35/1000000*'1 macro-mapping'!AD20/'FX rate'!$C$27,"")</f>
        <v/>
      </c>
      <c r="AE109" s="694" t="str">
        <f>IF(ISNUMBER(AE20),'Cover Page'!$D$35/1000000*'1 macro-mapping'!AE20/'FX rate'!$C$27,"")</f>
        <v/>
      </c>
      <c r="AF109" s="694" t="str">
        <f>IF(ISNUMBER(AF20),'Cover Page'!$D$35/1000000*'1 macro-mapping'!AF20/'FX rate'!$C$27,"")</f>
        <v/>
      </c>
      <c r="AG109" s="694" t="str">
        <f>IF(ISNUMBER(AG20),'Cover Page'!$D$35/1000000*'1 macro-mapping'!AG20/'FX rate'!$C$27,"")</f>
        <v/>
      </c>
      <c r="AH109" s="694" t="str">
        <f>IF(ISNUMBER(AH20),'Cover Page'!$D$35/1000000*'1 macro-mapping'!AH20/'FX rate'!$C$27,"")</f>
        <v/>
      </c>
      <c r="AI109" s="694" t="str">
        <f>IF(ISNUMBER(AI20),'Cover Page'!$D$35/1000000*'1 macro-mapping'!AI20/'FX rate'!$C$27,"")</f>
        <v/>
      </c>
      <c r="AJ109" s="694" t="str">
        <f>IF(ISNUMBER(AJ20),'Cover Page'!$D$35/1000000*'1 macro-mapping'!AJ20/'FX rate'!$C$27,"")</f>
        <v/>
      </c>
      <c r="AK109" s="694" t="str">
        <f>IF(ISNUMBER(AK20),'Cover Page'!$D$35/1000000*'1 macro-mapping'!AK20/'FX rate'!$C$27,"")</f>
        <v/>
      </c>
      <c r="AL109" s="248"/>
      <c r="AM109" s="694" t="str">
        <f>IF(ISNUMBER(AM20),'Cover Page'!$D$35/1000000*'1 macro-mapping'!AM20/'FX rate'!$C$27,"")</f>
        <v/>
      </c>
      <c r="AN109" s="694" t="str">
        <f>IF(ISNUMBER(AN20),'Cover Page'!$D$35/1000000*'1 macro-mapping'!AN20/'FX rate'!$C$27,"")</f>
        <v/>
      </c>
      <c r="AO109" s="694" t="str">
        <f>IF(ISNUMBER(AO20),'Cover Page'!$D$35/1000000*'1 macro-mapping'!AO20/'FX rate'!$C$27,"")</f>
        <v/>
      </c>
      <c r="AP109" s="694" t="str">
        <f>IF(ISNUMBER(AP20),'Cover Page'!$D$35/1000000*'1 macro-mapping'!AP20/'FX rate'!$C$27,"")</f>
        <v/>
      </c>
      <c r="AQ109" s="694" t="str">
        <f>IF(ISNUMBER(AQ20),'Cover Page'!$D$35/1000000*'1 macro-mapping'!AQ20/'FX rate'!$C$27,"")</f>
        <v/>
      </c>
      <c r="AR109" s="694" t="str">
        <f>IF(ISNUMBER(AR20),'Cover Page'!$D$35/1000000*'1 macro-mapping'!AR20/'FX rate'!$C$27,"")</f>
        <v/>
      </c>
      <c r="AS109" s="694" t="str">
        <f>IF(ISNUMBER(AS20),'Cover Page'!$D$35/1000000*'1 macro-mapping'!AS20/'FX rate'!$C$27,"")</f>
        <v/>
      </c>
      <c r="AT109" s="248"/>
      <c r="AU109" s="694" t="str">
        <f>IF(ISNUMBER(AU20),'Cover Page'!$D$35/1000000*'1 macro-mapping'!AU20/'FX rate'!$C$27,"")</f>
        <v/>
      </c>
      <c r="AV109" s="694" t="str">
        <f>IF(ISNUMBER(AV20),'Cover Page'!$D$35/1000000*'1 macro-mapping'!AV20/'FX rate'!$C$27,"")</f>
        <v/>
      </c>
      <c r="AW109" s="694" t="str">
        <f>IF(ISNUMBER(AW20),'Cover Page'!$D$35/1000000*'1 macro-mapping'!AW20/'FX rate'!$C$27,"")</f>
        <v/>
      </c>
      <c r="AX109" s="694" t="str">
        <f>IF(ISNUMBER(AX20),'Cover Page'!$D$35/1000000*'1 macro-mapping'!AX20/'FX rate'!$C$27,"")</f>
        <v/>
      </c>
      <c r="AY109" s="694" t="str">
        <f>IF(ISNUMBER(AY20),'Cover Page'!$D$35/1000000*'1 macro-mapping'!AY20/'FX rate'!$C$27,"")</f>
        <v/>
      </c>
    </row>
    <row r="110" spans="1:51" ht="14.25" customHeight="1" x14ac:dyDescent="0.2">
      <c r="A110" s="2115"/>
      <c r="B110" s="1839">
        <v>2007</v>
      </c>
      <c r="C110" s="590">
        <f>IF(ISNUMBER(C21),'Cover Page'!$D$35/1000000*'1 macro-mapping'!C21/'FX rate'!$C$27,"")</f>
        <v>0</v>
      </c>
      <c r="D110" s="593" t="str">
        <f>IF(ISNUMBER(D21),'Cover Page'!$D$35/1000000*'1 macro-mapping'!D21/'FX rate'!$C$27,"")</f>
        <v/>
      </c>
      <c r="E110" s="591">
        <f>IF(ISNUMBER(E21),'Cover Page'!$D$35/1000000*'1 macro-mapping'!E21/'FX rate'!$C$27,"")</f>
        <v>0</v>
      </c>
      <c r="F110" s="688" t="str">
        <f>IF(ISNUMBER(F21),'Cover Page'!$D$35/1000000*'1 macro-mapping'!F21/'FX rate'!$C$27,"")</f>
        <v/>
      </c>
      <c r="G110" s="688" t="str">
        <f>IF(ISNUMBER(G21),'Cover Page'!$D$35/1000000*'1 macro-mapping'!G21/'FX rate'!$C$27,"")</f>
        <v/>
      </c>
      <c r="H110" s="680" t="str">
        <f>IF(ISNUMBER(H21),'Cover Page'!$D$35/1000000*'1 macro-mapping'!H21/'FX rate'!$C$27,"")</f>
        <v/>
      </c>
      <c r="I110" s="680" t="str">
        <f>IF(ISNUMBER(I21),'Cover Page'!$D$35/1000000*'1 macro-mapping'!I21/'FX rate'!$C$27,"")</f>
        <v/>
      </c>
      <c r="J110" s="593" t="str">
        <f>IF(ISNUMBER(J21),'Cover Page'!$D$35/1000000*'1 macro-mapping'!J21/'FX rate'!$C$27,"")</f>
        <v/>
      </c>
      <c r="K110" s="688" t="str">
        <f>IF(ISNUMBER(K21),'Cover Page'!$D$35/1000000*'1 macro-mapping'!K21/'FX rate'!$C$27,"")</f>
        <v/>
      </c>
      <c r="L110" s="689" t="str">
        <f>IF(ISNUMBER(L21),'Cover Page'!$D$35/1000000*'1 macro-mapping'!L21/'FX rate'!$C$27,"")</f>
        <v/>
      </c>
      <c r="M110" s="591">
        <f>IF(ISNUMBER(M21),'Cover Page'!$D$35/1000000*'1 macro-mapping'!M21/'FX rate'!$C$27,"")</f>
        <v>0</v>
      </c>
      <c r="N110" s="690" t="str">
        <f>IF(ISNUMBER(N21),'Cover Page'!$D$35/1000000*'1 macro-mapping'!N21/'FX rate'!$C$27,"")</f>
        <v/>
      </c>
      <c r="O110" s="688" t="str">
        <f>IF(ISNUMBER(O21),'Cover Page'!$D$35/1000000*'1 macro-mapping'!O21/'FX rate'!$C$27,"")</f>
        <v/>
      </c>
      <c r="P110" s="691" t="str">
        <f>IF(ISNUMBER(P21),'Cover Page'!$D$35/1000000*'1 macro-mapping'!P21/'FX rate'!$C$27,"")</f>
        <v/>
      </c>
      <c r="Q110" s="593" t="str">
        <f>IF(ISNUMBER(Q21),'Cover Page'!$D$35/1000000*'1 macro-mapping'!Q21/'FX rate'!$C$27,"")</f>
        <v/>
      </c>
      <c r="R110" s="692" t="str">
        <f>IF(ISNUMBER(R21),'Cover Page'!$D$35/1000000*'1 macro-mapping'!R21/'FX rate'!$C$27,"")</f>
        <v/>
      </c>
      <c r="S110" s="688" t="str">
        <f>IF(ISNUMBER(S21),'Cover Page'!$D$35/1000000*'1 macro-mapping'!S21/'FX rate'!$C$27,"")</f>
        <v/>
      </c>
      <c r="T110" s="688" t="str">
        <f>IF(ISNUMBER(T21),'Cover Page'!$D$35/1000000*'1 macro-mapping'!T21/'FX rate'!$C$27,"")</f>
        <v/>
      </c>
      <c r="U110" s="693" t="str">
        <f>IF(ISNUMBER(U21),'Cover Page'!$D$35/1000000*'1 macro-mapping'!U21/'FX rate'!$C$27,"")</f>
        <v/>
      </c>
      <c r="V110" s="692" t="str">
        <f>IF(ISNUMBER(V21),'Cover Page'!$D$35/1000000*'1 macro-mapping'!V21/'FX rate'!$C$27,"")</f>
        <v/>
      </c>
      <c r="W110" s="688" t="str">
        <f>IF(ISNUMBER(W21),'Cover Page'!$D$35/1000000*'1 macro-mapping'!W21/'FX rate'!$C$27,"")</f>
        <v/>
      </c>
      <c r="X110" s="688" t="str">
        <f>IF(ISNUMBER(X21),'Cover Page'!$D$35/1000000*'1 macro-mapping'!X21/'FX rate'!$C$27,"")</f>
        <v/>
      </c>
      <c r="Y110" s="694" t="str">
        <f>IF(ISNUMBER(Y21),'Cover Page'!$D$35/1000000*'1 macro-mapping'!Y21/'FX rate'!$C$27,"")</f>
        <v/>
      </c>
      <c r="Z110" s="694" t="str">
        <f>IF(ISNUMBER(Z21),'Cover Page'!$D$35/1000000*'1 macro-mapping'!Z21/'FX rate'!$C$27,"")</f>
        <v/>
      </c>
      <c r="AA110" s="694" t="str">
        <f>IF(ISNUMBER(AA21),'Cover Page'!$D$35/1000000*'1 macro-mapping'!AA21/'FX rate'!$C$27,"")</f>
        <v/>
      </c>
      <c r="AB110" s="694" t="str">
        <f>IF(ISNUMBER(AB21),'Cover Page'!$D$35/1000000*'1 macro-mapping'!AB21/'FX rate'!$C$27,"")</f>
        <v/>
      </c>
      <c r="AC110" s="694" t="str">
        <f>IF(ISNUMBER(AC21),'Cover Page'!$D$35/1000000*'1 macro-mapping'!AC21/'FX rate'!$C$27,"")</f>
        <v/>
      </c>
      <c r="AD110" s="694" t="str">
        <f>IF(ISNUMBER(AD21),'Cover Page'!$D$35/1000000*'1 macro-mapping'!AD21/'FX rate'!$C$27,"")</f>
        <v/>
      </c>
      <c r="AE110" s="694" t="str">
        <f>IF(ISNUMBER(AE21),'Cover Page'!$D$35/1000000*'1 macro-mapping'!AE21/'FX rate'!$C$27,"")</f>
        <v/>
      </c>
      <c r="AF110" s="694" t="str">
        <f>IF(ISNUMBER(AF21),'Cover Page'!$D$35/1000000*'1 macro-mapping'!AF21/'FX rate'!$C$27,"")</f>
        <v/>
      </c>
      <c r="AG110" s="694" t="str">
        <f>IF(ISNUMBER(AG21),'Cover Page'!$D$35/1000000*'1 macro-mapping'!AG21/'FX rate'!$C$27,"")</f>
        <v/>
      </c>
      <c r="AH110" s="694" t="str">
        <f>IF(ISNUMBER(AH21),'Cover Page'!$D$35/1000000*'1 macro-mapping'!AH21/'FX rate'!$C$27,"")</f>
        <v/>
      </c>
      <c r="AI110" s="694" t="str">
        <f>IF(ISNUMBER(AI21),'Cover Page'!$D$35/1000000*'1 macro-mapping'!AI21/'FX rate'!$C$27,"")</f>
        <v/>
      </c>
      <c r="AJ110" s="694" t="str">
        <f>IF(ISNUMBER(AJ21),'Cover Page'!$D$35/1000000*'1 macro-mapping'!AJ21/'FX rate'!$C$27,"")</f>
        <v/>
      </c>
      <c r="AK110" s="694" t="str">
        <f>IF(ISNUMBER(AK21),'Cover Page'!$D$35/1000000*'1 macro-mapping'!AK21/'FX rate'!$C$27,"")</f>
        <v/>
      </c>
      <c r="AL110" s="248"/>
      <c r="AM110" s="694" t="str">
        <f>IF(ISNUMBER(AM21),'Cover Page'!$D$35/1000000*'1 macro-mapping'!AM21/'FX rate'!$C$27,"")</f>
        <v/>
      </c>
      <c r="AN110" s="694" t="str">
        <f>IF(ISNUMBER(AN21),'Cover Page'!$D$35/1000000*'1 macro-mapping'!AN21/'FX rate'!$C$27,"")</f>
        <v/>
      </c>
      <c r="AO110" s="694" t="str">
        <f>IF(ISNUMBER(AO21),'Cover Page'!$D$35/1000000*'1 macro-mapping'!AO21/'FX rate'!$C$27,"")</f>
        <v/>
      </c>
      <c r="AP110" s="694" t="str">
        <f>IF(ISNUMBER(AP21),'Cover Page'!$D$35/1000000*'1 macro-mapping'!AP21/'FX rate'!$C$27,"")</f>
        <v/>
      </c>
      <c r="AQ110" s="694" t="str">
        <f>IF(ISNUMBER(AQ21),'Cover Page'!$D$35/1000000*'1 macro-mapping'!AQ21/'FX rate'!$C$27,"")</f>
        <v/>
      </c>
      <c r="AR110" s="694" t="str">
        <f>IF(ISNUMBER(AR21),'Cover Page'!$D$35/1000000*'1 macro-mapping'!AR21/'FX rate'!$C$27,"")</f>
        <v/>
      </c>
      <c r="AS110" s="694" t="str">
        <f>IF(ISNUMBER(AS21),'Cover Page'!$D$35/1000000*'1 macro-mapping'!AS21/'FX rate'!$C$27,"")</f>
        <v/>
      </c>
      <c r="AT110" s="248"/>
      <c r="AU110" s="694" t="str">
        <f>IF(ISNUMBER(AU21),'Cover Page'!$D$35/1000000*'1 macro-mapping'!AU21/'FX rate'!$C$27,"")</f>
        <v/>
      </c>
      <c r="AV110" s="694" t="str">
        <f>IF(ISNUMBER(AV21),'Cover Page'!$D$35/1000000*'1 macro-mapping'!AV21/'FX rate'!$C$27,"")</f>
        <v/>
      </c>
      <c r="AW110" s="694" t="str">
        <f>IF(ISNUMBER(AW21),'Cover Page'!$D$35/1000000*'1 macro-mapping'!AW21/'FX rate'!$C$27,"")</f>
        <v/>
      </c>
      <c r="AX110" s="694" t="str">
        <f>IF(ISNUMBER(AX21),'Cover Page'!$D$35/1000000*'1 macro-mapping'!AX21/'FX rate'!$C$27,"")</f>
        <v/>
      </c>
      <c r="AY110" s="694" t="str">
        <f>IF(ISNUMBER(AY21),'Cover Page'!$D$35/1000000*'1 macro-mapping'!AY21/'FX rate'!$C$27,"")</f>
        <v/>
      </c>
    </row>
    <row r="111" spans="1:51" ht="14.25" customHeight="1" x14ac:dyDescent="0.2">
      <c r="A111" s="2115"/>
      <c r="B111" s="1839">
        <v>2008</v>
      </c>
      <c r="C111" s="590">
        <f>IF(ISNUMBER(C22),'Cover Page'!$D$35/1000000*'1 macro-mapping'!C22/'FX rate'!$C$27,"")</f>
        <v>0</v>
      </c>
      <c r="D111" s="593" t="str">
        <f>IF(ISNUMBER(D22),'Cover Page'!$D$35/1000000*'1 macro-mapping'!D22/'FX rate'!$C$27,"")</f>
        <v/>
      </c>
      <c r="E111" s="591">
        <f>IF(ISNUMBER(E22),'Cover Page'!$D$35/1000000*'1 macro-mapping'!E22/'FX rate'!$C$27,"")</f>
        <v>0</v>
      </c>
      <c r="F111" s="688" t="str">
        <f>IF(ISNUMBER(F22),'Cover Page'!$D$35/1000000*'1 macro-mapping'!F22/'FX rate'!$C$27,"")</f>
        <v/>
      </c>
      <c r="G111" s="688" t="str">
        <f>IF(ISNUMBER(G22),'Cover Page'!$D$35/1000000*'1 macro-mapping'!G22/'FX rate'!$C$27,"")</f>
        <v/>
      </c>
      <c r="H111" s="680" t="str">
        <f>IF(ISNUMBER(H22),'Cover Page'!$D$35/1000000*'1 macro-mapping'!H22/'FX rate'!$C$27,"")</f>
        <v/>
      </c>
      <c r="I111" s="680" t="str">
        <f>IF(ISNUMBER(I22),'Cover Page'!$D$35/1000000*'1 macro-mapping'!I22/'FX rate'!$C$27,"")</f>
        <v/>
      </c>
      <c r="J111" s="593" t="str">
        <f>IF(ISNUMBER(J22),'Cover Page'!$D$35/1000000*'1 macro-mapping'!J22/'FX rate'!$C$27,"")</f>
        <v/>
      </c>
      <c r="K111" s="688" t="str">
        <f>IF(ISNUMBER(K22),'Cover Page'!$D$35/1000000*'1 macro-mapping'!K22/'FX rate'!$C$27,"")</f>
        <v/>
      </c>
      <c r="L111" s="689" t="str">
        <f>IF(ISNUMBER(L22),'Cover Page'!$D$35/1000000*'1 macro-mapping'!L22/'FX rate'!$C$27,"")</f>
        <v/>
      </c>
      <c r="M111" s="591">
        <f>IF(ISNUMBER(M22),'Cover Page'!$D$35/1000000*'1 macro-mapping'!M22/'FX rate'!$C$27,"")</f>
        <v>0</v>
      </c>
      <c r="N111" s="690" t="str">
        <f>IF(ISNUMBER(N22),'Cover Page'!$D$35/1000000*'1 macro-mapping'!N22/'FX rate'!$C$27,"")</f>
        <v/>
      </c>
      <c r="O111" s="688" t="str">
        <f>IF(ISNUMBER(O22),'Cover Page'!$D$35/1000000*'1 macro-mapping'!O22/'FX rate'!$C$27,"")</f>
        <v/>
      </c>
      <c r="P111" s="691" t="str">
        <f>IF(ISNUMBER(P22),'Cover Page'!$D$35/1000000*'1 macro-mapping'!P22/'FX rate'!$C$27,"")</f>
        <v/>
      </c>
      <c r="Q111" s="593" t="str">
        <f>IF(ISNUMBER(Q22),'Cover Page'!$D$35/1000000*'1 macro-mapping'!Q22/'FX rate'!$C$27,"")</f>
        <v/>
      </c>
      <c r="R111" s="692" t="str">
        <f>IF(ISNUMBER(R22),'Cover Page'!$D$35/1000000*'1 macro-mapping'!R22/'FX rate'!$C$27,"")</f>
        <v/>
      </c>
      <c r="S111" s="688" t="str">
        <f>IF(ISNUMBER(S22),'Cover Page'!$D$35/1000000*'1 macro-mapping'!S22/'FX rate'!$C$27,"")</f>
        <v/>
      </c>
      <c r="T111" s="688" t="str">
        <f>IF(ISNUMBER(T22),'Cover Page'!$D$35/1000000*'1 macro-mapping'!T22/'FX rate'!$C$27,"")</f>
        <v/>
      </c>
      <c r="U111" s="693" t="str">
        <f>IF(ISNUMBER(U22),'Cover Page'!$D$35/1000000*'1 macro-mapping'!U22/'FX rate'!$C$27,"")</f>
        <v/>
      </c>
      <c r="V111" s="692" t="str">
        <f>IF(ISNUMBER(V22),'Cover Page'!$D$35/1000000*'1 macro-mapping'!V22/'FX rate'!$C$27,"")</f>
        <v/>
      </c>
      <c r="W111" s="688" t="str">
        <f>IF(ISNUMBER(W22),'Cover Page'!$D$35/1000000*'1 macro-mapping'!W22/'FX rate'!$C$27,"")</f>
        <v/>
      </c>
      <c r="X111" s="688" t="str">
        <f>IF(ISNUMBER(X22),'Cover Page'!$D$35/1000000*'1 macro-mapping'!X22/'FX rate'!$C$27,"")</f>
        <v/>
      </c>
      <c r="Y111" s="694" t="str">
        <f>IF(ISNUMBER(Y22),'Cover Page'!$D$35/1000000*'1 macro-mapping'!Y22/'FX rate'!$C$27,"")</f>
        <v/>
      </c>
      <c r="Z111" s="694" t="str">
        <f>IF(ISNUMBER(Z22),'Cover Page'!$D$35/1000000*'1 macro-mapping'!Z22/'FX rate'!$C$27,"")</f>
        <v/>
      </c>
      <c r="AA111" s="694" t="str">
        <f>IF(ISNUMBER(AA22),'Cover Page'!$D$35/1000000*'1 macro-mapping'!AA22/'FX rate'!$C$27,"")</f>
        <v/>
      </c>
      <c r="AB111" s="694" t="str">
        <f>IF(ISNUMBER(AB22),'Cover Page'!$D$35/1000000*'1 macro-mapping'!AB22/'FX rate'!$C$27,"")</f>
        <v/>
      </c>
      <c r="AC111" s="694" t="str">
        <f>IF(ISNUMBER(AC22),'Cover Page'!$D$35/1000000*'1 macro-mapping'!AC22/'FX rate'!$C$27,"")</f>
        <v/>
      </c>
      <c r="AD111" s="694" t="str">
        <f>IF(ISNUMBER(AD22),'Cover Page'!$D$35/1000000*'1 macro-mapping'!AD22/'FX rate'!$C$27,"")</f>
        <v/>
      </c>
      <c r="AE111" s="694" t="str">
        <f>IF(ISNUMBER(AE22),'Cover Page'!$D$35/1000000*'1 macro-mapping'!AE22/'FX rate'!$C$27,"")</f>
        <v/>
      </c>
      <c r="AF111" s="694" t="str">
        <f>IF(ISNUMBER(AF22),'Cover Page'!$D$35/1000000*'1 macro-mapping'!AF22/'FX rate'!$C$27,"")</f>
        <v/>
      </c>
      <c r="AG111" s="694" t="str">
        <f>IF(ISNUMBER(AG22),'Cover Page'!$D$35/1000000*'1 macro-mapping'!AG22/'FX rate'!$C$27,"")</f>
        <v/>
      </c>
      <c r="AH111" s="694" t="str">
        <f>IF(ISNUMBER(AH22),'Cover Page'!$D$35/1000000*'1 macro-mapping'!AH22/'FX rate'!$C$27,"")</f>
        <v/>
      </c>
      <c r="AI111" s="694" t="str">
        <f>IF(ISNUMBER(AI22),'Cover Page'!$D$35/1000000*'1 macro-mapping'!AI22/'FX rate'!$C$27,"")</f>
        <v/>
      </c>
      <c r="AJ111" s="694" t="str">
        <f>IF(ISNUMBER(AJ22),'Cover Page'!$D$35/1000000*'1 macro-mapping'!AJ22/'FX rate'!$C$27,"")</f>
        <v/>
      </c>
      <c r="AK111" s="694" t="str">
        <f>IF(ISNUMBER(AK22),'Cover Page'!$D$35/1000000*'1 macro-mapping'!AK22/'FX rate'!$C$27,"")</f>
        <v/>
      </c>
      <c r="AL111" s="248"/>
      <c r="AM111" s="694" t="str">
        <f>IF(ISNUMBER(AM22),'Cover Page'!$D$35/1000000*'1 macro-mapping'!AM22/'FX rate'!$C$27,"")</f>
        <v/>
      </c>
      <c r="AN111" s="694" t="str">
        <f>IF(ISNUMBER(AN22),'Cover Page'!$D$35/1000000*'1 macro-mapping'!AN22/'FX rate'!$C$27,"")</f>
        <v/>
      </c>
      <c r="AO111" s="694" t="str">
        <f>IF(ISNUMBER(AO22),'Cover Page'!$D$35/1000000*'1 macro-mapping'!AO22/'FX rate'!$C$27,"")</f>
        <v/>
      </c>
      <c r="AP111" s="694" t="str">
        <f>IF(ISNUMBER(AP22),'Cover Page'!$D$35/1000000*'1 macro-mapping'!AP22/'FX rate'!$C$27,"")</f>
        <v/>
      </c>
      <c r="AQ111" s="694" t="str">
        <f>IF(ISNUMBER(AQ22),'Cover Page'!$D$35/1000000*'1 macro-mapping'!AQ22/'FX rate'!$C$27,"")</f>
        <v/>
      </c>
      <c r="AR111" s="694" t="str">
        <f>IF(ISNUMBER(AR22),'Cover Page'!$D$35/1000000*'1 macro-mapping'!AR22/'FX rate'!$C$27,"")</f>
        <v/>
      </c>
      <c r="AS111" s="694" t="str">
        <f>IF(ISNUMBER(AS22),'Cover Page'!$D$35/1000000*'1 macro-mapping'!AS22/'FX rate'!$C$27,"")</f>
        <v/>
      </c>
      <c r="AT111" s="248"/>
      <c r="AU111" s="694" t="str">
        <f>IF(ISNUMBER(AU22),'Cover Page'!$D$35/1000000*'1 macro-mapping'!AU22/'FX rate'!$C$27,"")</f>
        <v/>
      </c>
      <c r="AV111" s="694" t="str">
        <f>IF(ISNUMBER(AV22),'Cover Page'!$D$35/1000000*'1 macro-mapping'!AV22/'FX rate'!$C$27,"")</f>
        <v/>
      </c>
      <c r="AW111" s="694" t="str">
        <f>IF(ISNUMBER(AW22),'Cover Page'!$D$35/1000000*'1 macro-mapping'!AW22/'FX rate'!$C$27,"")</f>
        <v/>
      </c>
      <c r="AX111" s="694" t="str">
        <f>IF(ISNUMBER(AX22),'Cover Page'!$D$35/1000000*'1 macro-mapping'!AX22/'FX rate'!$C$27,"")</f>
        <v/>
      </c>
      <c r="AY111" s="694" t="str">
        <f>IF(ISNUMBER(AY22),'Cover Page'!$D$35/1000000*'1 macro-mapping'!AY22/'FX rate'!$C$27,"")</f>
        <v/>
      </c>
    </row>
    <row r="112" spans="1:51" ht="14.25" customHeight="1" x14ac:dyDescent="0.2">
      <c r="A112" s="2115"/>
      <c r="B112" s="1839">
        <v>2009</v>
      </c>
      <c r="C112" s="590">
        <f>IF(ISNUMBER(C23),'Cover Page'!$D$35/1000000*'1 macro-mapping'!C23/'FX rate'!$C$27,"")</f>
        <v>0</v>
      </c>
      <c r="D112" s="593" t="str">
        <f>IF(ISNUMBER(D23),'Cover Page'!$D$35/1000000*'1 macro-mapping'!D23/'FX rate'!$C$27,"")</f>
        <v/>
      </c>
      <c r="E112" s="591">
        <f>IF(ISNUMBER(E23),'Cover Page'!$D$35/1000000*'1 macro-mapping'!E23/'FX rate'!$C$27,"")</f>
        <v>0</v>
      </c>
      <c r="F112" s="688" t="str">
        <f>IF(ISNUMBER(F23),'Cover Page'!$D$35/1000000*'1 macro-mapping'!F23/'FX rate'!$C$27,"")</f>
        <v/>
      </c>
      <c r="G112" s="688" t="str">
        <f>IF(ISNUMBER(G23),'Cover Page'!$D$35/1000000*'1 macro-mapping'!G23/'FX rate'!$C$27,"")</f>
        <v/>
      </c>
      <c r="H112" s="680" t="str">
        <f>IF(ISNUMBER(H23),'Cover Page'!$D$35/1000000*'1 macro-mapping'!H23/'FX rate'!$C$27,"")</f>
        <v/>
      </c>
      <c r="I112" s="680" t="str">
        <f>IF(ISNUMBER(I23),'Cover Page'!$D$35/1000000*'1 macro-mapping'!I23/'FX rate'!$C$27,"")</f>
        <v/>
      </c>
      <c r="J112" s="593" t="str">
        <f>IF(ISNUMBER(J23),'Cover Page'!$D$35/1000000*'1 macro-mapping'!J23/'FX rate'!$C$27,"")</f>
        <v/>
      </c>
      <c r="K112" s="688" t="str">
        <f>IF(ISNUMBER(K23),'Cover Page'!$D$35/1000000*'1 macro-mapping'!K23/'FX rate'!$C$27,"")</f>
        <v/>
      </c>
      <c r="L112" s="689" t="str">
        <f>IF(ISNUMBER(L23),'Cover Page'!$D$35/1000000*'1 macro-mapping'!L23/'FX rate'!$C$27,"")</f>
        <v/>
      </c>
      <c r="M112" s="591">
        <f>IF(ISNUMBER(M23),'Cover Page'!$D$35/1000000*'1 macro-mapping'!M23/'FX rate'!$C$27,"")</f>
        <v>0</v>
      </c>
      <c r="N112" s="690" t="str">
        <f>IF(ISNUMBER(N23),'Cover Page'!$D$35/1000000*'1 macro-mapping'!N23/'FX rate'!$C$27,"")</f>
        <v/>
      </c>
      <c r="O112" s="688" t="str">
        <f>IF(ISNUMBER(O23),'Cover Page'!$D$35/1000000*'1 macro-mapping'!O23/'FX rate'!$C$27,"")</f>
        <v/>
      </c>
      <c r="P112" s="691" t="str">
        <f>IF(ISNUMBER(P23),'Cover Page'!$D$35/1000000*'1 macro-mapping'!P23/'FX rate'!$C$27,"")</f>
        <v/>
      </c>
      <c r="Q112" s="593" t="str">
        <f>IF(ISNUMBER(Q23),'Cover Page'!$D$35/1000000*'1 macro-mapping'!Q23/'FX rate'!$C$27,"")</f>
        <v/>
      </c>
      <c r="R112" s="692" t="str">
        <f>IF(ISNUMBER(R23),'Cover Page'!$D$35/1000000*'1 macro-mapping'!R23/'FX rate'!$C$27,"")</f>
        <v/>
      </c>
      <c r="S112" s="688" t="str">
        <f>IF(ISNUMBER(S23),'Cover Page'!$D$35/1000000*'1 macro-mapping'!S23/'FX rate'!$C$27,"")</f>
        <v/>
      </c>
      <c r="T112" s="688" t="str">
        <f>IF(ISNUMBER(T23),'Cover Page'!$D$35/1000000*'1 macro-mapping'!T23/'FX rate'!$C$27,"")</f>
        <v/>
      </c>
      <c r="U112" s="693" t="str">
        <f>IF(ISNUMBER(U23),'Cover Page'!$D$35/1000000*'1 macro-mapping'!U23/'FX rate'!$C$27,"")</f>
        <v/>
      </c>
      <c r="V112" s="692" t="str">
        <f>IF(ISNUMBER(V23),'Cover Page'!$D$35/1000000*'1 macro-mapping'!V23/'FX rate'!$C$27,"")</f>
        <v/>
      </c>
      <c r="W112" s="688" t="str">
        <f>IF(ISNUMBER(W23),'Cover Page'!$D$35/1000000*'1 macro-mapping'!W23/'FX rate'!$C$27,"")</f>
        <v/>
      </c>
      <c r="X112" s="688" t="str">
        <f>IF(ISNUMBER(X23),'Cover Page'!$D$35/1000000*'1 macro-mapping'!X23/'FX rate'!$C$27,"")</f>
        <v/>
      </c>
      <c r="Y112" s="694" t="str">
        <f>IF(ISNUMBER(Y23),'Cover Page'!$D$35/1000000*'1 macro-mapping'!Y23/'FX rate'!$C$27,"")</f>
        <v/>
      </c>
      <c r="Z112" s="694" t="str">
        <f>IF(ISNUMBER(Z23),'Cover Page'!$D$35/1000000*'1 macro-mapping'!Z23/'FX rate'!$C$27,"")</f>
        <v/>
      </c>
      <c r="AA112" s="694" t="str">
        <f>IF(ISNUMBER(AA23),'Cover Page'!$D$35/1000000*'1 macro-mapping'!AA23/'FX rate'!$C$27,"")</f>
        <v/>
      </c>
      <c r="AB112" s="694" t="str">
        <f>IF(ISNUMBER(AB23),'Cover Page'!$D$35/1000000*'1 macro-mapping'!AB23/'FX rate'!$C$27,"")</f>
        <v/>
      </c>
      <c r="AC112" s="694" t="str">
        <f>IF(ISNUMBER(AC23),'Cover Page'!$D$35/1000000*'1 macro-mapping'!AC23/'FX rate'!$C$27,"")</f>
        <v/>
      </c>
      <c r="AD112" s="694" t="str">
        <f>IF(ISNUMBER(AD23),'Cover Page'!$D$35/1000000*'1 macro-mapping'!AD23/'FX rate'!$C$27,"")</f>
        <v/>
      </c>
      <c r="AE112" s="694" t="str">
        <f>IF(ISNUMBER(AE23),'Cover Page'!$D$35/1000000*'1 macro-mapping'!AE23/'FX rate'!$C$27,"")</f>
        <v/>
      </c>
      <c r="AF112" s="694" t="str">
        <f>IF(ISNUMBER(AF23),'Cover Page'!$D$35/1000000*'1 macro-mapping'!AF23/'FX rate'!$C$27,"")</f>
        <v/>
      </c>
      <c r="AG112" s="694" t="str">
        <f>IF(ISNUMBER(AG23),'Cover Page'!$D$35/1000000*'1 macro-mapping'!AG23/'FX rate'!$C$27,"")</f>
        <v/>
      </c>
      <c r="AH112" s="694" t="str">
        <f>IF(ISNUMBER(AH23),'Cover Page'!$D$35/1000000*'1 macro-mapping'!AH23/'FX rate'!$C$27,"")</f>
        <v/>
      </c>
      <c r="AI112" s="694" t="str">
        <f>IF(ISNUMBER(AI23),'Cover Page'!$D$35/1000000*'1 macro-mapping'!AI23/'FX rate'!$C$27,"")</f>
        <v/>
      </c>
      <c r="AJ112" s="694" t="str">
        <f>IF(ISNUMBER(AJ23),'Cover Page'!$D$35/1000000*'1 macro-mapping'!AJ23/'FX rate'!$C$27,"")</f>
        <v/>
      </c>
      <c r="AK112" s="694" t="str">
        <f>IF(ISNUMBER(AK23),'Cover Page'!$D$35/1000000*'1 macro-mapping'!AK23/'FX rate'!$C$27,"")</f>
        <v/>
      </c>
      <c r="AL112" s="248"/>
      <c r="AM112" s="694" t="str">
        <f>IF(ISNUMBER(AM23),'Cover Page'!$D$35/1000000*'1 macro-mapping'!AM23/'FX rate'!$C$27,"")</f>
        <v/>
      </c>
      <c r="AN112" s="694" t="str">
        <f>IF(ISNUMBER(AN23),'Cover Page'!$D$35/1000000*'1 macro-mapping'!AN23/'FX rate'!$C$27,"")</f>
        <v/>
      </c>
      <c r="AO112" s="694" t="str">
        <f>IF(ISNUMBER(AO23),'Cover Page'!$D$35/1000000*'1 macro-mapping'!AO23/'FX rate'!$C$27,"")</f>
        <v/>
      </c>
      <c r="AP112" s="694" t="str">
        <f>IF(ISNUMBER(AP23),'Cover Page'!$D$35/1000000*'1 macro-mapping'!AP23/'FX rate'!$C$27,"")</f>
        <v/>
      </c>
      <c r="AQ112" s="694" t="str">
        <f>IF(ISNUMBER(AQ23),'Cover Page'!$D$35/1000000*'1 macro-mapping'!AQ23/'FX rate'!$C$27,"")</f>
        <v/>
      </c>
      <c r="AR112" s="694" t="str">
        <f>IF(ISNUMBER(AR23),'Cover Page'!$D$35/1000000*'1 macro-mapping'!AR23/'FX rate'!$C$27,"")</f>
        <v/>
      </c>
      <c r="AS112" s="694" t="str">
        <f>IF(ISNUMBER(AS23),'Cover Page'!$D$35/1000000*'1 macro-mapping'!AS23/'FX rate'!$C$27,"")</f>
        <v/>
      </c>
      <c r="AT112" s="248"/>
      <c r="AU112" s="694" t="str">
        <f>IF(ISNUMBER(AU23),'Cover Page'!$D$35/1000000*'1 macro-mapping'!AU23/'FX rate'!$C$27,"")</f>
        <v/>
      </c>
      <c r="AV112" s="694" t="str">
        <f>IF(ISNUMBER(AV23),'Cover Page'!$D$35/1000000*'1 macro-mapping'!AV23/'FX rate'!$C$27,"")</f>
        <v/>
      </c>
      <c r="AW112" s="694" t="str">
        <f>IF(ISNUMBER(AW23),'Cover Page'!$D$35/1000000*'1 macro-mapping'!AW23/'FX rate'!$C$27,"")</f>
        <v/>
      </c>
      <c r="AX112" s="694" t="str">
        <f>IF(ISNUMBER(AX23),'Cover Page'!$D$35/1000000*'1 macro-mapping'!AX23/'FX rate'!$C$27,"")</f>
        <v/>
      </c>
      <c r="AY112" s="694" t="str">
        <f>IF(ISNUMBER(AY23),'Cover Page'!$D$35/1000000*'1 macro-mapping'!AY23/'FX rate'!$C$27,"")</f>
        <v/>
      </c>
    </row>
    <row r="113" spans="1:51" ht="14.25" customHeight="1" x14ac:dyDescent="0.2">
      <c r="A113" s="2115"/>
      <c r="B113" s="1839">
        <v>2010</v>
      </c>
      <c r="C113" s="590">
        <f>IF(ISNUMBER(C24),'Cover Page'!$D$35/1000000*'1 macro-mapping'!C24/'FX rate'!$C$27,"")</f>
        <v>0</v>
      </c>
      <c r="D113" s="593" t="str">
        <f>IF(ISNUMBER(D24),'Cover Page'!$D$35/1000000*'1 macro-mapping'!D24/'FX rate'!$C$27,"")</f>
        <v/>
      </c>
      <c r="E113" s="591">
        <f>IF(ISNUMBER(E24),'Cover Page'!$D$35/1000000*'1 macro-mapping'!E24/'FX rate'!$C$27,"")</f>
        <v>0</v>
      </c>
      <c r="F113" s="688" t="str">
        <f>IF(ISNUMBER(F24),'Cover Page'!$D$35/1000000*'1 macro-mapping'!F24/'FX rate'!$C$27,"")</f>
        <v/>
      </c>
      <c r="G113" s="688" t="str">
        <f>IF(ISNUMBER(G24),'Cover Page'!$D$35/1000000*'1 macro-mapping'!G24/'FX rate'!$C$27,"")</f>
        <v/>
      </c>
      <c r="H113" s="680" t="str">
        <f>IF(ISNUMBER(H24),'Cover Page'!$D$35/1000000*'1 macro-mapping'!H24/'FX rate'!$C$27,"")</f>
        <v/>
      </c>
      <c r="I113" s="680" t="str">
        <f>IF(ISNUMBER(I24),'Cover Page'!$D$35/1000000*'1 macro-mapping'!I24/'FX rate'!$C$27,"")</f>
        <v/>
      </c>
      <c r="J113" s="593" t="str">
        <f>IF(ISNUMBER(J24),'Cover Page'!$D$35/1000000*'1 macro-mapping'!J24/'FX rate'!$C$27,"")</f>
        <v/>
      </c>
      <c r="K113" s="688" t="str">
        <f>IF(ISNUMBER(K24),'Cover Page'!$D$35/1000000*'1 macro-mapping'!K24/'FX rate'!$C$27,"")</f>
        <v/>
      </c>
      <c r="L113" s="689" t="str">
        <f>IF(ISNUMBER(L24),'Cover Page'!$D$35/1000000*'1 macro-mapping'!L24/'FX rate'!$C$27,"")</f>
        <v/>
      </c>
      <c r="M113" s="591">
        <f>IF(ISNUMBER(M24),'Cover Page'!$D$35/1000000*'1 macro-mapping'!M24/'FX rate'!$C$27,"")</f>
        <v>0</v>
      </c>
      <c r="N113" s="690" t="str">
        <f>IF(ISNUMBER(N24),'Cover Page'!$D$35/1000000*'1 macro-mapping'!N24/'FX rate'!$C$27,"")</f>
        <v/>
      </c>
      <c r="O113" s="688" t="str">
        <f>IF(ISNUMBER(O24),'Cover Page'!$D$35/1000000*'1 macro-mapping'!O24/'FX rate'!$C$27,"")</f>
        <v/>
      </c>
      <c r="P113" s="691" t="str">
        <f>IF(ISNUMBER(P24),'Cover Page'!$D$35/1000000*'1 macro-mapping'!P24/'FX rate'!$C$27,"")</f>
        <v/>
      </c>
      <c r="Q113" s="593" t="str">
        <f>IF(ISNUMBER(Q24),'Cover Page'!$D$35/1000000*'1 macro-mapping'!Q24/'FX rate'!$C$27,"")</f>
        <v/>
      </c>
      <c r="R113" s="692" t="str">
        <f>IF(ISNUMBER(R24),'Cover Page'!$D$35/1000000*'1 macro-mapping'!R24/'FX rate'!$C$27,"")</f>
        <v/>
      </c>
      <c r="S113" s="688" t="str">
        <f>IF(ISNUMBER(S24),'Cover Page'!$D$35/1000000*'1 macro-mapping'!S24/'FX rate'!$C$27,"")</f>
        <v/>
      </c>
      <c r="T113" s="688" t="str">
        <f>IF(ISNUMBER(T24),'Cover Page'!$D$35/1000000*'1 macro-mapping'!T24/'FX rate'!$C$27,"")</f>
        <v/>
      </c>
      <c r="U113" s="693" t="str">
        <f>IF(ISNUMBER(U24),'Cover Page'!$D$35/1000000*'1 macro-mapping'!U24/'FX rate'!$C$27,"")</f>
        <v/>
      </c>
      <c r="V113" s="692" t="str">
        <f>IF(ISNUMBER(V24),'Cover Page'!$D$35/1000000*'1 macro-mapping'!V24/'FX rate'!$C$27,"")</f>
        <v/>
      </c>
      <c r="W113" s="688" t="str">
        <f>IF(ISNUMBER(W24),'Cover Page'!$D$35/1000000*'1 macro-mapping'!W24/'FX rate'!$C$27,"")</f>
        <v/>
      </c>
      <c r="X113" s="688" t="str">
        <f>IF(ISNUMBER(X24),'Cover Page'!$D$35/1000000*'1 macro-mapping'!X24/'FX rate'!$C$27,"")</f>
        <v/>
      </c>
      <c r="Y113" s="694" t="str">
        <f>IF(ISNUMBER(Y24),'Cover Page'!$D$35/1000000*'1 macro-mapping'!Y24/'FX rate'!$C$27,"")</f>
        <v/>
      </c>
      <c r="Z113" s="694" t="str">
        <f>IF(ISNUMBER(Z24),'Cover Page'!$D$35/1000000*'1 macro-mapping'!Z24/'FX rate'!$C$27,"")</f>
        <v/>
      </c>
      <c r="AA113" s="694" t="str">
        <f>IF(ISNUMBER(AA24),'Cover Page'!$D$35/1000000*'1 macro-mapping'!AA24/'FX rate'!$C$27,"")</f>
        <v/>
      </c>
      <c r="AB113" s="694" t="str">
        <f>IF(ISNUMBER(AB24),'Cover Page'!$D$35/1000000*'1 macro-mapping'!AB24/'FX rate'!$C$27,"")</f>
        <v/>
      </c>
      <c r="AC113" s="694" t="str">
        <f>IF(ISNUMBER(AC24),'Cover Page'!$D$35/1000000*'1 macro-mapping'!AC24/'FX rate'!$C$27,"")</f>
        <v/>
      </c>
      <c r="AD113" s="694" t="str">
        <f>IF(ISNUMBER(AD24),'Cover Page'!$D$35/1000000*'1 macro-mapping'!AD24/'FX rate'!$C$27,"")</f>
        <v/>
      </c>
      <c r="AE113" s="694" t="str">
        <f>IF(ISNUMBER(AE24),'Cover Page'!$D$35/1000000*'1 macro-mapping'!AE24/'FX rate'!$C$27,"")</f>
        <v/>
      </c>
      <c r="AF113" s="694" t="str">
        <f>IF(ISNUMBER(AF24),'Cover Page'!$D$35/1000000*'1 macro-mapping'!AF24/'FX rate'!$C$27,"")</f>
        <v/>
      </c>
      <c r="AG113" s="694" t="str">
        <f>IF(ISNUMBER(AG24),'Cover Page'!$D$35/1000000*'1 macro-mapping'!AG24/'FX rate'!$C$27,"")</f>
        <v/>
      </c>
      <c r="AH113" s="694" t="str">
        <f>IF(ISNUMBER(AH24),'Cover Page'!$D$35/1000000*'1 macro-mapping'!AH24/'FX rate'!$C$27,"")</f>
        <v/>
      </c>
      <c r="AI113" s="694" t="str">
        <f>IF(ISNUMBER(AI24),'Cover Page'!$D$35/1000000*'1 macro-mapping'!AI24/'FX rate'!$C$27,"")</f>
        <v/>
      </c>
      <c r="AJ113" s="694" t="str">
        <f>IF(ISNUMBER(AJ24),'Cover Page'!$D$35/1000000*'1 macro-mapping'!AJ24/'FX rate'!$C$27,"")</f>
        <v/>
      </c>
      <c r="AK113" s="694" t="str">
        <f>IF(ISNUMBER(AK24),'Cover Page'!$D$35/1000000*'1 macro-mapping'!AK24/'FX rate'!$C$27,"")</f>
        <v/>
      </c>
      <c r="AL113" s="248"/>
      <c r="AM113" s="694" t="str">
        <f>IF(ISNUMBER(AM24),'Cover Page'!$D$35/1000000*'1 macro-mapping'!AM24/'FX rate'!$C$27,"")</f>
        <v/>
      </c>
      <c r="AN113" s="694" t="str">
        <f>IF(ISNUMBER(AN24),'Cover Page'!$D$35/1000000*'1 macro-mapping'!AN24/'FX rate'!$C$27,"")</f>
        <v/>
      </c>
      <c r="AO113" s="694" t="str">
        <f>IF(ISNUMBER(AO24),'Cover Page'!$D$35/1000000*'1 macro-mapping'!AO24/'FX rate'!$C$27,"")</f>
        <v/>
      </c>
      <c r="AP113" s="694" t="str">
        <f>IF(ISNUMBER(AP24),'Cover Page'!$D$35/1000000*'1 macro-mapping'!AP24/'FX rate'!$C$27,"")</f>
        <v/>
      </c>
      <c r="AQ113" s="694" t="str">
        <f>IF(ISNUMBER(AQ24),'Cover Page'!$D$35/1000000*'1 macro-mapping'!AQ24/'FX rate'!$C$27,"")</f>
        <v/>
      </c>
      <c r="AR113" s="694" t="str">
        <f>IF(ISNUMBER(AR24),'Cover Page'!$D$35/1000000*'1 macro-mapping'!AR24/'FX rate'!$C$27,"")</f>
        <v/>
      </c>
      <c r="AS113" s="694" t="str">
        <f>IF(ISNUMBER(AS24),'Cover Page'!$D$35/1000000*'1 macro-mapping'!AS24/'FX rate'!$C$27,"")</f>
        <v/>
      </c>
      <c r="AT113" s="248"/>
      <c r="AU113" s="694" t="str">
        <f>IF(ISNUMBER(AU24),'Cover Page'!$D$35/1000000*'1 macro-mapping'!AU24/'FX rate'!$C$27,"")</f>
        <v/>
      </c>
      <c r="AV113" s="694" t="str">
        <f>IF(ISNUMBER(AV24),'Cover Page'!$D$35/1000000*'1 macro-mapping'!AV24/'FX rate'!$C$27,"")</f>
        <v/>
      </c>
      <c r="AW113" s="694" t="str">
        <f>IF(ISNUMBER(AW24),'Cover Page'!$D$35/1000000*'1 macro-mapping'!AW24/'FX rate'!$C$27,"")</f>
        <v/>
      </c>
      <c r="AX113" s="694" t="str">
        <f>IF(ISNUMBER(AX24),'Cover Page'!$D$35/1000000*'1 macro-mapping'!AX24/'FX rate'!$C$27,"")</f>
        <v/>
      </c>
      <c r="AY113" s="694" t="str">
        <f>IF(ISNUMBER(AY24),'Cover Page'!$D$35/1000000*'1 macro-mapping'!AY24/'FX rate'!$C$27,"")</f>
        <v/>
      </c>
    </row>
    <row r="114" spans="1:51" ht="14.25" customHeight="1" x14ac:dyDescent="0.2">
      <c r="A114" s="2115"/>
      <c r="B114" s="1839">
        <v>2011</v>
      </c>
      <c r="C114" s="590">
        <f>IF(ISNUMBER(C25),'Cover Page'!$D$35/1000000*'1 macro-mapping'!C25/'FX rate'!$C$27,"")</f>
        <v>0</v>
      </c>
      <c r="D114" s="593" t="str">
        <f>IF(ISNUMBER(D25),'Cover Page'!$D$35/1000000*'1 macro-mapping'!D25/'FX rate'!$C$27,"")</f>
        <v/>
      </c>
      <c r="E114" s="591">
        <f>IF(ISNUMBER(E25),'Cover Page'!$D$35/1000000*'1 macro-mapping'!E25/'FX rate'!$C$27,"")</f>
        <v>0</v>
      </c>
      <c r="F114" s="688" t="str">
        <f>IF(ISNUMBER(F25),'Cover Page'!$D$35/1000000*'1 macro-mapping'!F25/'FX rate'!$C$27,"")</f>
        <v/>
      </c>
      <c r="G114" s="688" t="str">
        <f>IF(ISNUMBER(G25),'Cover Page'!$D$35/1000000*'1 macro-mapping'!G25/'FX rate'!$C$27,"")</f>
        <v/>
      </c>
      <c r="H114" s="680" t="str">
        <f>IF(ISNUMBER(H25),'Cover Page'!$D$35/1000000*'1 macro-mapping'!H25/'FX rate'!$C$27,"")</f>
        <v/>
      </c>
      <c r="I114" s="680" t="str">
        <f>IF(ISNUMBER(I25),'Cover Page'!$D$35/1000000*'1 macro-mapping'!I25/'FX rate'!$C$27,"")</f>
        <v/>
      </c>
      <c r="J114" s="593" t="str">
        <f>IF(ISNUMBER(J25),'Cover Page'!$D$35/1000000*'1 macro-mapping'!J25/'FX rate'!$C$27,"")</f>
        <v/>
      </c>
      <c r="K114" s="688" t="str">
        <f>IF(ISNUMBER(K25),'Cover Page'!$D$35/1000000*'1 macro-mapping'!K25/'FX rate'!$C$27,"")</f>
        <v/>
      </c>
      <c r="L114" s="689" t="str">
        <f>IF(ISNUMBER(L25),'Cover Page'!$D$35/1000000*'1 macro-mapping'!L25/'FX rate'!$C$27,"")</f>
        <v/>
      </c>
      <c r="M114" s="591">
        <f>IF(ISNUMBER(M25),'Cover Page'!$D$35/1000000*'1 macro-mapping'!M25/'FX rate'!$C$27,"")</f>
        <v>0</v>
      </c>
      <c r="N114" s="690" t="str">
        <f>IF(ISNUMBER(N25),'Cover Page'!$D$35/1000000*'1 macro-mapping'!N25/'FX rate'!$C$27,"")</f>
        <v/>
      </c>
      <c r="O114" s="688" t="str">
        <f>IF(ISNUMBER(O25),'Cover Page'!$D$35/1000000*'1 macro-mapping'!O25/'FX rate'!$C$27,"")</f>
        <v/>
      </c>
      <c r="P114" s="691" t="str">
        <f>IF(ISNUMBER(P25),'Cover Page'!$D$35/1000000*'1 macro-mapping'!P25/'FX rate'!$C$27,"")</f>
        <v/>
      </c>
      <c r="Q114" s="593" t="str">
        <f>IF(ISNUMBER(Q25),'Cover Page'!$D$35/1000000*'1 macro-mapping'!Q25/'FX rate'!$C$27,"")</f>
        <v/>
      </c>
      <c r="R114" s="692" t="str">
        <f>IF(ISNUMBER(R25),'Cover Page'!$D$35/1000000*'1 macro-mapping'!R25/'FX rate'!$C$27,"")</f>
        <v/>
      </c>
      <c r="S114" s="688" t="str">
        <f>IF(ISNUMBER(S25),'Cover Page'!$D$35/1000000*'1 macro-mapping'!S25/'FX rate'!$C$27,"")</f>
        <v/>
      </c>
      <c r="T114" s="688" t="str">
        <f>IF(ISNUMBER(T25),'Cover Page'!$D$35/1000000*'1 macro-mapping'!T25/'FX rate'!$C$27,"")</f>
        <v/>
      </c>
      <c r="U114" s="693" t="str">
        <f>IF(ISNUMBER(U25),'Cover Page'!$D$35/1000000*'1 macro-mapping'!U25/'FX rate'!$C$27,"")</f>
        <v/>
      </c>
      <c r="V114" s="692" t="str">
        <f>IF(ISNUMBER(V25),'Cover Page'!$D$35/1000000*'1 macro-mapping'!V25/'FX rate'!$C$27,"")</f>
        <v/>
      </c>
      <c r="W114" s="688" t="str">
        <f>IF(ISNUMBER(W25),'Cover Page'!$D$35/1000000*'1 macro-mapping'!W25/'FX rate'!$C$27,"")</f>
        <v/>
      </c>
      <c r="X114" s="688" t="str">
        <f>IF(ISNUMBER(X25),'Cover Page'!$D$35/1000000*'1 macro-mapping'!X25/'FX rate'!$C$27,"")</f>
        <v/>
      </c>
      <c r="Y114" s="694" t="str">
        <f>IF(ISNUMBER(Y25),'Cover Page'!$D$35/1000000*'1 macro-mapping'!Y25/'FX rate'!$C$27,"")</f>
        <v/>
      </c>
      <c r="Z114" s="694" t="str">
        <f>IF(ISNUMBER(Z25),'Cover Page'!$D$35/1000000*'1 macro-mapping'!Z25/'FX rate'!$C$27,"")</f>
        <v/>
      </c>
      <c r="AA114" s="694" t="str">
        <f>IF(ISNUMBER(AA25),'Cover Page'!$D$35/1000000*'1 macro-mapping'!AA25/'FX rate'!$C$27,"")</f>
        <v/>
      </c>
      <c r="AB114" s="694" t="str">
        <f>IF(ISNUMBER(AB25),'Cover Page'!$D$35/1000000*'1 macro-mapping'!AB25/'FX rate'!$C$27,"")</f>
        <v/>
      </c>
      <c r="AC114" s="694" t="str">
        <f>IF(ISNUMBER(AC25),'Cover Page'!$D$35/1000000*'1 macro-mapping'!AC25/'FX rate'!$C$27,"")</f>
        <v/>
      </c>
      <c r="AD114" s="694" t="str">
        <f>IF(ISNUMBER(AD25),'Cover Page'!$D$35/1000000*'1 macro-mapping'!AD25/'FX rate'!$C$27,"")</f>
        <v/>
      </c>
      <c r="AE114" s="694" t="str">
        <f>IF(ISNUMBER(AE25),'Cover Page'!$D$35/1000000*'1 macro-mapping'!AE25/'FX rate'!$C$27,"")</f>
        <v/>
      </c>
      <c r="AF114" s="694" t="str">
        <f>IF(ISNUMBER(AF25),'Cover Page'!$D$35/1000000*'1 macro-mapping'!AF25/'FX rate'!$C$27,"")</f>
        <v/>
      </c>
      <c r="AG114" s="694" t="str">
        <f>IF(ISNUMBER(AG25),'Cover Page'!$D$35/1000000*'1 macro-mapping'!AG25/'FX rate'!$C$27,"")</f>
        <v/>
      </c>
      <c r="AH114" s="694" t="str">
        <f>IF(ISNUMBER(AH25),'Cover Page'!$D$35/1000000*'1 macro-mapping'!AH25/'FX rate'!$C$27,"")</f>
        <v/>
      </c>
      <c r="AI114" s="694" t="str">
        <f>IF(ISNUMBER(AI25),'Cover Page'!$D$35/1000000*'1 macro-mapping'!AI25/'FX rate'!$C$27,"")</f>
        <v/>
      </c>
      <c r="AJ114" s="694" t="str">
        <f>IF(ISNUMBER(AJ25),'Cover Page'!$D$35/1000000*'1 macro-mapping'!AJ25/'FX rate'!$C$27,"")</f>
        <v/>
      </c>
      <c r="AK114" s="694" t="str">
        <f>IF(ISNUMBER(AK25),'Cover Page'!$D$35/1000000*'1 macro-mapping'!AK25/'FX rate'!$C$27,"")</f>
        <v/>
      </c>
      <c r="AL114" s="248"/>
      <c r="AM114" s="694" t="str">
        <f>IF(ISNUMBER(AM25),'Cover Page'!$D$35/1000000*'1 macro-mapping'!AM25/'FX rate'!$C$27,"")</f>
        <v/>
      </c>
      <c r="AN114" s="694" t="str">
        <f>IF(ISNUMBER(AN25),'Cover Page'!$D$35/1000000*'1 macro-mapping'!AN25/'FX rate'!$C$27,"")</f>
        <v/>
      </c>
      <c r="AO114" s="694" t="str">
        <f>IF(ISNUMBER(AO25),'Cover Page'!$D$35/1000000*'1 macro-mapping'!AO25/'FX rate'!$C$27,"")</f>
        <v/>
      </c>
      <c r="AP114" s="694" t="str">
        <f>IF(ISNUMBER(AP25),'Cover Page'!$D$35/1000000*'1 macro-mapping'!AP25/'FX rate'!$C$27,"")</f>
        <v/>
      </c>
      <c r="AQ114" s="694" t="str">
        <f>IF(ISNUMBER(AQ25),'Cover Page'!$D$35/1000000*'1 macro-mapping'!AQ25/'FX rate'!$C$27,"")</f>
        <v/>
      </c>
      <c r="AR114" s="694" t="str">
        <f>IF(ISNUMBER(AR25),'Cover Page'!$D$35/1000000*'1 macro-mapping'!AR25/'FX rate'!$C$27,"")</f>
        <v/>
      </c>
      <c r="AS114" s="694" t="str">
        <f>IF(ISNUMBER(AS25),'Cover Page'!$D$35/1000000*'1 macro-mapping'!AS25/'FX rate'!$C$27,"")</f>
        <v/>
      </c>
      <c r="AT114" s="248"/>
      <c r="AU114" s="694" t="str">
        <f>IF(ISNUMBER(AU25),'Cover Page'!$D$35/1000000*'1 macro-mapping'!AU25/'FX rate'!$C$27,"")</f>
        <v/>
      </c>
      <c r="AV114" s="694" t="str">
        <f>IF(ISNUMBER(AV25),'Cover Page'!$D$35/1000000*'1 macro-mapping'!AV25/'FX rate'!$C$27,"")</f>
        <v/>
      </c>
      <c r="AW114" s="694" t="str">
        <f>IF(ISNUMBER(AW25),'Cover Page'!$D$35/1000000*'1 macro-mapping'!AW25/'FX rate'!$C$27,"")</f>
        <v/>
      </c>
      <c r="AX114" s="694" t="str">
        <f>IF(ISNUMBER(AX25),'Cover Page'!$D$35/1000000*'1 macro-mapping'!AX25/'FX rate'!$C$27,"")</f>
        <v/>
      </c>
      <c r="AY114" s="694" t="str">
        <f>IF(ISNUMBER(AY25),'Cover Page'!$D$35/1000000*'1 macro-mapping'!AY25/'FX rate'!$C$27,"")</f>
        <v/>
      </c>
    </row>
    <row r="115" spans="1:51" ht="14.25" customHeight="1" x14ac:dyDescent="0.2">
      <c r="A115" s="2115"/>
      <c r="B115" s="1839">
        <v>2012</v>
      </c>
      <c r="C115" s="590">
        <f>IF(ISNUMBER(C26),'Cover Page'!$D$35/1000000*'1 macro-mapping'!C26/'FX rate'!$C$27,"")</f>
        <v>0</v>
      </c>
      <c r="D115" s="593" t="str">
        <f>IF(ISNUMBER(D26),'Cover Page'!$D$35/1000000*'1 macro-mapping'!D26/'FX rate'!$C$27,"")</f>
        <v/>
      </c>
      <c r="E115" s="591">
        <f>IF(ISNUMBER(E26),'Cover Page'!$D$35/1000000*'1 macro-mapping'!E26/'FX rate'!$C$27,"")</f>
        <v>0</v>
      </c>
      <c r="F115" s="688" t="str">
        <f>IF(ISNUMBER(F26),'Cover Page'!$D$35/1000000*'1 macro-mapping'!F26/'FX rate'!$C$27,"")</f>
        <v/>
      </c>
      <c r="G115" s="688" t="str">
        <f>IF(ISNUMBER(G26),'Cover Page'!$D$35/1000000*'1 macro-mapping'!G26/'FX rate'!$C$27,"")</f>
        <v/>
      </c>
      <c r="H115" s="680" t="str">
        <f>IF(ISNUMBER(H26),'Cover Page'!$D$35/1000000*'1 macro-mapping'!H26/'FX rate'!$C$27,"")</f>
        <v/>
      </c>
      <c r="I115" s="680" t="str">
        <f>IF(ISNUMBER(I26),'Cover Page'!$D$35/1000000*'1 macro-mapping'!I26/'FX rate'!$C$27,"")</f>
        <v/>
      </c>
      <c r="J115" s="593" t="str">
        <f>IF(ISNUMBER(J26),'Cover Page'!$D$35/1000000*'1 macro-mapping'!J26/'FX rate'!$C$27,"")</f>
        <v/>
      </c>
      <c r="K115" s="688" t="str">
        <f>IF(ISNUMBER(K26),'Cover Page'!$D$35/1000000*'1 macro-mapping'!K26/'FX rate'!$C$27,"")</f>
        <v/>
      </c>
      <c r="L115" s="689" t="str">
        <f>IF(ISNUMBER(L26),'Cover Page'!$D$35/1000000*'1 macro-mapping'!L26/'FX rate'!$C$27,"")</f>
        <v/>
      </c>
      <c r="M115" s="591">
        <f>IF(ISNUMBER(M26),'Cover Page'!$D$35/1000000*'1 macro-mapping'!M26/'FX rate'!$C$27,"")</f>
        <v>0</v>
      </c>
      <c r="N115" s="690" t="str">
        <f>IF(ISNUMBER(N26),'Cover Page'!$D$35/1000000*'1 macro-mapping'!N26/'FX rate'!$C$27,"")</f>
        <v/>
      </c>
      <c r="O115" s="688" t="str">
        <f>IF(ISNUMBER(O26),'Cover Page'!$D$35/1000000*'1 macro-mapping'!O26/'FX rate'!$C$27,"")</f>
        <v/>
      </c>
      <c r="P115" s="691" t="str">
        <f>IF(ISNUMBER(P26),'Cover Page'!$D$35/1000000*'1 macro-mapping'!P26/'FX rate'!$C$27,"")</f>
        <v/>
      </c>
      <c r="Q115" s="593" t="str">
        <f>IF(ISNUMBER(Q26),'Cover Page'!$D$35/1000000*'1 macro-mapping'!Q26/'FX rate'!$C$27,"")</f>
        <v/>
      </c>
      <c r="R115" s="692" t="str">
        <f>IF(ISNUMBER(R26),'Cover Page'!$D$35/1000000*'1 macro-mapping'!R26/'FX rate'!$C$27,"")</f>
        <v/>
      </c>
      <c r="S115" s="688" t="str">
        <f>IF(ISNUMBER(S26),'Cover Page'!$D$35/1000000*'1 macro-mapping'!S26/'FX rate'!$C$27,"")</f>
        <v/>
      </c>
      <c r="T115" s="688" t="str">
        <f>IF(ISNUMBER(T26),'Cover Page'!$D$35/1000000*'1 macro-mapping'!T26/'FX rate'!$C$27,"")</f>
        <v/>
      </c>
      <c r="U115" s="693" t="str">
        <f>IF(ISNUMBER(U26),'Cover Page'!$D$35/1000000*'1 macro-mapping'!U26/'FX rate'!$C$27,"")</f>
        <v/>
      </c>
      <c r="V115" s="692" t="str">
        <f>IF(ISNUMBER(V26),'Cover Page'!$D$35/1000000*'1 macro-mapping'!V26/'FX rate'!$C$27,"")</f>
        <v/>
      </c>
      <c r="W115" s="688" t="str">
        <f>IF(ISNUMBER(W26),'Cover Page'!$D$35/1000000*'1 macro-mapping'!W26/'FX rate'!$C$27,"")</f>
        <v/>
      </c>
      <c r="X115" s="688" t="str">
        <f>IF(ISNUMBER(X26),'Cover Page'!$D$35/1000000*'1 macro-mapping'!X26/'FX rate'!$C$27,"")</f>
        <v/>
      </c>
      <c r="Y115" s="694" t="str">
        <f>IF(ISNUMBER(Y26),'Cover Page'!$D$35/1000000*'1 macro-mapping'!Y26/'FX rate'!$C$27,"")</f>
        <v/>
      </c>
      <c r="Z115" s="694" t="str">
        <f>IF(ISNUMBER(Z26),'Cover Page'!$D$35/1000000*'1 macro-mapping'!Z26/'FX rate'!$C$27,"")</f>
        <v/>
      </c>
      <c r="AA115" s="694" t="str">
        <f>IF(ISNUMBER(AA26),'Cover Page'!$D$35/1000000*'1 macro-mapping'!AA26/'FX rate'!$C$27,"")</f>
        <v/>
      </c>
      <c r="AB115" s="694" t="str">
        <f>IF(ISNUMBER(AB26),'Cover Page'!$D$35/1000000*'1 macro-mapping'!AB26/'FX rate'!$C$27,"")</f>
        <v/>
      </c>
      <c r="AC115" s="694" t="str">
        <f>IF(ISNUMBER(AC26),'Cover Page'!$D$35/1000000*'1 macro-mapping'!AC26/'FX rate'!$C$27,"")</f>
        <v/>
      </c>
      <c r="AD115" s="694" t="str">
        <f>IF(ISNUMBER(AD26),'Cover Page'!$D$35/1000000*'1 macro-mapping'!AD26/'FX rate'!$C$27,"")</f>
        <v/>
      </c>
      <c r="AE115" s="694" t="str">
        <f>IF(ISNUMBER(AE26),'Cover Page'!$D$35/1000000*'1 macro-mapping'!AE26/'FX rate'!$C$27,"")</f>
        <v/>
      </c>
      <c r="AF115" s="694" t="str">
        <f>IF(ISNUMBER(AF26),'Cover Page'!$D$35/1000000*'1 macro-mapping'!AF26/'FX rate'!$C$27,"")</f>
        <v/>
      </c>
      <c r="AG115" s="694" t="str">
        <f>IF(ISNUMBER(AG26),'Cover Page'!$D$35/1000000*'1 macro-mapping'!AG26/'FX rate'!$C$27,"")</f>
        <v/>
      </c>
      <c r="AH115" s="694" t="str">
        <f>IF(ISNUMBER(AH26),'Cover Page'!$D$35/1000000*'1 macro-mapping'!AH26/'FX rate'!$C$27,"")</f>
        <v/>
      </c>
      <c r="AI115" s="694" t="str">
        <f>IF(ISNUMBER(AI26),'Cover Page'!$D$35/1000000*'1 macro-mapping'!AI26/'FX rate'!$C$27,"")</f>
        <v/>
      </c>
      <c r="AJ115" s="694" t="str">
        <f>IF(ISNUMBER(AJ26),'Cover Page'!$D$35/1000000*'1 macro-mapping'!AJ26/'FX rate'!$C$27,"")</f>
        <v/>
      </c>
      <c r="AK115" s="694" t="str">
        <f>IF(ISNUMBER(AK26),'Cover Page'!$D$35/1000000*'1 macro-mapping'!AK26/'FX rate'!$C$27,"")</f>
        <v/>
      </c>
      <c r="AL115" s="248"/>
      <c r="AM115" s="694" t="str">
        <f>IF(ISNUMBER(AM26),'Cover Page'!$D$35/1000000*'1 macro-mapping'!AM26/'FX rate'!$C$27,"")</f>
        <v/>
      </c>
      <c r="AN115" s="694" t="str">
        <f>IF(ISNUMBER(AN26),'Cover Page'!$D$35/1000000*'1 macro-mapping'!AN26/'FX rate'!$C$27,"")</f>
        <v/>
      </c>
      <c r="AO115" s="694" t="str">
        <f>IF(ISNUMBER(AO26),'Cover Page'!$D$35/1000000*'1 macro-mapping'!AO26/'FX rate'!$C$27,"")</f>
        <v/>
      </c>
      <c r="AP115" s="694" t="str">
        <f>IF(ISNUMBER(AP26),'Cover Page'!$D$35/1000000*'1 macro-mapping'!AP26/'FX rate'!$C$27,"")</f>
        <v/>
      </c>
      <c r="AQ115" s="694" t="str">
        <f>IF(ISNUMBER(AQ26),'Cover Page'!$D$35/1000000*'1 macro-mapping'!AQ26/'FX rate'!$C$27,"")</f>
        <v/>
      </c>
      <c r="AR115" s="694" t="str">
        <f>IF(ISNUMBER(AR26),'Cover Page'!$D$35/1000000*'1 macro-mapping'!AR26/'FX rate'!$C$27,"")</f>
        <v/>
      </c>
      <c r="AS115" s="694" t="str">
        <f>IF(ISNUMBER(AS26),'Cover Page'!$D$35/1000000*'1 macro-mapping'!AS26/'FX rate'!$C$27,"")</f>
        <v/>
      </c>
      <c r="AT115" s="248"/>
      <c r="AU115" s="694" t="str">
        <f>IF(ISNUMBER(AU26),'Cover Page'!$D$35/1000000*'1 macro-mapping'!AU26/'FX rate'!$C$27,"")</f>
        <v/>
      </c>
      <c r="AV115" s="694" t="str">
        <f>IF(ISNUMBER(AV26),'Cover Page'!$D$35/1000000*'1 macro-mapping'!AV26/'FX rate'!$C$27,"")</f>
        <v/>
      </c>
      <c r="AW115" s="694" t="str">
        <f>IF(ISNUMBER(AW26),'Cover Page'!$D$35/1000000*'1 macro-mapping'!AW26/'FX rate'!$C$27,"")</f>
        <v/>
      </c>
      <c r="AX115" s="694" t="str">
        <f>IF(ISNUMBER(AX26),'Cover Page'!$D$35/1000000*'1 macro-mapping'!AX26/'FX rate'!$C$27,"")</f>
        <v/>
      </c>
      <c r="AY115" s="694" t="str">
        <f>IF(ISNUMBER(AY26),'Cover Page'!$D$35/1000000*'1 macro-mapping'!AY26/'FX rate'!$C$27,"")</f>
        <v/>
      </c>
    </row>
    <row r="116" spans="1:51" ht="14.25" customHeight="1" x14ac:dyDescent="0.2">
      <c r="A116" s="2115"/>
      <c r="B116" s="1839">
        <v>2013</v>
      </c>
      <c r="C116" s="590">
        <f>IF(ISNUMBER(C27),'Cover Page'!$D$35/1000000*'1 macro-mapping'!C27/'FX rate'!$C$27,"")</f>
        <v>0</v>
      </c>
      <c r="D116" s="593" t="str">
        <f>IF(ISNUMBER(D27),'Cover Page'!$D$35/1000000*'1 macro-mapping'!D27/'FX rate'!$C$27,"")</f>
        <v/>
      </c>
      <c r="E116" s="591">
        <f>IF(ISNUMBER(E27),'Cover Page'!$D$35/1000000*'1 macro-mapping'!E27/'FX rate'!$C$27,"")</f>
        <v>0</v>
      </c>
      <c r="F116" s="688" t="str">
        <f>IF(ISNUMBER(F27),'Cover Page'!$D$35/1000000*'1 macro-mapping'!F27/'FX rate'!$C$27,"")</f>
        <v/>
      </c>
      <c r="G116" s="688" t="str">
        <f>IF(ISNUMBER(G27),'Cover Page'!$D$35/1000000*'1 macro-mapping'!G27/'FX rate'!$C$27,"")</f>
        <v/>
      </c>
      <c r="H116" s="680" t="str">
        <f>IF(ISNUMBER(H27),'Cover Page'!$D$35/1000000*'1 macro-mapping'!H27/'FX rate'!$C$27,"")</f>
        <v/>
      </c>
      <c r="I116" s="680" t="str">
        <f>IF(ISNUMBER(I27),'Cover Page'!$D$35/1000000*'1 macro-mapping'!I27/'FX rate'!$C$27,"")</f>
        <v/>
      </c>
      <c r="J116" s="593" t="str">
        <f>IF(ISNUMBER(J27),'Cover Page'!$D$35/1000000*'1 macro-mapping'!J27/'FX rate'!$C$27,"")</f>
        <v/>
      </c>
      <c r="K116" s="688" t="str">
        <f>IF(ISNUMBER(K27),'Cover Page'!$D$35/1000000*'1 macro-mapping'!K27/'FX rate'!$C$27,"")</f>
        <v/>
      </c>
      <c r="L116" s="689" t="str">
        <f>IF(ISNUMBER(L27),'Cover Page'!$D$35/1000000*'1 macro-mapping'!L27/'FX rate'!$C$27,"")</f>
        <v/>
      </c>
      <c r="M116" s="591">
        <f>IF(ISNUMBER(M27),'Cover Page'!$D$35/1000000*'1 macro-mapping'!M27/'FX rate'!$C$27,"")</f>
        <v>0</v>
      </c>
      <c r="N116" s="690" t="str">
        <f>IF(ISNUMBER(N27),'Cover Page'!$D$35/1000000*'1 macro-mapping'!N27/'FX rate'!$C$27,"")</f>
        <v/>
      </c>
      <c r="O116" s="688" t="str">
        <f>IF(ISNUMBER(O27),'Cover Page'!$D$35/1000000*'1 macro-mapping'!O27/'FX rate'!$C$27,"")</f>
        <v/>
      </c>
      <c r="P116" s="691" t="str">
        <f>IF(ISNUMBER(P27),'Cover Page'!$D$35/1000000*'1 macro-mapping'!P27/'FX rate'!$C$27,"")</f>
        <v/>
      </c>
      <c r="Q116" s="593" t="str">
        <f>IF(ISNUMBER(Q27),'Cover Page'!$D$35/1000000*'1 macro-mapping'!Q27/'FX rate'!$C$27,"")</f>
        <v/>
      </c>
      <c r="R116" s="692" t="str">
        <f>IF(ISNUMBER(R27),'Cover Page'!$D$35/1000000*'1 macro-mapping'!R27/'FX rate'!$C$27,"")</f>
        <v/>
      </c>
      <c r="S116" s="688" t="str">
        <f>IF(ISNUMBER(S27),'Cover Page'!$D$35/1000000*'1 macro-mapping'!S27/'FX rate'!$C$27,"")</f>
        <v/>
      </c>
      <c r="T116" s="688" t="str">
        <f>IF(ISNUMBER(T27),'Cover Page'!$D$35/1000000*'1 macro-mapping'!T27/'FX rate'!$C$27,"")</f>
        <v/>
      </c>
      <c r="U116" s="693" t="str">
        <f>IF(ISNUMBER(U27),'Cover Page'!$D$35/1000000*'1 macro-mapping'!U27/'FX rate'!$C$27,"")</f>
        <v/>
      </c>
      <c r="V116" s="692" t="str">
        <f>IF(ISNUMBER(V27),'Cover Page'!$D$35/1000000*'1 macro-mapping'!V27/'FX rate'!$C$27,"")</f>
        <v/>
      </c>
      <c r="W116" s="688" t="str">
        <f>IF(ISNUMBER(W27),'Cover Page'!$D$35/1000000*'1 macro-mapping'!W27/'FX rate'!$C$27,"")</f>
        <v/>
      </c>
      <c r="X116" s="688" t="str">
        <f>IF(ISNUMBER(X27),'Cover Page'!$D$35/1000000*'1 macro-mapping'!X27/'FX rate'!$C$27,"")</f>
        <v/>
      </c>
      <c r="Y116" s="694" t="str">
        <f>IF(ISNUMBER(Y27),'Cover Page'!$D$35/1000000*'1 macro-mapping'!Y27/'FX rate'!$C$27,"")</f>
        <v/>
      </c>
      <c r="Z116" s="694" t="str">
        <f>IF(ISNUMBER(Z27),'Cover Page'!$D$35/1000000*'1 macro-mapping'!Z27/'FX rate'!$C$27,"")</f>
        <v/>
      </c>
      <c r="AA116" s="694" t="str">
        <f>IF(ISNUMBER(AA27),'Cover Page'!$D$35/1000000*'1 macro-mapping'!AA27/'FX rate'!$C$27,"")</f>
        <v/>
      </c>
      <c r="AB116" s="694" t="str">
        <f>IF(ISNUMBER(AB27),'Cover Page'!$D$35/1000000*'1 macro-mapping'!AB27/'FX rate'!$C$27,"")</f>
        <v/>
      </c>
      <c r="AC116" s="694" t="str">
        <f>IF(ISNUMBER(AC27),'Cover Page'!$D$35/1000000*'1 macro-mapping'!AC27/'FX rate'!$C$27,"")</f>
        <v/>
      </c>
      <c r="AD116" s="694" t="str">
        <f>IF(ISNUMBER(AD27),'Cover Page'!$D$35/1000000*'1 macro-mapping'!AD27/'FX rate'!$C$27,"")</f>
        <v/>
      </c>
      <c r="AE116" s="694" t="str">
        <f>IF(ISNUMBER(AE27),'Cover Page'!$D$35/1000000*'1 macro-mapping'!AE27/'FX rate'!$C$27,"")</f>
        <v/>
      </c>
      <c r="AF116" s="694" t="str">
        <f>IF(ISNUMBER(AF27),'Cover Page'!$D$35/1000000*'1 macro-mapping'!AF27/'FX rate'!$C$27,"")</f>
        <v/>
      </c>
      <c r="AG116" s="694" t="str">
        <f>IF(ISNUMBER(AG27),'Cover Page'!$D$35/1000000*'1 macro-mapping'!AG27/'FX rate'!$C$27,"")</f>
        <v/>
      </c>
      <c r="AH116" s="694" t="str">
        <f>IF(ISNUMBER(AH27),'Cover Page'!$D$35/1000000*'1 macro-mapping'!AH27/'FX rate'!$C$27,"")</f>
        <v/>
      </c>
      <c r="AI116" s="694" t="str">
        <f>IF(ISNUMBER(AI27),'Cover Page'!$D$35/1000000*'1 macro-mapping'!AI27/'FX rate'!$C$27,"")</f>
        <v/>
      </c>
      <c r="AJ116" s="694" t="str">
        <f>IF(ISNUMBER(AJ27),'Cover Page'!$D$35/1000000*'1 macro-mapping'!AJ27/'FX rate'!$C$27,"")</f>
        <v/>
      </c>
      <c r="AK116" s="694" t="str">
        <f>IF(ISNUMBER(AK27),'Cover Page'!$D$35/1000000*'1 macro-mapping'!AK27/'FX rate'!$C$27,"")</f>
        <v/>
      </c>
      <c r="AL116" s="248"/>
      <c r="AM116" s="694" t="str">
        <f>IF(ISNUMBER(AM27),'Cover Page'!$D$35/1000000*'1 macro-mapping'!AM27/'FX rate'!$C$27,"")</f>
        <v/>
      </c>
      <c r="AN116" s="694" t="str">
        <f>IF(ISNUMBER(AN27),'Cover Page'!$D$35/1000000*'1 macro-mapping'!AN27/'FX rate'!$C$27,"")</f>
        <v/>
      </c>
      <c r="AO116" s="694" t="str">
        <f>IF(ISNUMBER(AO27),'Cover Page'!$D$35/1000000*'1 macro-mapping'!AO27/'FX rate'!$C$27,"")</f>
        <v/>
      </c>
      <c r="AP116" s="694" t="str">
        <f>IF(ISNUMBER(AP27),'Cover Page'!$D$35/1000000*'1 macro-mapping'!AP27/'FX rate'!$C$27,"")</f>
        <v/>
      </c>
      <c r="AQ116" s="694" t="str">
        <f>IF(ISNUMBER(AQ27),'Cover Page'!$D$35/1000000*'1 macro-mapping'!AQ27/'FX rate'!$C$27,"")</f>
        <v/>
      </c>
      <c r="AR116" s="694" t="str">
        <f>IF(ISNUMBER(AR27),'Cover Page'!$D$35/1000000*'1 macro-mapping'!AR27/'FX rate'!$C$27,"")</f>
        <v/>
      </c>
      <c r="AS116" s="694" t="str">
        <f>IF(ISNUMBER(AS27),'Cover Page'!$D$35/1000000*'1 macro-mapping'!AS27/'FX rate'!$C$27,"")</f>
        <v/>
      </c>
      <c r="AT116" s="248"/>
      <c r="AU116" s="694" t="str">
        <f>IF(ISNUMBER(AU27),'Cover Page'!$D$35/1000000*'1 macro-mapping'!AU27/'FX rate'!$C$27,"")</f>
        <v/>
      </c>
      <c r="AV116" s="694" t="str">
        <f>IF(ISNUMBER(AV27),'Cover Page'!$D$35/1000000*'1 macro-mapping'!AV27/'FX rate'!$C$27,"")</f>
        <v/>
      </c>
      <c r="AW116" s="694" t="str">
        <f>IF(ISNUMBER(AW27),'Cover Page'!$D$35/1000000*'1 macro-mapping'!AW27/'FX rate'!$C$27,"")</f>
        <v/>
      </c>
      <c r="AX116" s="694" t="str">
        <f>IF(ISNUMBER(AX27),'Cover Page'!$D$35/1000000*'1 macro-mapping'!AX27/'FX rate'!$C$27,"")</f>
        <v/>
      </c>
      <c r="AY116" s="694" t="str">
        <f>IF(ISNUMBER(AY27),'Cover Page'!$D$35/1000000*'1 macro-mapping'!AY27/'FX rate'!$C$27,"")</f>
        <v/>
      </c>
    </row>
    <row r="117" spans="1:51" ht="14.25" customHeight="1" x14ac:dyDescent="0.2">
      <c r="A117" s="2115"/>
      <c r="B117" s="1840">
        <v>2014</v>
      </c>
      <c r="C117" s="590">
        <f>IF(ISNUMBER(C28),'Cover Page'!$D$35/1000000*'1 macro-mapping'!C28/'FX rate'!$C$27,"")</f>
        <v>0</v>
      </c>
      <c r="D117" s="695" t="str">
        <f>IF(ISNUMBER(D28),'Cover Page'!$D$35/1000000*'1 macro-mapping'!D28/'FX rate'!$C$27,"")</f>
        <v/>
      </c>
      <c r="E117" s="591">
        <f>IF(ISNUMBER(E28),'Cover Page'!$D$35/1000000*'1 macro-mapping'!E28/'FX rate'!$C$27,"")</f>
        <v>0</v>
      </c>
      <c r="F117" s="696" t="str">
        <f>IF(ISNUMBER(F28),'Cover Page'!$D$35/1000000*'1 macro-mapping'!F28/'FX rate'!$C$27,"")</f>
        <v/>
      </c>
      <c r="G117" s="696" t="str">
        <f>IF(ISNUMBER(G28),'Cover Page'!$D$35/1000000*'1 macro-mapping'!G28/'FX rate'!$C$27,"")</f>
        <v/>
      </c>
      <c r="H117" s="697" t="str">
        <f>IF(ISNUMBER(H28),'Cover Page'!$D$35/1000000*'1 macro-mapping'!H28/'FX rate'!$C$27,"")</f>
        <v/>
      </c>
      <c r="I117" s="697" t="str">
        <f>IF(ISNUMBER(I28),'Cover Page'!$D$35/1000000*'1 macro-mapping'!I28/'FX rate'!$C$27,"")</f>
        <v/>
      </c>
      <c r="J117" s="695" t="str">
        <f>IF(ISNUMBER(J28),'Cover Page'!$D$35/1000000*'1 macro-mapping'!J28/'FX rate'!$C$27,"")</f>
        <v/>
      </c>
      <c r="K117" s="696" t="str">
        <f>IF(ISNUMBER(K28),'Cover Page'!$D$35/1000000*'1 macro-mapping'!K28/'FX rate'!$C$27,"")</f>
        <v/>
      </c>
      <c r="L117" s="698" t="str">
        <f>IF(ISNUMBER(L28),'Cover Page'!$D$35/1000000*'1 macro-mapping'!L28/'FX rate'!$C$27,"")</f>
        <v/>
      </c>
      <c r="M117" s="591">
        <f>IF(ISNUMBER(M28),'Cover Page'!$D$35/1000000*'1 macro-mapping'!M28/'FX rate'!$C$27,"")</f>
        <v>0</v>
      </c>
      <c r="N117" s="690" t="str">
        <f>IF(ISNUMBER(N28),'Cover Page'!$D$35/1000000*'1 macro-mapping'!N28/'FX rate'!$C$27,"")</f>
        <v/>
      </c>
      <c r="O117" s="696" t="str">
        <f>IF(ISNUMBER(O28),'Cover Page'!$D$35/1000000*'1 macro-mapping'!O28/'FX rate'!$C$27,"")</f>
        <v/>
      </c>
      <c r="P117" s="699" t="str">
        <f>IF(ISNUMBER(P28),'Cover Page'!$D$35/1000000*'1 macro-mapping'!P28/'FX rate'!$C$27,"")</f>
        <v/>
      </c>
      <c r="Q117" s="695" t="str">
        <f>IF(ISNUMBER(Q28),'Cover Page'!$D$35/1000000*'1 macro-mapping'!Q28/'FX rate'!$C$27,"")</f>
        <v/>
      </c>
      <c r="R117" s="700" t="str">
        <f>IF(ISNUMBER(R28),'Cover Page'!$D$35/1000000*'1 macro-mapping'!R28/'FX rate'!$C$27,"")</f>
        <v/>
      </c>
      <c r="S117" s="696" t="str">
        <f>IF(ISNUMBER(S28),'Cover Page'!$D$35/1000000*'1 macro-mapping'!S28/'FX rate'!$C$27,"")</f>
        <v/>
      </c>
      <c r="T117" s="696" t="str">
        <f>IF(ISNUMBER(T28),'Cover Page'!$D$35/1000000*'1 macro-mapping'!T28/'FX rate'!$C$27,"")</f>
        <v/>
      </c>
      <c r="U117" s="701" t="str">
        <f>IF(ISNUMBER(U28),'Cover Page'!$D$35/1000000*'1 macro-mapping'!U28/'FX rate'!$C$27,"")</f>
        <v/>
      </c>
      <c r="V117" s="700" t="str">
        <f>IF(ISNUMBER(V28),'Cover Page'!$D$35/1000000*'1 macro-mapping'!V28/'FX rate'!$C$27,"")</f>
        <v/>
      </c>
      <c r="W117" s="696" t="str">
        <f>IF(ISNUMBER(W28),'Cover Page'!$D$35/1000000*'1 macro-mapping'!W28/'FX rate'!$C$27,"")</f>
        <v/>
      </c>
      <c r="X117" s="696" t="str">
        <f>IF(ISNUMBER(X28),'Cover Page'!$D$35/1000000*'1 macro-mapping'!X28/'FX rate'!$C$27,"")</f>
        <v/>
      </c>
      <c r="Y117" s="702" t="str">
        <f>IF(ISNUMBER(Y28),'Cover Page'!$D$35/1000000*'1 macro-mapping'!Y28/'FX rate'!$C$27,"")</f>
        <v/>
      </c>
      <c r="Z117" s="702" t="str">
        <f>IF(ISNUMBER(Z28),'Cover Page'!$D$35/1000000*'1 macro-mapping'!Z28/'FX rate'!$C$27,"")</f>
        <v/>
      </c>
      <c r="AA117" s="702" t="str">
        <f>IF(ISNUMBER(AA28),'Cover Page'!$D$35/1000000*'1 macro-mapping'!AA28/'FX rate'!$C$27,"")</f>
        <v/>
      </c>
      <c r="AB117" s="702" t="str">
        <f>IF(ISNUMBER(AB28),'Cover Page'!$D$35/1000000*'1 macro-mapping'!AB28/'FX rate'!$C$27,"")</f>
        <v/>
      </c>
      <c r="AC117" s="702" t="str">
        <f>IF(ISNUMBER(AC28),'Cover Page'!$D$35/1000000*'1 macro-mapping'!AC28/'FX rate'!$C$27,"")</f>
        <v/>
      </c>
      <c r="AD117" s="702" t="str">
        <f>IF(ISNUMBER(AD28),'Cover Page'!$D$35/1000000*'1 macro-mapping'!AD28/'FX rate'!$C$27,"")</f>
        <v/>
      </c>
      <c r="AE117" s="702" t="str">
        <f>IF(ISNUMBER(AE28),'Cover Page'!$D$35/1000000*'1 macro-mapping'!AE28/'FX rate'!$C$27,"")</f>
        <v/>
      </c>
      <c r="AF117" s="702" t="str">
        <f>IF(ISNUMBER(AF28),'Cover Page'!$D$35/1000000*'1 macro-mapping'!AF28/'FX rate'!$C$27,"")</f>
        <v/>
      </c>
      <c r="AG117" s="702" t="str">
        <f>IF(ISNUMBER(AG28),'Cover Page'!$D$35/1000000*'1 macro-mapping'!AG28/'FX rate'!$C$27,"")</f>
        <v/>
      </c>
      <c r="AH117" s="702" t="str">
        <f>IF(ISNUMBER(AH28),'Cover Page'!$D$35/1000000*'1 macro-mapping'!AH28/'FX rate'!$C$27,"")</f>
        <v/>
      </c>
      <c r="AI117" s="702" t="str">
        <f>IF(ISNUMBER(AI28),'Cover Page'!$D$35/1000000*'1 macro-mapping'!AI28/'FX rate'!$C$27,"")</f>
        <v/>
      </c>
      <c r="AJ117" s="702" t="str">
        <f>IF(ISNUMBER(AJ28),'Cover Page'!$D$35/1000000*'1 macro-mapping'!AJ28/'FX rate'!$C$27,"")</f>
        <v/>
      </c>
      <c r="AK117" s="702" t="str">
        <f>IF(ISNUMBER(AK28),'Cover Page'!$D$35/1000000*'1 macro-mapping'!AK28/'FX rate'!$C$27,"")</f>
        <v/>
      </c>
      <c r="AL117" s="248"/>
      <c r="AM117" s="702" t="str">
        <f>IF(ISNUMBER(AM28),'Cover Page'!$D$35/1000000*'1 macro-mapping'!AM28/'FX rate'!$C$27,"")</f>
        <v/>
      </c>
      <c r="AN117" s="702" t="str">
        <f>IF(ISNUMBER(AN28),'Cover Page'!$D$35/1000000*'1 macro-mapping'!AN28/'FX rate'!$C$27,"")</f>
        <v/>
      </c>
      <c r="AO117" s="702" t="str">
        <f>IF(ISNUMBER(AO28),'Cover Page'!$D$35/1000000*'1 macro-mapping'!AO28/'FX rate'!$C$27,"")</f>
        <v/>
      </c>
      <c r="AP117" s="702" t="str">
        <f>IF(ISNUMBER(AP28),'Cover Page'!$D$35/1000000*'1 macro-mapping'!AP28/'FX rate'!$C$27,"")</f>
        <v/>
      </c>
      <c r="AQ117" s="702" t="str">
        <f>IF(ISNUMBER(AQ28),'Cover Page'!$D$35/1000000*'1 macro-mapping'!AQ28/'FX rate'!$C$27,"")</f>
        <v/>
      </c>
      <c r="AR117" s="702" t="str">
        <f>IF(ISNUMBER(AR28),'Cover Page'!$D$35/1000000*'1 macro-mapping'!AR28/'FX rate'!$C$27,"")</f>
        <v/>
      </c>
      <c r="AS117" s="702" t="str">
        <f>IF(ISNUMBER(AS28),'Cover Page'!$D$35/1000000*'1 macro-mapping'!AS28/'FX rate'!$C$27,"")</f>
        <v/>
      </c>
      <c r="AT117" s="248"/>
      <c r="AU117" s="694" t="str">
        <f>IF(ISNUMBER(AU28),'Cover Page'!$D$35/1000000*'1 macro-mapping'!AU28/'FX rate'!$C$27,"")</f>
        <v/>
      </c>
      <c r="AV117" s="694" t="str">
        <f>IF(ISNUMBER(AV28),'Cover Page'!$D$35/1000000*'1 macro-mapping'!AV28/'FX rate'!$C$27,"")</f>
        <v/>
      </c>
      <c r="AW117" s="694" t="str">
        <f>IF(ISNUMBER(AW28),'Cover Page'!$D$35/1000000*'1 macro-mapping'!AW28/'FX rate'!$C$27,"")</f>
        <v/>
      </c>
      <c r="AX117" s="694" t="str">
        <f>IF(ISNUMBER(AX28),'Cover Page'!$D$35/1000000*'1 macro-mapping'!AX28/'FX rate'!$C$27,"")</f>
        <v/>
      </c>
      <c r="AY117" s="694" t="str">
        <f>IF(ISNUMBER(AY28),'Cover Page'!$D$35/1000000*'1 macro-mapping'!AY28/'FX rate'!$C$27,"")</f>
        <v/>
      </c>
    </row>
    <row r="118" spans="1:51" ht="14.25" customHeight="1" x14ac:dyDescent="0.2">
      <c r="A118" s="2115"/>
      <c r="B118" s="1839">
        <v>2015</v>
      </c>
      <c r="C118" s="590">
        <f>IF(ISNUMBER(C29),'Cover Page'!$D$35/1000000*'1 macro-mapping'!C29/'FX rate'!$C$27,"")</f>
        <v>0</v>
      </c>
      <c r="D118" s="593" t="str">
        <f>IF(ISNUMBER(D29),'Cover Page'!$D$35/1000000*'1 macro-mapping'!D29/'FX rate'!$C$27,"")</f>
        <v/>
      </c>
      <c r="E118" s="591">
        <f>IF(ISNUMBER(E29),'Cover Page'!$D$35/1000000*'1 macro-mapping'!E29/'FX rate'!$C$27,"")</f>
        <v>0</v>
      </c>
      <c r="F118" s="688" t="str">
        <f>IF(ISNUMBER(F29),'Cover Page'!$D$35/1000000*'1 macro-mapping'!F29/'FX rate'!$C$27,"")</f>
        <v/>
      </c>
      <c r="G118" s="688" t="str">
        <f>IF(ISNUMBER(G29),'Cover Page'!$D$35/1000000*'1 macro-mapping'!G29/'FX rate'!$C$27,"")</f>
        <v/>
      </c>
      <c r="H118" s="680" t="str">
        <f>IF(ISNUMBER(H29),'Cover Page'!$D$35/1000000*'1 macro-mapping'!H29/'FX rate'!$C$27,"")</f>
        <v/>
      </c>
      <c r="I118" s="680" t="str">
        <f>IF(ISNUMBER(I29),'Cover Page'!$D$35/1000000*'1 macro-mapping'!I29/'FX rate'!$C$27,"")</f>
        <v/>
      </c>
      <c r="J118" s="593" t="str">
        <f>IF(ISNUMBER(J29),'Cover Page'!$D$35/1000000*'1 macro-mapping'!J29/'FX rate'!$C$27,"")</f>
        <v/>
      </c>
      <c r="K118" s="688" t="str">
        <f>IF(ISNUMBER(K29),'Cover Page'!$D$35/1000000*'1 macro-mapping'!K29/'FX rate'!$C$27,"")</f>
        <v/>
      </c>
      <c r="L118" s="689" t="str">
        <f>IF(ISNUMBER(L29),'Cover Page'!$D$35/1000000*'1 macro-mapping'!L29/'FX rate'!$C$27,"")</f>
        <v/>
      </c>
      <c r="M118" s="591">
        <f>IF(ISNUMBER(M29),'Cover Page'!$D$35/1000000*'1 macro-mapping'!M29/'FX rate'!$C$27,"")</f>
        <v>0</v>
      </c>
      <c r="N118" s="692" t="str">
        <f>IF(ISNUMBER(N29),'Cover Page'!$D$35/1000000*'1 macro-mapping'!N29/'FX rate'!$C$27,"")</f>
        <v/>
      </c>
      <c r="O118" s="688" t="str">
        <f>IF(ISNUMBER(O29),'Cover Page'!$D$35/1000000*'1 macro-mapping'!O29/'FX rate'!$C$27,"")</f>
        <v/>
      </c>
      <c r="P118" s="691" t="str">
        <f>IF(ISNUMBER(P29),'Cover Page'!$D$35/1000000*'1 macro-mapping'!P29/'FX rate'!$C$27,"")</f>
        <v/>
      </c>
      <c r="Q118" s="593" t="str">
        <f>IF(ISNUMBER(Q29),'Cover Page'!$D$35/1000000*'1 macro-mapping'!Q29/'FX rate'!$C$27,"")</f>
        <v/>
      </c>
      <c r="R118" s="692" t="str">
        <f>IF(ISNUMBER(R29),'Cover Page'!$D$35/1000000*'1 macro-mapping'!R29/'FX rate'!$C$27,"")</f>
        <v/>
      </c>
      <c r="S118" s="688" t="str">
        <f>IF(ISNUMBER(S29),'Cover Page'!$D$35/1000000*'1 macro-mapping'!S29/'FX rate'!$C$27,"")</f>
        <v/>
      </c>
      <c r="T118" s="688" t="str">
        <f>IF(ISNUMBER(T29),'Cover Page'!$D$35/1000000*'1 macro-mapping'!T29/'FX rate'!$C$27,"")</f>
        <v/>
      </c>
      <c r="U118" s="693" t="str">
        <f>IF(ISNUMBER(U29),'Cover Page'!$D$35/1000000*'1 macro-mapping'!U29/'FX rate'!$C$27,"")</f>
        <v/>
      </c>
      <c r="V118" s="692" t="str">
        <f>IF(ISNUMBER(V29),'Cover Page'!$D$35/1000000*'1 macro-mapping'!V29/'FX rate'!$C$27,"")</f>
        <v/>
      </c>
      <c r="W118" s="688" t="str">
        <f>IF(ISNUMBER(W29),'Cover Page'!$D$35/1000000*'1 macro-mapping'!W29/'FX rate'!$C$27,"")</f>
        <v/>
      </c>
      <c r="X118" s="688" t="str">
        <f>IF(ISNUMBER(X29),'Cover Page'!$D$35/1000000*'1 macro-mapping'!X29/'FX rate'!$C$27,"")</f>
        <v/>
      </c>
      <c r="Y118" s="694" t="str">
        <f>IF(ISNUMBER(Y29),'Cover Page'!$D$35/1000000*'1 macro-mapping'!Y29/'FX rate'!$C$27,"")</f>
        <v/>
      </c>
      <c r="Z118" s="694" t="str">
        <f>IF(ISNUMBER(Z29),'Cover Page'!$D$35/1000000*'1 macro-mapping'!Z29/'FX rate'!$C$27,"")</f>
        <v/>
      </c>
      <c r="AA118" s="694" t="str">
        <f>IF(ISNUMBER(AA29),'Cover Page'!$D$35/1000000*'1 macro-mapping'!AA29/'FX rate'!$C$27,"")</f>
        <v/>
      </c>
      <c r="AB118" s="694" t="str">
        <f>IF(ISNUMBER(AB29),'Cover Page'!$D$35/1000000*'1 macro-mapping'!AB29/'FX rate'!$C$27,"")</f>
        <v/>
      </c>
      <c r="AC118" s="694" t="str">
        <f>IF(ISNUMBER(AC29),'Cover Page'!$D$35/1000000*'1 macro-mapping'!AC29/'FX rate'!$C$27,"")</f>
        <v/>
      </c>
      <c r="AD118" s="694" t="str">
        <f>IF(ISNUMBER(AD29),'Cover Page'!$D$35/1000000*'1 macro-mapping'!AD29/'FX rate'!$C$27,"")</f>
        <v/>
      </c>
      <c r="AE118" s="694" t="str">
        <f>IF(ISNUMBER(AE29),'Cover Page'!$D$35/1000000*'1 macro-mapping'!AE29/'FX rate'!$C$27,"")</f>
        <v/>
      </c>
      <c r="AF118" s="694" t="str">
        <f>IF(ISNUMBER(AF29),'Cover Page'!$D$35/1000000*'1 macro-mapping'!AF29/'FX rate'!$C$27,"")</f>
        <v/>
      </c>
      <c r="AG118" s="694" t="str">
        <f>IF(ISNUMBER(AG29),'Cover Page'!$D$35/1000000*'1 macro-mapping'!AG29/'FX rate'!$C$27,"")</f>
        <v/>
      </c>
      <c r="AH118" s="694" t="str">
        <f>IF(ISNUMBER(AH29),'Cover Page'!$D$35/1000000*'1 macro-mapping'!AH29/'FX rate'!$C$27,"")</f>
        <v/>
      </c>
      <c r="AI118" s="694" t="str">
        <f>IF(ISNUMBER(AI29),'Cover Page'!$D$35/1000000*'1 macro-mapping'!AI29/'FX rate'!$C$27,"")</f>
        <v/>
      </c>
      <c r="AJ118" s="694" t="str">
        <f>IF(ISNUMBER(AJ29),'Cover Page'!$D$35/1000000*'1 macro-mapping'!AJ29/'FX rate'!$C$27,"")</f>
        <v/>
      </c>
      <c r="AK118" s="694" t="str">
        <f>IF(ISNUMBER(AK29),'Cover Page'!$D$35/1000000*'1 macro-mapping'!AK29/'FX rate'!$C$27,"")</f>
        <v/>
      </c>
      <c r="AL118" s="248"/>
      <c r="AM118" s="694" t="str">
        <f>IF(ISNUMBER(AM29),'Cover Page'!$D$35/1000000*'1 macro-mapping'!AM29/'FX rate'!$C$27,"")</f>
        <v/>
      </c>
      <c r="AN118" s="694" t="str">
        <f>IF(ISNUMBER(AN29),'Cover Page'!$D$35/1000000*'1 macro-mapping'!AN29/'FX rate'!$C$27,"")</f>
        <v/>
      </c>
      <c r="AO118" s="694" t="str">
        <f>IF(ISNUMBER(AO29),'Cover Page'!$D$35/1000000*'1 macro-mapping'!AO29/'FX rate'!$C$27,"")</f>
        <v/>
      </c>
      <c r="AP118" s="694" t="str">
        <f>IF(ISNUMBER(AP29),'Cover Page'!$D$35/1000000*'1 macro-mapping'!AP29/'FX rate'!$C$27,"")</f>
        <v/>
      </c>
      <c r="AQ118" s="694" t="str">
        <f>IF(ISNUMBER(AQ29),'Cover Page'!$D$35/1000000*'1 macro-mapping'!AQ29/'FX rate'!$C$27,"")</f>
        <v/>
      </c>
      <c r="AR118" s="694" t="str">
        <f>IF(ISNUMBER(AR29),'Cover Page'!$D$35/1000000*'1 macro-mapping'!AR29/'FX rate'!$C$27,"")</f>
        <v/>
      </c>
      <c r="AS118" s="694" t="str">
        <f>IF(ISNUMBER(AS29),'Cover Page'!$D$35/1000000*'1 macro-mapping'!AS29/'FX rate'!$C$27,"")</f>
        <v/>
      </c>
      <c r="AT118" s="248"/>
      <c r="AU118" s="694" t="str">
        <f>IF(ISNUMBER(AU29),'Cover Page'!$D$35/1000000*'1 macro-mapping'!AU29/'FX rate'!$C$27,"")</f>
        <v/>
      </c>
      <c r="AV118" s="694" t="str">
        <f>IF(ISNUMBER(AV29),'Cover Page'!$D$35/1000000*'1 macro-mapping'!AV29/'FX rate'!$C$27,"")</f>
        <v/>
      </c>
      <c r="AW118" s="694" t="str">
        <f>IF(ISNUMBER(AW29),'Cover Page'!$D$35/1000000*'1 macro-mapping'!AW29/'FX rate'!$C$27,"")</f>
        <v/>
      </c>
      <c r="AX118" s="694" t="str">
        <f>IF(ISNUMBER(AX29),'Cover Page'!$D$35/1000000*'1 macro-mapping'!AX29/'FX rate'!$C$27,"")</f>
        <v/>
      </c>
      <c r="AY118" s="694" t="str">
        <f>IF(ISNUMBER(AY29),'Cover Page'!$D$35/1000000*'1 macro-mapping'!AY29/'FX rate'!$C$27,"")</f>
        <v/>
      </c>
    </row>
    <row r="119" spans="1:51" ht="14.25" customHeight="1" x14ac:dyDescent="0.2">
      <c r="A119" s="2115"/>
      <c r="B119" s="1840">
        <v>2016</v>
      </c>
      <c r="C119" s="590">
        <f>IF(ISNUMBER(C30),'Cover Page'!$D$35/1000000*'1 macro-mapping'!C30/'FX rate'!$C$27,"")</f>
        <v>0</v>
      </c>
      <c r="D119" s="593" t="str">
        <f>IF(ISNUMBER(D30),'Cover Page'!$D$35/1000000*'1 macro-mapping'!D30/'FX rate'!$C$27,"")</f>
        <v/>
      </c>
      <c r="E119" s="591">
        <f>IF(ISNUMBER(E30),'Cover Page'!$D$35/1000000*'1 macro-mapping'!E30/'FX rate'!$C$27,"")</f>
        <v>0</v>
      </c>
      <c r="F119" s="688" t="str">
        <f>IF(ISNUMBER(F30),'Cover Page'!$D$35/1000000*'1 macro-mapping'!F30/'FX rate'!$C$27,"")</f>
        <v/>
      </c>
      <c r="G119" s="688" t="str">
        <f>IF(ISNUMBER(G30),'Cover Page'!$D$35/1000000*'1 macro-mapping'!G30/'FX rate'!$C$27,"")</f>
        <v/>
      </c>
      <c r="H119" s="680" t="str">
        <f>IF(ISNUMBER(H30),'Cover Page'!$D$35/1000000*'1 macro-mapping'!H30/'FX rate'!$C$27,"")</f>
        <v/>
      </c>
      <c r="I119" s="680" t="str">
        <f>IF(ISNUMBER(I30),'Cover Page'!$D$35/1000000*'1 macro-mapping'!I30/'FX rate'!$C$27,"")</f>
        <v/>
      </c>
      <c r="J119" s="593" t="str">
        <f>IF(ISNUMBER(J30),'Cover Page'!$D$35/1000000*'1 macro-mapping'!J30/'FX rate'!$C$27,"")</f>
        <v/>
      </c>
      <c r="K119" s="688" t="str">
        <f>IF(ISNUMBER(K30),'Cover Page'!$D$35/1000000*'1 macro-mapping'!K30/'FX rate'!$C$27,"")</f>
        <v/>
      </c>
      <c r="L119" s="689" t="str">
        <f>IF(ISNUMBER(L30),'Cover Page'!$D$35/1000000*'1 macro-mapping'!L30/'FX rate'!$C$27,"")</f>
        <v/>
      </c>
      <c r="M119" s="591">
        <f>IF(ISNUMBER(M30),'Cover Page'!$D$35/1000000*'1 macro-mapping'!M30/'FX rate'!$C$27,"")</f>
        <v>0</v>
      </c>
      <c r="N119" s="692" t="str">
        <f>IF(ISNUMBER(N30),'Cover Page'!$D$35/1000000*'1 macro-mapping'!N30/'FX rate'!$C$27,"")</f>
        <v/>
      </c>
      <c r="O119" s="688" t="str">
        <f>IF(ISNUMBER(O30),'Cover Page'!$D$35/1000000*'1 macro-mapping'!O30/'FX rate'!$C$27,"")</f>
        <v/>
      </c>
      <c r="P119" s="691" t="str">
        <f>IF(ISNUMBER(P30),'Cover Page'!$D$35/1000000*'1 macro-mapping'!P30/'FX rate'!$C$27,"")</f>
        <v/>
      </c>
      <c r="Q119" s="593" t="str">
        <f>IF(ISNUMBER(Q30),'Cover Page'!$D$35/1000000*'1 macro-mapping'!Q30/'FX rate'!$C$27,"")</f>
        <v/>
      </c>
      <c r="R119" s="692" t="str">
        <f>IF(ISNUMBER(R30),'Cover Page'!$D$35/1000000*'1 macro-mapping'!R30/'FX rate'!$C$27,"")</f>
        <v/>
      </c>
      <c r="S119" s="688" t="str">
        <f>IF(ISNUMBER(S30),'Cover Page'!$D$35/1000000*'1 macro-mapping'!S30/'FX rate'!$C$27,"")</f>
        <v/>
      </c>
      <c r="T119" s="688" t="str">
        <f>IF(ISNUMBER(T30),'Cover Page'!$D$35/1000000*'1 macro-mapping'!T30/'FX rate'!$C$27,"")</f>
        <v/>
      </c>
      <c r="U119" s="693" t="str">
        <f>IF(ISNUMBER(U30),'Cover Page'!$D$35/1000000*'1 macro-mapping'!U30/'FX rate'!$C$27,"")</f>
        <v/>
      </c>
      <c r="V119" s="692" t="str">
        <f>IF(ISNUMBER(V30),'Cover Page'!$D$35/1000000*'1 macro-mapping'!V30/'FX rate'!$C$27,"")</f>
        <v/>
      </c>
      <c r="W119" s="688" t="str">
        <f>IF(ISNUMBER(W30),'Cover Page'!$D$35/1000000*'1 macro-mapping'!W30/'FX rate'!$C$27,"")</f>
        <v/>
      </c>
      <c r="X119" s="688" t="str">
        <f>IF(ISNUMBER(X30),'Cover Page'!$D$35/1000000*'1 macro-mapping'!X30/'FX rate'!$C$27,"")</f>
        <v/>
      </c>
      <c r="Y119" s="694" t="str">
        <f>IF(ISNUMBER(Y30),'Cover Page'!$D$35/1000000*'1 macro-mapping'!Y30/'FX rate'!$C$27,"")</f>
        <v/>
      </c>
      <c r="Z119" s="694" t="str">
        <f>IF(ISNUMBER(Z30),'Cover Page'!$D$35/1000000*'1 macro-mapping'!Z30/'FX rate'!$C$27,"")</f>
        <v/>
      </c>
      <c r="AA119" s="694" t="str">
        <f>IF(ISNUMBER(AA30),'Cover Page'!$D$35/1000000*'1 macro-mapping'!AA30/'FX rate'!$C$27,"")</f>
        <v/>
      </c>
      <c r="AB119" s="694" t="str">
        <f>IF(ISNUMBER(AB30),'Cover Page'!$D$35/1000000*'1 macro-mapping'!AB30/'FX rate'!$C$27,"")</f>
        <v/>
      </c>
      <c r="AC119" s="694" t="str">
        <f>IF(ISNUMBER(AC30),'Cover Page'!$D$35/1000000*'1 macro-mapping'!AC30/'FX rate'!$C$27,"")</f>
        <v/>
      </c>
      <c r="AD119" s="694" t="str">
        <f>IF(ISNUMBER(AD30),'Cover Page'!$D$35/1000000*'1 macro-mapping'!AD30/'FX rate'!$C$27,"")</f>
        <v/>
      </c>
      <c r="AE119" s="694" t="str">
        <f>IF(ISNUMBER(AE30),'Cover Page'!$D$35/1000000*'1 macro-mapping'!AE30/'FX rate'!$C$27,"")</f>
        <v/>
      </c>
      <c r="AF119" s="694" t="str">
        <f>IF(ISNUMBER(AF30),'Cover Page'!$D$35/1000000*'1 macro-mapping'!AF30/'FX rate'!$C$27,"")</f>
        <v/>
      </c>
      <c r="AG119" s="694" t="str">
        <f>IF(ISNUMBER(AG30),'Cover Page'!$D$35/1000000*'1 macro-mapping'!AG30/'FX rate'!$C$27,"")</f>
        <v/>
      </c>
      <c r="AH119" s="694" t="str">
        <f>IF(ISNUMBER(AH30),'Cover Page'!$D$35/1000000*'1 macro-mapping'!AH30/'FX rate'!$C$27,"")</f>
        <v/>
      </c>
      <c r="AI119" s="694" t="str">
        <f>IF(ISNUMBER(AI30),'Cover Page'!$D$35/1000000*'1 macro-mapping'!AI30/'FX rate'!$C$27,"")</f>
        <v/>
      </c>
      <c r="AJ119" s="694" t="str">
        <f>IF(ISNUMBER(AJ30),'Cover Page'!$D$35/1000000*'1 macro-mapping'!AJ30/'FX rate'!$C$27,"")</f>
        <v/>
      </c>
      <c r="AK119" s="694" t="str">
        <f>IF(ISNUMBER(AK30),'Cover Page'!$D$35/1000000*'1 macro-mapping'!AK30/'FX rate'!$C$27,"")</f>
        <v/>
      </c>
      <c r="AL119" s="248"/>
      <c r="AM119" s="694" t="str">
        <f>IF(ISNUMBER(AM30),'Cover Page'!$D$35/1000000*'1 macro-mapping'!AM30/'FX rate'!$C$27,"")</f>
        <v/>
      </c>
      <c r="AN119" s="694" t="str">
        <f>IF(ISNUMBER(AN30),'Cover Page'!$D$35/1000000*'1 macro-mapping'!AN30/'FX rate'!$C$27,"")</f>
        <v/>
      </c>
      <c r="AO119" s="694" t="str">
        <f>IF(ISNUMBER(AO30),'Cover Page'!$D$35/1000000*'1 macro-mapping'!AO30/'FX rate'!$C$27,"")</f>
        <v/>
      </c>
      <c r="AP119" s="694" t="str">
        <f>IF(ISNUMBER(AP30),'Cover Page'!$D$35/1000000*'1 macro-mapping'!AP30/'FX rate'!$C$27,"")</f>
        <v/>
      </c>
      <c r="AQ119" s="694" t="str">
        <f>IF(ISNUMBER(AQ30),'Cover Page'!$D$35/1000000*'1 macro-mapping'!AQ30/'FX rate'!$C$27,"")</f>
        <v/>
      </c>
      <c r="AR119" s="694" t="str">
        <f>IF(ISNUMBER(AR30),'Cover Page'!$D$35/1000000*'1 macro-mapping'!AR30/'FX rate'!$C$27,"")</f>
        <v/>
      </c>
      <c r="AS119" s="694" t="str">
        <f>IF(ISNUMBER(AS30),'Cover Page'!$D$35/1000000*'1 macro-mapping'!AS30/'FX rate'!$C$27,"")</f>
        <v/>
      </c>
      <c r="AT119" s="248"/>
      <c r="AU119" s="694" t="str">
        <f>IF(ISNUMBER(AU30),'Cover Page'!$D$35/1000000*'1 macro-mapping'!AU30/'FX rate'!$C$27,"")</f>
        <v/>
      </c>
      <c r="AV119" s="694" t="str">
        <f>IF(ISNUMBER(AV30),'Cover Page'!$D$35/1000000*'1 macro-mapping'!AV30/'FX rate'!$C$27,"")</f>
        <v/>
      </c>
      <c r="AW119" s="694" t="str">
        <f>IF(ISNUMBER(AW30),'Cover Page'!$D$35/1000000*'1 macro-mapping'!AW30/'FX rate'!$C$27,"")</f>
        <v/>
      </c>
      <c r="AX119" s="694" t="str">
        <f>IF(ISNUMBER(AX30),'Cover Page'!$D$35/1000000*'1 macro-mapping'!AX30/'FX rate'!$C$27,"")</f>
        <v/>
      </c>
      <c r="AY119" s="694" t="str">
        <f>IF(ISNUMBER(AY30),'Cover Page'!$D$35/1000000*'1 macro-mapping'!AY30/'FX rate'!$C$27,"")</f>
        <v/>
      </c>
    </row>
    <row r="120" spans="1:51" ht="14.25" customHeight="1" x14ac:dyDescent="0.2">
      <c r="A120" s="2115"/>
      <c r="B120" s="1840">
        <v>2017</v>
      </c>
      <c r="C120" s="590">
        <f>IF(ISNUMBER(C31),'Cover Page'!$D$35/1000000*'1 macro-mapping'!C31/'FX rate'!$C$27,"")</f>
        <v>0</v>
      </c>
      <c r="D120" s="695" t="str">
        <f>IF(ISNUMBER(D31),'Cover Page'!$D$35/1000000*'1 macro-mapping'!D31/'FX rate'!$C$27,"")</f>
        <v/>
      </c>
      <c r="E120" s="591">
        <f>IF(ISNUMBER(E31),'Cover Page'!$D$35/1000000*'1 macro-mapping'!E31/'FX rate'!$C$27,"")</f>
        <v>0</v>
      </c>
      <c r="F120" s="696" t="str">
        <f>IF(ISNUMBER(F31),'Cover Page'!$D$35/1000000*'1 macro-mapping'!F31/'FX rate'!$C$27,"")</f>
        <v/>
      </c>
      <c r="G120" s="696" t="str">
        <f>IF(ISNUMBER(G31),'Cover Page'!$D$35/1000000*'1 macro-mapping'!G31/'FX rate'!$C$27,"")</f>
        <v/>
      </c>
      <c r="H120" s="697" t="str">
        <f>IF(ISNUMBER(H31),'Cover Page'!$D$35/1000000*'1 macro-mapping'!H31/'FX rate'!$C$27,"")</f>
        <v/>
      </c>
      <c r="I120" s="697" t="str">
        <f>IF(ISNUMBER(I31),'Cover Page'!$D$35/1000000*'1 macro-mapping'!I31/'FX rate'!$C$27,"")</f>
        <v/>
      </c>
      <c r="J120" s="695" t="str">
        <f>IF(ISNUMBER(J31),'Cover Page'!$D$35/1000000*'1 macro-mapping'!J31/'FX rate'!$C$27,"")</f>
        <v/>
      </c>
      <c r="K120" s="696" t="str">
        <f>IF(ISNUMBER(K31),'Cover Page'!$D$35/1000000*'1 macro-mapping'!K31/'FX rate'!$C$27,"")</f>
        <v/>
      </c>
      <c r="L120" s="698" t="str">
        <f>IF(ISNUMBER(L31),'Cover Page'!$D$35/1000000*'1 macro-mapping'!L31/'FX rate'!$C$27,"")</f>
        <v/>
      </c>
      <c r="M120" s="591">
        <f>IF(ISNUMBER(M31),'Cover Page'!$D$35/1000000*'1 macro-mapping'!M31/'FX rate'!$C$27,"")</f>
        <v>0</v>
      </c>
      <c r="N120" s="700" t="str">
        <f>IF(ISNUMBER(N31),'Cover Page'!$D$35/1000000*'1 macro-mapping'!N31/'FX rate'!$C$27,"")</f>
        <v/>
      </c>
      <c r="O120" s="696" t="str">
        <f>IF(ISNUMBER(O31),'Cover Page'!$D$35/1000000*'1 macro-mapping'!O31/'FX rate'!$C$27,"")</f>
        <v/>
      </c>
      <c r="P120" s="699" t="str">
        <f>IF(ISNUMBER(P31),'Cover Page'!$D$35/1000000*'1 macro-mapping'!P31/'FX rate'!$C$27,"")</f>
        <v/>
      </c>
      <c r="Q120" s="695" t="str">
        <f>IF(ISNUMBER(Q31),'Cover Page'!$D$35/1000000*'1 macro-mapping'!Q31/'FX rate'!$C$27,"")</f>
        <v/>
      </c>
      <c r="R120" s="700" t="str">
        <f>IF(ISNUMBER(R31),'Cover Page'!$D$35/1000000*'1 macro-mapping'!R31/'FX rate'!$C$27,"")</f>
        <v/>
      </c>
      <c r="S120" s="696" t="str">
        <f>IF(ISNUMBER(S31),'Cover Page'!$D$35/1000000*'1 macro-mapping'!S31/'FX rate'!$C$27,"")</f>
        <v/>
      </c>
      <c r="T120" s="696" t="str">
        <f>IF(ISNUMBER(T31),'Cover Page'!$D$35/1000000*'1 macro-mapping'!T31/'FX rate'!$C$27,"")</f>
        <v/>
      </c>
      <c r="U120" s="701" t="str">
        <f>IF(ISNUMBER(U31),'Cover Page'!$D$35/1000000*'1 macro-mapping'!U31/'FX rate'!$C$27,"")</f>
        <v/>
      </c>
      <c r="V120" s="700" t="str">
        <f>IF(ISNUMBER(V31),'Cover Page'!$D$35/1000000*'1 macro-mapping'!V31/'FX rate'!$C$27,"")</f>
        <v/>
      </c>
      <c r="W120" s="696" t="str">
        <f>IF(ISNUMBER(W31),'Cover Page'!$D$35/1000000*'1 macro-mapping'!W31/'FX rate'!$C$27,"")</f>
        <v/>
      </c>
      <c r="X120" s="696" t="str">
        <f>IF(ISNUMBER(X31),'Cover Page'!$D$35/1000000*'1 macro-mapping'!X31/'FX rate'!$C$27,"")</f>
        <v/>
      </c>
      <c r="Y120" s="702" t="str">
        <f>IF(ISNUMBER(Y31),'Cover Page'!$D$35/1000000*'1 macro-mapping'!Y31/'FX rate'!$C$27,"")</f>
        <v/>
      </c>
      <c r="Z120" s="702" t="str">
        <f>IF(ISNUMBER(Z31),'Cover Page'!$D$35/1000000*'1 macro-mapping'!Z31/'FX rate'!$C$27,"")</f>
        <v/>
      </c>
      <c r="AA120" s="702" t="str">
        <f>IF(ISNUMBER(AA31),'Cover Page'!$D$35/1000000*'1 macro-mapping'!AA31/'FX rate'!$C$27,"")</f>
        <v/>
      </c>
      <c r="AB120" s="702" t="str">
        <f>IF(ISNUMBER(AB31),'Cover Page'!$D$35/1000000*'1 macro-mapping'!AB31/'FX rate'!$C$27,"")</f>
        <v/>
      </c>
      <c r="AC120" s="702" t="str">
        <f>IF(ISNUMBER(AC31),'Cover Page'!$D$35/1000000*'1 macro-mapping'!AC31/'FX rate'!$C$27,"")</f>
        <v/>
      </c>
      <c r="AD120" s="702" t="str">
        <f>IF(ISNUMBER(AD31),'Cover Page'!$D$35/1000000*'1 macro-mapping'!AD31/'FX rate'!$C$27,"")</f>
        <v/>
      </c>
      <c r="AE120" s="702" t="str">
        <f>IF(ISNUMBER(AE31),'Cover Page'!$D$35/1000000*'1 macro-mapping'!AE31/'FX rate'!$C$27,"")</f>
        <v/>
      </c>
      <c r="AF120" s="702" t="str">
        <f>IF(ISNUMBER(AF31),'Cover Page'!$D$35/1000000*'1 macro-mapping'!AF31/'FX rate'!$C$27,"")</f>
        <v/>
      </c>
      <c r="AG120" s="702" t="str">
        <f>IF(ISNUMBER(AG31),'Cover Page'!$D$35/1000000*'1 macro-mapping'!AG31/'FX rate'!$C$27,"")</f>
        <v/>
      </c>
      <c r="AH120" s="702" t="str">
        <f>IF(ISNUMBER(AH31),'Cover Page'!$D$35/1000000*'1 macro-mapping'!AH31/'FX rate'!$C$27,"")</f>
        <v/>
      </c>
      <c r="AI120" s="702" t="str">
        <f>IF(ISNUMBER(AI31),'Cover Page'!$D$35/1000000*'1 macro-mapping'!AI31/'FX rate'!$C$27,"")</f>
        <v/>
      </c>
      <c r="AJ120" s="702" t="str">
        <f>IF(ISNUMBER(AJ31),'Cover Page'!$D$35/1000000*'1 macro-mapping'!AJ31/'FX rate'!$C$27,"")</f>
        <v/>
      </c>
      <c r="AK120" s="702" t="str">
        <f>IF(ISNUMBER(AK31),'Cover Page'!$D$35/1000000*'1 macro-mapping'!AK31/'FX rate'!$C$27,"")</f>
        <v/>
      </c>
      <c r="AL120" s="248"/>
      <c r="AM120" s="702" t="str">
        <f>IF(ISNUMBER(AM31),'Cover Page'!$D$35/1000000*'1 macro-mapping'!AM31/'FX rate'!$C$27,"")</f>
        <v/>
      </c>
      <c r="AN120" s="702" t="str">
        <f>IF(ISNUMBER(AN31),'Cover Page'!$D$35/1000000*'1 macro-mapping'!AN31/'FX rate'!$C$27,"")</f>
        <v/>
      </c>
      <c r="AO120" s="702" t="str">
        <f>IF(ISNUMBER(AO31),'Cover Page'!$D$35/1000000*'1 macro-mapping'!AO31/'FX rate'!$C$27,"")</f>
        <v/>
      </c>
      <c r="AP120" s="702" t="str">
        <f>IF(ISNUMBER(AP31),'Cover Page'!$D$35/1000000*'1 macro-mapping'!AP31/'FX rate'!$C$27,"")</f>
        <v/>
      </c>
      <c r="AQ120" s="702" t="str">
        <f>IF(ISNUMBER(AQ31),'Cover Page'!$D$35/1000000*'1 macro-mapping'!AQ31/'FX rate'!$C$27,"")</f>
        <v/>
      </c>
      <c r="AR120" s="702" t="str">
        <f>IF(ISNUMBER(AR31),'Cover Page'!$D$35/1000000*'1 macro-mapping'!AR31/'FX rate'!$C$27,"")</f>
        <v/>
      </c>
      <c r="AS120" s="702" t="str">
        <f>IF(ISNUMBER(AS31),'Cover Page'!$D$35/1000000*'1 macro-mapping'!AS31/'FX rate'!$C$27,"")</f>
        <v/>
      </c>
      <c r="AT120" s="248"/>
      <c r="AU120" s="694" t="str">
        <f>IF(ISNUMBER(AU31),'Cover Page'!$D$35/1000000*'1 macro-mapping'!AU31/'FX rate'!$C$27,"")</f>
        <v/>
      </c>
      <c r="AV120" s="694" t="str">
        <f>IF(ISNUMBER(AV31),'Cover Page'!$D$35/1000000*'1 macro-mapping'!AV31/'FX rate'!$C$27,"")</f>
        <v/>
      </c>
      <c r="AW120" s="694" t="str">
        <f>IF(ISNUMBER(AW31),'Cover Page'!$D$35/1000000*'1 macro-mapping'!AW31/'FX rate'!$C$27,"")</f>
        <v/>
      </c>
      <c r="AX120" s="694" t="str">
        <f>IF(ISNUMBER(AX31),'Cover Page'!$D$35/1000000*'1 macro-mapping'!AX31/'FX rate'!$C$27,"")</f>
        <v/>
      </c>
      <c r="AY120" s="694" t="str">
        <f>IF(ISNUMBER(AY31),'Cover Page'!$D$35/1000000*'1 macro-mapping'!AY31/'FX rate'!$C$27,"")</f>
        <v/>
      </c>
    </row>
    <row r="121" spans="1:51" ht="14.25" customHeight="1" x14ac:dyDescent="0.2">
      <c r="A121" s="2115"/>
      <c r="B121" s="1840">
        <v>2018</v>
      </c>
      <c r="C121" s="590">
        <f>IF(ISNUMBER(C32),'Cover Page'!$D$35/1000000*'1 macro-mapping'!C32/'FX rate'!$C$27,"")</f>
        <v>0</v>
      </c>
      <c r="D121" s="695" t="str">
        <f>IF(ISNUMBER(D32),'Cover Page'!$D$35/1000000*'1 macro-mapping'!D32/'FX rate'!$C$27,"")</f>
        <v/>
      </c>
      <c r="E121" s="591">
        <f>IF(ISNUMBER(E32),'Cover Page'!$D$35/1000000*'1 macro-mapping'!E32/'FX rate'!$C$27,"")</f>
        <v>0</v>
      </c>
      <c r="F121" s="696" t="str">
        <f>IF(ISNUMBER(F32),'Cover Page'!$D$35/1000000*'1 macro-mapping'!F32/'FX rate'!$C$27,"")</f>
        <v/>
      </c>
      <c r="G121" s="696" t="str">
        <f>IF(ISNUMBER(G32),'Cover Page'!$D$35/1000000*'1 macro-mapping'!G32/'FX rate'!$C$27,"")</f>
        <v/>
      </c>
      <c r="H121" s="697" t="str">
        <f>IF(ISNUMBER(H32),'Cover Page'!$D$35/1000000*'1 macro-mapping'!H32/'FX rate'!$C$27,"")</f>
        <v/>
      </c>
      <c r="I121" s="697" t="str">
        <f>IF(ISNUMBER(I32),'Cover Page'!$D$35/1000000*'1 macro-mapping'!I32/'FX rate'!$C$27,"")</f>
        <v/>
      </c>
      <c r="J121" s="695" t="str">
        <f>IF(ISNUMBER(J32),'Cover Page'!$D$35/1000000*'1 macro-mapping'!J32/'FX rate'!$C$27,"")</f>
        <v/>
      </c>
      <c r="K121" s="696" t="str">
        <f>IF(ISNUMBER(K32),'Cover Page'!$D$35/1000000*'1 macro-mapping'!K32/'FX rate'!$C$27,"")</f>
        <v/>
      </c>
      <c r="L121" s="698" t="str">
        <f>IF(ISNUMBER(L32),'Cover Page'!$D$35/1000000*'1 macro-mapping'!L32/'FX rate'!$C$27,"")</f>
        <v/>
      </c>
      <c r="M121" s="591">
        <f>IF(ISNUMBER(M32),'Cover Page'!$D$35/1000000*'1 macro-mapping'!M32/'FX rate'!$C$27,"")</f>
        <v>0</v>
      </c>
      <c r="N121" s="700" t="str">
        <f>IF(ISNUMBER(N32),'Cover Page'!$D$35/1000000*'1 macro-mapping'!N32/'FX rate'!$C$27,"")</f>
        <v/>
      </c>
      <c r="O121" s="696" t="str">
        <f>IF(ISNUMBER(O32),'Cover Page'!$D$35/1000000*'1 macro-mapping'!O32/'FX rate'!$C$27,"")</f>
        <v/>
      </c>
      <c r="P121" s="699" t="str">
        <f>IF(ISNUMBER(P32),'Cover Page'!$D$35/1000000*'1 macro-mapping'!P32/'FX rate'!$C$27,"")</f>
        <v/>
      </c>
      <c r="Q121" s="695" t="str">
        <f>IF(ISNUMBER(Q32),'Cover Page'!$D$35/1000000*'1 macro-mapping'!Q32/'FX rate'!$C$27,"")</f>
        <v/>
      </c>
      <c r="R121" s="700" t="str">
        <f>IF(ISNUMBER(R32),'Cover Page'!$D$35/1000000*'1 macro-mapping'!R32/'FX rate'!$C$27,"")</f>
        <v/>
      </c>
      <c r="S121" s="696" t="str">
        <f>IF(ISNUMBER(S32),'Cover Page'!$D$35/1000000*'1 macro-mapping'!S32/'FX rate'!$C$27,"")</f>
        <v/>
      </c>
      <c r="T121" s="696" t="str">
        <f>IF(ISNUMBER(T32),'Cover Page'!$D$35/1000000*'1 macro-mapping'!T32/'FX rate'!$C$27,"")</f>
        <v/>
      </c>
      <c r="U121" s="701" t="str">
        <f>IF(ISNUMBER(U32),'Cover Page'!$D$35/1000000*'1 macro-mapping'!U32/'FX rate'!$C$27,"")</f>
        <v/>
      </c>
      <c r="V121" s="700" t="str">
        <f>IF(ISNUMBER(V32),'Cover Page'!$D$35/1000000*'1 macro-mapping'!V32/'FX rate'!$C$27,"")</f>
        <v/>
      </c>
      <c r="W121" s="696" t="str">
        <f>IF(ISNUMBER(W32),'Cover Page'!$D$35/1000000*'1 macro-mapping'!W32/'FX rate'!$C$27,"")</f>
        <v/>
      </c>
      <c r="X121" s="696" t="str">
        <f>IF(ISNUMBER(X32),'Cover Page'!$D$35/1000000*'1 macro-mapping'!X32/'FX rate'!$C$27,"")</f>
        <v/>
      </c>
      <c r="Y121" s="702" t="str">
        <f>IF(ISNUMBER(Y32),'Cover Page'!$D$35/1000000*'1 macro-mapping'!Y32/'FX rate'!$C$27,"")</f>
        <v/>
      </c>
      <c r="Z121" s="702" t="str">
        <f>IF(ISNUMBER(Z32),'Cover Page'!$D$35/1000000*'1 macro-mapping'!Z32/'FX rate'!$C$27,"")</f>
        <v/>
      </c>
      <c r="AA121" s="702" t="str">
        <f>IF(ISNUMBER(AA32),'Cover Page'!$D$35/1000000*'1 macro-mapping'!AA32/'FX rate'!$C$27,"")</f>
        <v/>
      </c>
      <c r="AB121" s="702" t="str">
        <f>IF(ISNUMBER(AB32),'Cover Page'!$D$35/1000000*'1 macro-mapping'!AB32/'FX rate'!$C$27,"")</f>
        <v/>
      </c>
      <c r="AC121" s="702" t="str">
        <f>IF(ISNUMBER(AC32),'Cover Page'!$D$35/1000000*'1 macro-mapping'!AC32/'FX rate'!$C$27,"")</f>
        <v/>
      </c>
      <c r="AD121" s="702" t="str">
        <f>IF(ISNUMBER(AD32),'Cover Page'!$D$35/1000000*'1 macro-mapping'!AD32/'FX rate'!$C$27,"")</f>
        <v/>
      </c>
      <c r="AE121" s="702" t="str">
        <f>IF(ISNUMBER(AE32),'Cover Page'!$D$35/1000000*'1 macro-mapping'!AE32/'FX rate'!$C$27,"")</f>
        <v/>
      </c>
      <c r="AF121" s="702" t="str">
        <f>IF(ISNUMBER(AF32),'Cover Page'!$D$35/1000000*'1 macro-mapping'!AF32/'FX rate'!$C$27,"")</f>
        <v/>
      </c>
      <c r="AG121" s="702" t="str">
        <f>IF(ISNUMBER(AG32),'Cover Page'!$D$35/1000000*'1 macro-mapping'!AG32/'FX rate'!$C$27,"")</f>
        <v/>
      </c>
      <c r="AH121" s="702" t="str">
        <f>IF(ISNUMBER(AH32),'Cover Page'!$D$35/1000000*'1 macro-mapping'!AH32/'FX rate'!$C$27,"")</f>
        <v/>
      </c>
      <c r="AI121" s="702" t="str">
        <f>IF(ISNUMBER(AI32),'Cover Page'!$D$35/1000000*'1 macro-mapping'!AI32/'FX rate'!$C$27,"")</f>
        <v/>
      </c>
      <c r="AJ121" s="702" t="str">
        <f>IF(ISNUMBER(AJ32),'Cover Page'!$D$35/1000000*'1 macro-mapping'!AJ32/'FX rate'!$C$27,"")</f>
        <v/>
      </c>
      <c r="AK121" s="702" t="str">
        <f>IF(ISNUMBER(AK32),'Cover Page'!$D$35/1000000*'1 macro-mapping'!AK32/'FX rate'!$C$27,"")</f>
        <v/>
      </c>
      <c r="AL121" s="248"/>
      <c r="AM121" s="702" t="str">
        <f>IF(ISNUMBER(AM32),'Cover Page'!$D$35/1000000*'1 macro-mapping'!AM32/'FX rate'!$C$27,"")</f>
        <v/>
      </c>
      <c r="AN121" s="702" t="str">
        <f>IF(ISNUMBER(AN32),'Cover Page'!$D$35/1000000*'1 macro-mapping'!AN32/'FX rate'!$C$27,"")</f>
        <v/>
      </c>
      <c r="AO121" s="702" t="str">
        <f>IF(ISNUMBER(AO32),'Cover Page'!$D$35/1000000*'1 macro-mapping'!AO32/'FX rate'!$C$27,"")</f>
        <v/>
      </c>
      <c r="AP121" s="702" t="str">
        <f>IF(ISNUMBER(AP32),'Cover Page'!$D$35/1000000*'1 macro-mapping'!AP32/'FX rate'!$C$27,"")</f>
        <v/>
      </c>
      <c r="AQ121" s="702" t="str">
        <f>IF(ISNUMBER(AQ32),'Cover Page'!$D$35/1000000*'1 macro-mapping'!AQ32/'FX rate'!$C$27,"")</f>
        <v/>
      </c>
      <c r="AR121" s="702" t="str">
        <f>IF(ISNUMBER(AR32),'Cover Page'!$D$35/1000000*'1 macro-mapping'!AR32/'FX rate'!$C$27,"")</f>
        <v/>
      </c>
      <c r="AS121" s="702" t="str">
        <f>IF(ISNUMBER(AS32),'Cover Page'!$D$35/1000000*'1 macro-mapping'!AS32/'FX rate'!$C$27,"")</f>
        <v/>
      </c>
      <c r="AT121" s="248"/>
      <c r="AU121" s="694" t="str">
        <f>IF(ISNUMBER(AU32),'Cover Page'!$D$35/1000000*'1 macro-mapping'!AU32/'FX rate'!$C$27,"")</f>
        <v/>
      </c>
      <c r="AV121" s="694" t="str">
        <f>IF(ISNUMBER(AV32),'Cover Page'!$D$35/1000000*'1 macro-mapping'!AV32/'FX rate'!$C$27,"")</f>
        <v/>
      </c>
      <c r="AW121" s="694" t="str">
        <f>IF(ISNUMBER(AW32),'Cover Page'!$D$35/1000000*'1 macro-mapping'!AW32/'FX rate'!$C$27,"")</f>
        <v/>
      </c>
      <c r="AX121" s="694" t="str">
        <f>IF(ISNUMBER(AX32),'Cover Page'!$D$35/1000000*'1 macro-mapping'!AX32/'FX rate'!$C$27,"")</f>
        <v/>
      </c>
      <c r="AY121" s="694" t="str">
        <f>IF(ISNUMBER(AY32),'Cover Page'!$D$35/1000000*'1 macro-mapping'!AY32/'FX rate'!$C$27,"")</f>
        <v/>
      </c>
    </row>
    <row r="122" spans="1:51" ht="14.25" customHeight="1" x14ac:dyDescent="0.2">
      <c r="A122" s="2115"/>
      <c r="B122" s="1840">
        <v>2019</v>
      </c>
      <c r="C122" s="590">
        <f>IF(ISNUMBER(C33),'Cover Page'!$D$35/1000000*'1 macro-mapping'!C33/'FX rate'!$C$27,"")</f>
        <v>0</v>
      </c>
      <c r="D122" s="695" t="str">
        <f>IF(ISNUMBER(D33),'Cover Page'!$D$35/1000000*'1 macro-mapping'!D33/'FX rate'!$C$27,"")</f>
        <v/>
      </c>
      <c r="E122" s="591">
        <f>IF(ISNUMBER(E33),'Cover Page'!$D$35/1000000*'1 macro-mapping'!E33/'FX rate'!$C$27,"")</f>
        <v>0</v>
      </c>
      <c r="F122" s="696" t="str">
        <f>IF(ISNUMBER(F33),'Cover Page'!$D$35/1000000*'1 macro-mapping'!F33/'FX rate'!$C$27,"")</f>
        <v/>
      </c>
      <c r="G122" s="696" t="str">
        <f>IF(ISNUMBER(G33),'Cover Page'!$D$35/1000000*'1 macro-mapping'!G33/'FX rate'!$C$27,"")</f>
        <v/>
      </c>
      <c r="H122" s="697" t="str">
        <f>IF(ISNUMBER(H33),'Cover Page'!$D$35/1000000*'1 macro-mapping'!H33/'FX rate'!$C$27,"")</f>
        <v/>
      </c>
      <c r="I122" s="697" t="str">
        <f>IF(ISNUMBER(I33),'Cover Page'!$D$35/1000000*'1 macro-mapping'!I33/'FX rate'!$C$27,"")</f>
        <v/>
      </c>
      <c r="J122" s="695" t="str">
        <f>IF(ISNUMBER(J33),'Cover Page'!$D$35/1000000*'1 macro-mapping'!J33/'FX rate'!$C$27,"")</f>
        <v/>
      </c>
      <c r="K122" s="696" t="str">
        <f>IF(ISNUMBER(K33),'Cover Page'!$D$35/1000000*'1 macro-mapping'!K33/'FX rate'!$C$27,"")</f>
        <v/>
      </c>
      <c r="L122" s="698" t="str">
        <f>IF(ISNUMBER(L33),'Cover Page'!$D$35/1000000*'1 macro-mapping'!L33/'FX rate'!$C$27,"")</f>
        <v/>
      </c>
      <c r="M122" s="591">
        <f>IF(ISNUMBER(M33),'Cover Page'!$D$35/1000000*'1 macro-mapping'!M33/'FX rate'!$C$27,"")</f>
        <v>0</v>
      </c>
      <c r="N122" s="700" t="str">
        <f>IF(ISNUMBER(N33),'Cover Page'!$D$35/1000000*'1 macro-mapping'!N33/'FX rate'!$C$27,"")</f>
        <v/>
      </c>
      <c r="O122" s="696" t="str">
        <f>IF(ISNUMBER(O33),'Cover Page'!$D$35/1000000*'1 macro-mapping'!O33/'FX rate'!$C$27,"")</f>
        <v/>
      </c>
      <c r="P122" s="699" t="str">
        <f>IF(ISNUMBER(P33),'Cover Page'!$D$35/1000000*'1 macro-mapping'!P33/'FX rate'!$C$27,"")</f>
        <v/>
      </c>
      <c r="Q122" s="695" t="str">
        <f>IF(ISNUMBER(Q33),'Cover Page'!$D$35/1000000*'1 macro-mapping'!Q33/'FX rate'!$C$27,"")</f>
        <v/>
      </c>
      <c r="R122" s="700" t="str">
        <f>IF(ISNUMBER(R33),'Cover Page'!$D$35/1000000*'1 macro-mapping'!R33/'FX rate'!$C$27,"")</f>
        <v/>
      </c>
      <c r="S122" s="696" t="str">
        <f>IF(ISNUMBER(S33),'Cover Page'!$D$35/1000000*'1 macro-mapping'!S33/'FX rate'!$C$27,"")</f>
        <v/>
      </c>
      <c r="T122" s="696" t="str">
        <f>IF(ISNUMBER(T33),'Cover Page'!$D$35/1000000*'1 macro-mapping'!T33/'FX rate'!$C$27,"")</f>
        <v/>
      </c>
      <c r="U122" s="701" t="str">
        <f>IF(ISNUMBER(U33),'Cover Page'!$D$35/1000000*'1 macro-mapping'!U33/'FX rate'!$C$27,"")</f>
        <v/>
      </c>
      <c r="V122" s="700" t="str">
        <f>IF(ISNUMBER(V33),'Cover Page'!$D$35/1000000*'1 macro-mapping'!V33/'FX rate'!$C$27,"")</f>
        <v/>
      </c>
      <c r="W122" s="696" t="str">
        <f>IF(ISNUMBER(W33),'Cover Page'!$D$35/1000000*'1 macro-mapping'!W33/'FX rate'!$C$27,"")</f>
        <v/>
      </c>
      <c r="X122" s="696" t="str">
        <f>IF(ISNUMBER(X33),'Cover Page'!$D$35/1000000*'1 macro-mapping'!X33/'FX rate'!$C$27,"")</f>
        <v/>
      </c>
      <c r="Y122" s="702" t="str">
        <f>IF(ISNUMBER(Y33),'Cover Page'!$D$35/1000000*'1 macro-mapping'!Y33/'FX rate'!$C$27,"")</f>
        <v/>
      </c>
      <c r="Z122" s="702" t="str">
        <f>IF(ISNUMBER(Z33),'Cover Page'!$D$35/1000000*'1 macro-mapping'!Z33/'FX rate'!$C$27,"")</f>
        <v/>
      </c>
      <c r="AA122" s="702" t="str">
        <f>IF(ISNUMBER(AA33),'Cover Page'!$D$35/1000000*'1 macro-mapping'!AA33/'FX rate'!$C$27,"")</f>
        <v/>
      </c>
      <c r="AB122" s="702" t="str">
        <f>IF(ISNUMBER(AB33),'Cover Page'!$D$35/1000000*'1 macro-mapping'!AB33/'FX rate'!$C$27,"")</f>
        <v/>
      </c>
      <c r="AC122" s="702" t="str">
        <f>IF(ISNUMBER(AC33),'Cover Page'!$D$35/1000000*'1 macro-mapping'!AC33/'FX rate'!$C$27,"")</f>
        <v/>
      </c>
      <c r="AD122" s="702" t="str">
        <f>IF(ISNUMBER(AD33),'Cover Page'!$D$35/1000000*'1 macro-mapping'!AD33/'FX rate'!$C$27,"")</f>
        <v/>
      </c>
      <c r="AE122" s="702" t="str">
        <f>IF(ISNUMBER(AE33),'Cover Page'!$D$35/1000000*'1 macro-mapping'!AE33/'FX rate'!$C$27,"")</f>
        <v/>
      </c>
      <c r="AF122" s="702" t="str">
        <f>IF(ISNUMBER(AF33),'Cover Page'!$D$35/1000000*'1 macro-mapping'!AF33/'FX rate'!$C$27,"")</f>
        <v/>
      </c>
      <c r="AG122" s="702" t="str">
        <f>IF(ISNUMBER(AG33),'Cover Page'!$D$35/1000000*'1 macro-mapping'!AG33/'FX rate'!$C$27,"")</f>
        <v/>
      </c>
      <c r="AH122" s="702" t="str">
        <f>IF(ISNUMBER(AH33),'Cover Page'!$D$35/1000000*'1 macro-mapping'!AH33/'FX rate'!$C$27,"")</f>
        <v/>
      </c>
      <c r="AI122" s="702" t="str">
        <f>IF(ISNUMBER(AI33),'Cover Page'!$D$35/1000000*'1 macro-mapping'!AI33/'FX rate'!$C$27,"")</f>
        <v/>
      </c>
      <c r="AJ122" s="702" t="str">
        <f>IF(ISNUMBER(AJ33),'Cover Page'!$D$35/1000000*'1 macro-mapping'!AJ33/'FX rate'!$C$27,"")</f>
        <v/>
      </c>
      <c r="AK122" s="702" t="str">
        <f>IF(ISNUMBER(AK33),'Cover Page'!$D$35/1000000*'1 macro-mapping'!AK33/'FX rate'!$C$27,"")</f>
        <v/>
      </c>
      <c r="AL122" s="248"/>
      <c r="AM122" s="702" t="str">
        <f>IF(ISNUMBER(AM33),'Cover Page'!$D$35/1000000*'1 macro-mapping'!AM33/'FX rate'!$C$27,"")</f>
        <v/>
      </c>
      <c r="AN122" s="702" t="str">
        <f>IF(ISNUMBER(AN33),'Cover Page'!$D$35/1000000*'1 macro-mapping'!AN33/'FX rate'!$C$27,"")</f>
        <v/>
      </c>
      <c r="AO122" s="702" t="str">
        <f>IF(ISNUMBER(AO33),'Cover Page'!$D$35/1000000*'1 macro-mapping'!AO33/'FX rate'!$C$27,"")</f>
        <v/>
      </c>
      <c r="AP122" s="702" t="str">
        <f>IF(ISNUMBER(AP33),'Cover Page'!$D$35/1000000*'1 macro-mapping'!AP33/'FX rate'!$C$27,"")</f>
        <v/>
      </c>
      <c r="AQ122" s="702" t="str">
        <f>IF(ISNUMBER(AQ33),'Cover Page'!$D$35/1000000*'1 macro-mapping'!AQ33/'FX rate'!$C$27,"")</f>
        <v/>
      </c>
      <c r="AR122" s="702" t="str">
        <f>IF(ISNUMBER(AR33),'Cover Page'!$D$35/1000000*'1 macro-mapping'!AR33/'FX rate'!$C$27,"")</f>
        <v/>
      </c>
      <c r="AS122" s="702" t="str">
        <f>IF(ISNUMBER(AS33),'Cover Page'!$D$35/1000000*'1 macro-mapping'!AS33/'FX rate'!$C$27,"")</f>
        <v/>
      </c>
      <c r="AT122" s="248"/>
      <c r="AU122" s="694" t="str">
        <f>IF(ISNUMBER(AU33),'Cover Page'!$D$35/1000000*'1 macro-mapping'!AU33/'FX rate'!$C$27,"")</f>
        <v/>
      </c>
      <c r="AV122" s="694" t="str">
        <f>IF(ISNUMBER(AV33),'Cover Page'!$D$35/1000000*'1 macro-mapping'!AV33/'FX rate'!$C$27,"")</f>
        <v/>
      </c>
      <c r="AW122" s="694" t="str">
        <f>IF(ISNUMBER(AW33),'Cover Page'!$D$35/1000000*'1 macro-mapping'!AW33/'FX rate'!$C$27,"")</f>
        <v/>
      </c>
      <c r="AX122" s="694" t="str">
        <f>IF(ISNUMBER(AX33),'Cover Page'!$D$35/1000000*'1 macro-mapping'!AX33/'FX rate'!$C$27,"")</f>
        <v/>
      </c>
      <c r="AY122" s="694" t="str">
        <f>IF(ISNUMBER(AY33),'Cover Page'!$D$35/1000000*'1 macro-mapping'!AY33/'FX rate'!$C$27,"")</f>
        <v/>
      </c>
    </row>
    <row r="123" spans="1:51" ht="14.25" customHeight="1" x14ac:dyDescent="0.2">
      <c r="A123" s="2115"/>
      <c r="B123" s="1840">
        <v>2020</v>
      </c>
      <c r="C123" s="590">
        <f>IF(ISNUMBER(C34),'Cover Page'!$D$35/1000000*'1 macro-mapping'!C34/'FX rate'!$C$27,"")</f>
        <v>0</v>
      </c>
      <c r="D123" s="695" t="str">
        <f>IF(ISNUMBER(D34),'Cover Page'!$D$35/1000000*'1 macro-mapping'!D34/'FX rate'!$C$27,"")</f>
        <v/>
      </c>
      <c r="E123" s="591">
        <f>IF(ISNUMBER(E34),'Cover Page'!$D$35/1000000*'1 macro-mapping'!E34/'FX rate'!$C$27,"")</f>
        <v>0</v>
      </c>
      <c r="F123" s="696" t="str">
        <f>IF(ISNUMBER(F34),'Cover Page'!$D$35/1000000*'1 macro-mapping'!F34/'FX rate'!$C$27,"")</f>
        <v/>
      </c>
      <c r="G123" s="696" t="str">
        <f>IF(ISNUMBER(G34),'Cover Page'!$D$35/1000000*'1 macro-mapping'!G34/'FX rate'!$C$27,"")</f>
        <v/>
      </c>
      <c r="H123" s="697" t="str">
        <f>IF(ISNUMBER(H34),'Cover Page'!$D$35/1000000*'1 macro-mapping'!H34/'FX rate'!$C$27,"")</f>
        <v/>
      </c>
      <c r="I123" s="697" t="str">
        <f>IF(ISNUMBER(I34),'Cover Page'!$D$35/1000000*'1 macro-mapping'!I34/'FX rate'!$C$27,"")</f>
        <v/>
      </c>
      <c r="J123" s="695" t="str">
        <f>IF(ISNUMBER(J34),'Cover Page'!$D$35/1000000*'1 macro-mapping'!J34/'FX rate'!$C$27,"")</f>
        <v/>
      </c>
      <c r="K123" s="696" t="str">
        <f>IF(ISNUMBER(K34),'Cover Page'!$D$35/1000000*'1 macro-mapping'!K34/'FX rate'!$C$27,"")</f>
        <v/>
      </c>
      <c r="L123" s="698" t="str">
        <f>IF(ISNUMBER(L34),'Cover Page'!$D$35/1000000*'1 macro-mapping'!L34/'FX rate'!$C$27,"")</f>
        <v/>
      </c>
      <c r="M123" s="591">
        <f>IF(ISNUMBER(M34),'Cover Page'!$D$35/1000000*'1 macro-mapping'!M34/'FX rate'!$C$27,"")</f>
        <v>0</v>
      </c>
      <c r="N123" s="700" t="str">
        <f>IF(ISNUMBER(N34),'Cover Page'!$D$35/1000000*'1 macro-mapping'!N34/'FX rate'!$C$27,"")</f>
        <v/>
      </c>
      <c r="O123" s="696" t="str">
        <f>IF(ISNUMBER(O34),'Cover Page'!$D$35/1000000*'1 macro-mapping'!O34/'FX rate'!$C$27,"")</f>
        <v/>
      </c>
      <c r="P123" s="699" t="str">
        <f>IF(ISNUMBER(P34),'Cover Page'!$D$35/1000000*'1 macro-mapping'!P34/'FX rate'!$C$27,"")</f>
        <v/>
      </c>
      <c r="Q123" s="695" t="str">
        <f>IF(ISNUMBER(Q34),'Cover Page'!$D$35/1000000*'1 macro-mapping'!Q34/'FX rate'!$C$27,"")</f>
        <v/>
      </c>
      <c r="R123" s="700" t="str">
        <f>IF(ISNUMBER(R34),'Cover Page'!$D$35/1000000*'1 macro-mapping'!R34/'FX rate'!$C$27,"")</f>
        <v/>
      </c>
      <c r="S123" s="696" t="str">
        <f>IF(ISNUMBER(S34),'Cover Page'!$D$35/1000000*'1 macro-mapping'!S34/'FX rate'!$C$27,"")</f>
        <v/>
      </c>
      <c r="T123" s="696" t="str">
        <f>IF(ISNUMBER(T34),'Cover Page'!$D$35/1000000*'1 macro-mapping'!T34/'FX rate'!$C$27,"")</f>
        <v/>
      </c>
      <c r="U123" s="701" t="str">
        <f>IF(ISNUMBER(U34),'Cover Page'!$D$35/1000000*'1 macro-mapping'!U34/'FX rate'!$C$27,"")</f>
        <v/>
      </c>
      <c r="V123" s="700" t="str">
        <f>IF(ISNUMBER(V34),'Cover Page'!$D$35/1000000*'1 macro-mapping'!V34/'FX rate'!$C$27,"")</f>
        <v/>
      </c>
      <c r="W123" s="696" t="str">
        <f>IF(ISNUMBER(W34),'Cover Page'!$D$35/1000000*'1 macro-mapping'!W34/'FX rate'!$C$27,"")</f>
        <v/>
      </c>
      <c r="X123" s="696" t="str">
        <f>IF(ISNUMBER(X34),'Cover Page'!$D$35/1000000*'1 macro-mapping'!X34/'FX rate'!$C$27,"")</f>
        <v/>
      </c>
      <c r="Y123" s="702" t="str">
        <f>IF(ISNUMBER(Y34),'Cover Page'!$D$35/1000000*'1 macro-mapping'!Y34/'FX rate'!$C$27,"")</f>
        <v/>
      </c>
      <c r="Z123" s="702" t="str">
        <f>IF(ISNUMBER(Z34),'Cover Page'!$D$35/1000000*'1 macro-mapping'!Z34/'FX rate'!$C$27,"")</f>
        <v/>
      </c>
      <c r="AA123" s="702" t="str">
        <f>IF(ISNUMBER(AA34),'Cover Page'!$D$35/1000000*'1 macro-mapping'!AA34/'FX rate'!$C$27,"")</f>
        <v/>
      </c>
      <c r="AB123" s="702" t="str">
        <f>IF(ISNUMBER(AB34),'Cover Page'!$D$35/1000000*'1 macro-mapping'!AB34/'FX rate'!$C$27,"")</f>
        <v/>
      </c>
      <c r="AC123" s="702" t="str">
        <f>IF(ISNUMBER(AC34),'Cover Page'!$D$35/1000000*'1 macro-mapping'!AC34/'FX rate'!$C$27,"")</f>
        <v/>
      </c>
      <c r="AD123" s="702" t="str">
        <f>IF(ISNUMBER(AD34),'Cover Page'!$D$35/1000000*'1 macro-mapping'!AD34/'FX rate'!$C$27,"")</f>
        <v/>
      </c>
      <c r="AE123" s="702" t="str">
        <f>IF(ISNUMBER(AE34),'Cover Page'!$D$35/1000000*'1 macro-mapping'!AE34/'FX rate'!$C$27,"")</f>
        <v/>
      </c>
      <c r="AF123" s="702" t="str">
        <f>IF(ISNUMBER(AF34),'Cover Page'!$D$35/1000000*'1 macro-mapping'!AF34/'FX rate'!$C$27,"")</f>
        <v/>
      </c>
      <c r="AG123" s="702" t="str">
        <f>IF(ISNUMBER(AG34),'Cover Page'!$D$35/1000000*'1 macro-mapping'!AG34/'FX rate'!$C$27,"")</f>
        <v/>
      </c>
      <c r="AH123" s="702" t="str">
        <f>IF(ISNUMBER(AH34),'Cover Page'!$D$35/1000000*'1 macro-mapping'!AH34/'FX rate'!$C$27,"")</f>
        <v/>
      </c>
      <c r="AI123" s="702" t="str">
        <f>IF(ISNUMBER(AI34),'Cover Page'!$D$35/1000000*'1 macro-mapping'!AI34/'FX rate'!$C$27,"")</f>
        <v/>
      </c>
      <c r="AJ123" s="702" t="str">
        <f>IF(ISNUMBER(AJ34),'Cover Page'!$D$35/1000000*'1 macro-mapping'!AJ34/'FX rate'!$C$27,"")</f>
        <v/>
      </c>
      <c r="AK123" s="702" t="str">
        <f>IF(ISNUMBER(AK34),'Cover Page'!$D$35/1000000*'1 macro-mapping'!AK34/'FX rate'!$C$27,"")</f>
        <v/>
      </c>
      <c r="AL123" s="248"/>
      <c r="AM123" s="702" t="str">
        <f>IF(ISNUMBER(AM34),'Cover Page'!$D$35/1000000*'1 macro-mapping'!AM34/'FX rate'!$C$27,"")</f>
        <v/>
      </c>
      <c r="AN123" s="702" t="str">
        <f>IF(ISNUMBER(AN34),'Cover Page'!$D$35/1000000*'1 macro-mapping'!AN34/'FX rate'!$C$27,"")</f>
        <v/>
      </c>
      <c r="AO123" s="702" t="str">
        <f>IF(ISNUMBER(AO34),'Cover Page'!$D$35/1000000*'1 macro-mapping'!AO34/'FX rate'!$C$27,"")</f>
        <v/>
      </c>
      <c r="AP123" s="702" t="str">
        <f>IF(ISNUMBER(AP34),'Cover Page'!$D$35/1000000*'1 macro-mapping'!AP34/'FX rate'!$C$27,"")</f>
        <v/>
      </c>
      <c r="AQ123" s="702" t="str">
        <f>IF(ISNUMBER(AQ34),'Cover Page'!$D$35/1000000*'1 macro-mapping'!AQ34/'FX rate'!$C$27,"")</f>
        <v/>
      </c>
      <c r="AR123" s="702" t="str">
        <f>IF(ISNUMBER(AR34),'Cover Page'!$D$35/1000000*'1 macro-mapping'!AR34/'FX rate'!$C$27,"")</f>
        <v/>
      </c>
      <c r="AS123" s="702" t="str">
        <f>IF(ISNUMBER(AS34),'Cover Page'!$D$35/1000000*'1 macro-mapping'!AS34/'FX rate'!$C$27,"")</f>
        <v/>
      </c>
      <c r="AT123" s="248"/>
      <c r="AU123" s="694" t="str">
        <f>IF(ISNUMBER(AU34),'Cover Page'!$D$35/1000000*'1 macro-mapping'!AU34/'FX rate'!$C$27,"")</f>
        <v/>
      </c>
      <c r="AV123" s="694" t="str">
        <f>IF(ISNUMBER(AV34),'Cover Page'!$D$35/1000000*'1 macro-mapping'!AV34/'FX rate'!$C$27,"")</f>
        <v/>
      </c>
      <c r="AW123" s="694" t="str">
        <f>IF(ISNUMBER(AW34),'Cover Page'!$D$35/1000000*'1 macro-mapping'!AW34/'FX rate'!$C$27,"")</f>
        <v/>
      </c>
      <c r="AX123" s="694" t="str">
        <f>IF(ISNUMBER(AX34),'Cover Page'!$D$35/1000000*'1 macro-mapping'!AX34/'FX rate'!$C$27,"")</f>
        <v/>
      </c>
      <c r="AY123" s="694" t="str">
        <f>IF(ISNUMBER(AY34),'Cover Page'!$D$35/1000000*'1 macro-mapping'!AY34/'FX rate'!$C$27,"")</f>
        <v/>
      </c>
    </row>
    <row r="124" spans="1:51" ht="14.25" customHeight="1" x14ac:dyDescent="0.2">
      <c r="A124" s="2115"/>
      <c r="B124" s="1840">
        <v>2021</v>
      </c>
      <c r="C124" s="590">
        <f>IF(ISNUMBER(C35),'Cover Page'!$D$35/1000000*'1 macro-mapping'!C35/'FX rate'!$C$27,"")</f>
        <v>0</v>
      </c>
      <c r="D124" s="695" t="str">
        <f>IF(ISNUMBER(D35),'Cover Page'!$D$35/1000000*'1 macro-mapping'!D35/'FX rate'!$C$27,"")</f>
        <v/>
      </c>
      <c r="E124" s="591">
        <f>IF(ISNUMBER(E35),'Cover Page'!$D$35/1000000*'1 macro-mapping'!E35/'FX rate'!$C$27,"")</f>
        <v>0</v>
      </c>
      <c r="F124" s="696" t="str">
        <f>IF(ISNUMBER(F35),'Cover Page'!$D$35/1000000*'1 macro-mapping'!F35/'FX rate'!$C$27,"")</f>
        <v/>
      </c>
      <c r="G124" s="696" t="str">
        <f>IF(ISNUMBER(G35),'Cover Page'!$D$35/1000000*'1 macro-mapping'!G35/'FX rate'!$C$27,"")</f>
        <v/>
      </c>
      <c r="H124" s="697" t="str">
        <f>IF(ISNUMBER(H35),'Cover Page'!$D$35/1000000*'1 macro-mapping'!H35/'FX rate'!$C$27,"")</f>
        <v/>
      </c>
      <c r="I124" s="697" t="str">
        <f>IF(ISNUMBER(I35),'Cover Page'!$D$35/1000000*'1 macro-mapping'!I35/'FX rate'!$C$27,"")</f>
        <v/>
      </c>
      <c r="J124" s="695" t="str">
        <f>IF(ISNUMBER(J35),'Cover Page'!$D$35/1000000*'1 macro-mapping'!J35/'FX rate'!$C$27,"")</f>
        <v/>
      </c>
      <c r="K124" s="696" t="str">
        <f>IF(ISNUMBER(K35),'Cover Page'!$D$35/1000000*'1 macro-mapping'!K35/'FX rate'!$C$27,"")</f>
        <v/>
      </c>
      <c r="L124" s="698" t="str">
        <f>IF(ISNUMBER(L35),'Cover Page'!$D$35/1000000*'1 macro-mapping'!L35/'FX rate'!$C$27,"")</f>
        <v/>
      </c>
      <c r="M124" s="591">
        <f>IF(ISNUMBER(M35),'Cover Page'!$D$35/1000000*'1 macro-mapping'!M35/'FX rate'!$C$27,"")</f>
        <v>0</v>
      </c>
      <c r="N124" s="700" t="str">
        <f>IF(ISNUMBER(N35),'Cover Page'!$D$35/1000000*'1 macro-mapping'!N35/'FX rate'!$C$27,"")</f>
        <v/>
      </c>
      <c r="O124" s="696" t="str">
        <f>IF(ISNUMBER(O35),'Cover Page'!$D$35/1000000*'1 macro-mapping'!O35/'FX rate'!$C$27,"")</f>
        <v/>
      </c>
      <c r="P124" s="699" t="str">
        <f>IF(ISNUMBER(P35),'Cover Page'!$D$35/1000000*'1 macro-mapping'!P35/'FX rate'!$C$27,"")</f>
        <v/>
      </c>
      <c r="Q124" s="695" t="str">
        <f>IF(ISNUMBER(Q35),'Cover Page'!$D$35/1000000*'1 macro-mapping'!Q35/'FX rate'!$C$27,"")</f>
        <v/>
      </c>
      <c r="R124" s="700" t="str">
        <f>IF(ISNUMBER(R35),'Cover Page'!$D$35/1000000*'1 macro-mapping'!R35/'FX rate'!$C$27,"")</f>
        <v/>
      </c>
      <c r="S124" s="696" t="str">
        <f>IF(ISNUMBER(S35),'Cover Page'!$D$35/1000000*'1 macro-mapping'!S35/'FX rate'!$C$27,"")</f>
        <v/>
      </c>
      <c r="T124" s="696" t="str">
        <f>IF(ISNUMBER(T35),'Cover Page'!$D$35/1000000*'1 macro-mapping'!T35/'FX rate'!$C$27,"")</f>
        <v/>
      </c>
      <c r="U124" s="701" t="str">
        <f>IF(ISNUMBER(U35),'Cover Page'!$D$35/1000000*'1 macro-mapping'!U35/'FX rate'!$C$27,"")</f>
        <v/>
      </c>
      <c r="V124" s="700" t="str">
        <f>IF(ISNUMBER(V35),'Cover Page'!$D$35/1000000*'1 macro-mapping'!V35/'FX rate'!$C$27,"")</f>
        <v/>
      </c>
      <c r="W124" s="696" t="str">
        <f>IF(ISNUMBER(W35),'Cover Page'!$D$35/1000000*'1 macro-mapping'!W35/'FX rate'!$C$27,"")</f>
        <v/>
      </c>
      <c r="X124" s="696" t="str">
        <f>IF(ISNUMBER(X35),'Cover Page'!$D$35/1000000*'1 macro-mapping'!X35/'FX rate'!$C$27,"")</f>
        <v/>
      </c>
      <c r="Y124" s="702" t="str">
        <f>IF(ISNUMBER(Y35),'Cover Page'!$D$35/1000000*'1 macro-mapping'!Y35/'FX rate'!$C$27,"")</f>
        <v/>
      </c>
      <c r="Z124" s="702" t="str">
        <f>IF(ISNUMBER(Z35),'Cover Page'!$D$35/1000000*'1 macro-mapping'!Z35/'FX rate'!$C$27,"")</f>
        <v/>
      </c>
      <c r="AA124" s="702" t="str">
        <f>IF(ISNUMBER(AA35),'Cover Page'!$D$35/1000000*'1 macro-mapping'!AA35/'FX rate'!$C$27,"")</f>
        <v/>
      </c>
      <c r="AB124" s="702" t="str">
        <f>IF(ISNUMBER(AB35),'Cover Page'!$D$35/1000000*'1 macro-mapping'!AB35/'FX rate'!$C$27,"")</f>
        <v/>
      </c>
      <c r="AC124" s="702" t="str">
        <f>IF(ISNUMBER(AC35),'Cover Page'!$D$35/1000000*'1 macro-mapping'!AC35/'FX rate'!$C$27,"")</f>
        <v/>
      </c>
      <c r="AD124" s="702" t="str">
        <f>IF(ISNUMBER(AD35),'Cover Page'!$D$35/1000000*'1 macro-mapping'!AD35/'FX rate'!$C$27,"")</f>
        <v/>
      </c>
      <c r="AE124" s="702" t="str">
        <f>IF(ISNUMBER(AE35),'Cover Page'!$D$35/1000000*'1 macro-mapping'!AE35/'FX rate'!$C$27,"")</f>
        <v/>
      </c>
      <c r="AF124" s="702" t="str">
        <f>IF(ISNUMBER(AF35),'Cover Page'!$D$35/1000000*'1 macro-mapping'!AF35/'FX rate'!$C$27,"")</f>
        <v/>
      </c>
      <c r="AG124" s="702" t="str">
        <f>IF(ISNUMBER(AG35),'Cover Page'!$D$35/1000000*'1 macro-mapping'!AG35/'FX rate'!$C$27,"")</f>
        <v/>
      </c>
      <c r="AH124" s="702" t="str">
        <f>IF(ISNUMBER(AH35),'Cover Page'!$D$35/1000000*'1 macro-mapping'!AH35/'FX rate'!$C$27,"")</f>
        <v/>
      </c>
      <c r="AI124" s="702" t="str">
        <f>IF(ISNUMBER(AI35),'Cover Page'!$D$35/1000000*'1 macro-mapping'!AI35/'FX rate'!$C$27,"")</f>
        <v/>
      </c>
      <c r="AJ124" s="702" t="str">
        <f>IF(ISNUMBER(AJ35),'Cover Page'!$D$35/1000000*'1 macro-mapping'!AJ35/'FX rate'!$C$27,"")</f>
        <v/>
      </c>
      <c r="AK124" s="702" t="str">
        <f>IF(ISNUMBER(AK35),'Cover Page'!$D$35/1000000*'1 macro-mapping'!AK35/'FX rate'!$C$27,"")</f>
        <v/>
      </c>
      <c r="AL124" s="248"/>
      <c r="AM124" s="702" t="str">
        <f>IF(ISNUMBER(AM35),'Cover Page'!$D$35/1000000*'1 macro-mapping'!AM35/'FX rate'!$C$27,"")</f>
        <v/>
      </c>
      <c r="AN124" s="702" t="str">
        <f>IF(ISNUMBER(AN35),'Cover Page'!$D$35/1000000*'1 macro-mapping'!AN35/'FX rate'!$C$27,"")</f>
        <v/>
      </c>
      <c r="AO124" s="702" t="str">
        <f>IF(ISNUMBER(AO35),'Cover Page'!$D$35/1000000*'1 macro-mapping'!AO35/'FX rate'!$C$27,"")</f>
        <v/>
      </c>
      <c r="AP124" s="702" t="str">
        <f>IF(ISNUMBER(AP35),'Cover Page'!$D$35/1000000*'1 macro-mapping'!AP35/'FX rate'!$C$27,"")</f>
        <v/>
      </c>
      <c r="AQ124" s="702" t="str">
        <f>IF(ISNUMBER(AQ35),'Cover Page'!$D$35/1000000*'1 macro-mapping'!AQ35/'FX rate'!$C$27,"")</f>
        <v/>
      </c>
      <c r="AR124" s="702" t="str">
        <f>IF(ISNUMBER(AR35),'Cover Page'!$D$35/1000000*'1 macro-mapping'!AR35/'FX rate'!$C$27,"")</f>
        <v/>
      </c>
      <c r="AS124" s="702" t="str">
        <f>IF(ISNUMBER(AS35),'Cover Page'!$D$35/1000000*'1 macro-mapping'!AS35/'FX rate'!$C$27,"")</f>
        <v/>
      </c>
      <c r="AT124" s="248"/>
      <c r="AU124" s="694" t="str">
        <f>IF(ISNUMBER(AU35),'Cover Page'!$D$35/1000000*'1 macro-mapping'!AU35/'FX rate'!$C$27,"")</f>
        <v/>
      </c>
      <c r="AV124" s="694" t="str">
        <f>IF(ISNUMBER(AV35),'Cover Page'!$D$35/1000000*'1 macro-mapping'!AV35/'FX rate'!$C$27,"")</f>
        <v/>
      </c>
      <c r="AW124" s="694" t="str">
        <f>IF(ISNUMBER(AW35),'Cover Page'!$D$35/1000000*'1 macro-mapping'!AW35/'FX rate'!$C$27,"")</f>
        <v/>
      </c>
      <c r="AX124" s="694" t="str">
        <f>IF(ISNUMBER(AX35),'Cover Page'!$D$35/1000000*'1 macro-mapping'!AX35/'FX rate'!$C$27,"")</f>
        <v/>
      </c>
      <c r="AY124" s="694" t="str">
        <f>IF(ISNUMBER(AY35),'Cover Page'!$D$35/1000000*'1 macro-mapping'!AY35/'FX rate'!$C$27,"")</f>
        <v/>
      </c>
    </row>
    <row r="125" spans="1:51" ht="14.25" customHeight="1" x14ac:dyDescent="0.2">
      <c r="A125" s="2115"/>
      <c r="B125" s="1841">
        <v>2022</v>
      </c>
      <c r="C125" s="1842">
        <f>IF(ISNUMBER(C36),'Cover Page'!$D$35/1000000*'1 macro-mapping'!C36/'FX rate'!$C$27,"")</f>
        <v>0</v>
      </c>
      <c r="D125" s="1843" t="str">
        <f>IF(ISNUMBER(D36),'Cover Page'!$D$35/1000000*'1 macro-mapping'!D36/'FX rate'!$C$27,"")</f>
        <v/>
      </c>
      <c r="E125" s="1844">
        <f>IF(ISNUMBER(E36),'Cover Page'!$D$35/1000000*'1 macro-mapping'!E36/'FX rate'!$C$27,"")</f>
        <v>0</v>
      </c>
      <c r="F125" s="1845" t="str">
        <f>IF(ISNUMBER(F36),'Cover Page'!$D$35/1000000*'1 macro-mapping'!F36/'FX rate'!$C$27,"")</f>
        <v/>
      </c>
      <c r="G125" s="1845" t="str">
        <f>IF(ISNUMBER(G36),'Cover Page'!$D$35/1000000*'1 macro-mapping'!G36/'FX rate'!$C$27,"")</f>
        <v/>
      </c>
      <c r="H125" s="1846" t="str">
        <f>IF(ISNUMBER(H36),'Cover Page'!$D$35/1000000*'1 macro-mapping'!H36/'FX rate'!$C$27,"")</f>
        <v/>
      </c>
      <c r="I125" s="1846" t="str">
        <f>IF(ISNUMBER(I36),'Cover Page'!$D$35/1000000*'1 macro-mapping'!I36/'FX rate'!$C$27,"")</f>
        <v/>
      </c>
      <c r="J125" s="1843" t="str">
        <f>IF(ISNUMBER(J36),'Cover Page'!$D$35/1000000*'1 macro-mapping'!J36/'FX rate'!$C$27,"")</f>
        <v/>
      </c>
      <c r="K125" s="1845" t="str">
        <f>IF(ISNUMBER(K36),'Cover Page'!$D$35/1000000*'1 macro-mapping'!K36/'FX rate'!$C$27,"")</f>
        <v/>
      </c>
      <c r="L125" s="1847" t="str">
        <f>IF(ISNUMBER(L36),'Cover Page'!$D$35/1000000*'1 macro-mapping'!L36/'FX rate'!$C$27,"")</f>
        <v/>
      </c>
      <c r="M125" s="1844">
        <f>IF(ISNUMBER(M36),'Cover Page'!$D$35/1000000*'1 macro-mapping'!M36/'FX rate'!$C$27,"")</f>
        <v>0</v>
      </c>
      <c r="N125" s="1848" t="str">
        <f>IF(ISNUMBER(N36),'Cover Page'!$D$35/1000000*'1 macro-mapping'!N36/'FX rate'!$C$27,"")</f>
        <v/>
      </c>
      <c r="O125" s="1845" t="str">
        <f>IF(ISNUMBER(O36),'Cover Page'!$D$35/1000000*'1 macro-mapping'!O36/'FX rate'!$C$27,"")</f>
        <v/>
      </c>
      <c r="P125" s="1849" t="str">
        <f>IF(ISNUMBER(P36),'Cover Page'!$D$35/1000000*'1 macro-mapping'!P36/'FX rate'!$C$27,"")</f>
        <v/>
      </c>
      <c r="Q125" s="1843" t="str">
        <f>IF(ISNUMBER(Q36),'Cover Page'!$D$35/1000000*'1 macro-mapping'!Q36/'FX rate'!$C$27,"")</f>
        <v/>
      </c>
      <c r="R125" s="1848" t="str">
        <f>IF(ISNUMBER(R36),'Cover Page'!$D$35/1000000*'1 macro-mapping'!R36/'FX rate'!$C$27,"")</f>
        <v/>
      </c>
      <c r="S125" s="1845" t="str">
        <f>IF(ISNUMBER(S36),'Cover Page'!$D$35/1000000*'1 macro-mapping'!S36/'FX rate'!$C$27,"")</f>
        <v/>
      </c>
      <c r="T125" s="1845" t="str">
        <f>IF(ISNUMBER(T36),'Cover Page'!$D$35/1000000*'1 macro-mapping'!T36/'FX rate'!$C$27,"")</f>
        <v/>
      </c>
      <c r="U125" s="1850" t="str">
        <f>IF(ISNUMBER(U36),'Cover Page'!$D$35/1000000*'1 macro-mapping'!U36/'FX rate'!$C$27,"")</f>
        <v/>
      </c>
      <c r="V125" s="1848" t="str">
        <f>IF(ISNUMBER(V36),'Cover Page'!$D$35/1000000*'1 macro-mapping'!V36/'FX rate'!$C$27,"")</f>
        <v/>
      </c>
      <c r="W125" s="1845" t="str">
        <f>IF(ISNUMBER(W36),'Cover Page'!$D$35/1000000*'1 macro-mapping'!W36/'FX rate'!$C$27,"")</f>
        <v/>
      </c>
      <c r="X125" s="1845" t="str">
        <f>IF(ISNUMBER(X36),'Cover Page'!$D$35/1000000*'1 macro-mapping'!X36/'FX rate'!$C$27,"")</f>
        <v/>
      </c>
      <c r="Y125" s="1851" t="str">
        <f>IF(ISNUMBER(Y36),'Cover Page'!$D$35/1000000*'1 macro-mapping'!Y36/'FX rate'!$C$27,"")</f>
        <v/>
      </c>
      <c r="Z125" s="1851" t="str">
        <f>IF(ISNUMBER(Z36),'Cover Page'!$D$35/1000000*'1 macro-mapping'!Z36/'FX rate'!$C$27,"")</f>
        <v/>
      </c>
      <c r="AA125" s="1851" t="str">
        <f>IF(ISNUMBER(AA36),'Cover Page'!$D$35/1000000*'1 macro-mapping'!AA36/'FX rate'!$C$27,"")</f>
        <v/>
      </c>
      <c r="AB125" s="1851" t="str">
        <f>IF(ISNUMBER(AB36),'Cover Page'!$D$35/1000000*'1 macro-mapping'!AB36/'FX rate'!$C$27,"")</f>
        <v/>
      </c>
      <c r="AC125" s="1851" t="str">
        <f>IF(ISNUMBER(AC36),'Cover Page'!$D$35/1000000*'1 macro-mapping'!AC36/'FX rate'!$C$27,"")</f>
        <v/>
      </c>
      <c r="AD125" s="1851" t="str">
        <f>IF(ISNUMBER(AD36),'Cover Page'!$D$35/1000000*'1 macro-mapping'!AD36/'FX rate'!$C$27,"")</f>
        <v/>
      </c>
      <c r="AE125" s="1851" t="str">
        <f>IF(ISNUMBER(AE36),'Cover Page'!$D$35/1000000*'1 macro-mapping'!AE36/'FX rate'!$C$27,"")</f>
        <v/>
      </c>
      <c r="AF125" s="1851" t="str">
        <f>IF(ISNUMBER(AF36),'Cover Page'!$D$35/1000000*'1 macro-mapping'!AF36/'FX rate'!$C$27,"")</f>
        <v/>
      </c>
      <c r="AG125" s="1851" t="str">
        <f>IF(ISNUMBER(AG36),'Cover Page'!$D$35/1000000*'1 macro-mapping'!AG36/'FX rate'!$C$27,"")</f>
        <v/>
      </c>
      <c r="AH125" s="1851" t="str">
        <f>IF(ISNUMBER(AH36),'Cover Page'!$D$35/1000000*'1 macro-mapping'!AH36/'FX rate'!$C$27,"")</f>
        <v/>
      </c>
      <c r="AI125" s="1851" t="str">
        <f>IF(ISNUMBER(AI36),'Cover Page'!$D$35/1000000*'1 macro-mapping'!AI36/'FX rate'!$C$27,"")</f>
        <v/>
      </c>
      <c r="AJ125" s="1851" t="str">
        <f>IF(ISNUMBER(AJ36),'Cover Page'!$D$35/1000000*'1 macro-mapping'!AJ36/'FX rate'!$C$27,"")</f>
        <v/>
      </c>
      <c r="AK125" s="1851" t="str">
        <f>IF(ISNUMBER(AK36),'Cover Page'!$D$35/1000000*'1 macro-mapping'!AK36/'FX rate'!$C$27,"")</f>
        <v/>
      </c>
      <c r="AL125" s="248"/>
      <c r="AM125" s="1851" t="str">
        <f>IF(ISNUMBER(AM36),'Cover Page'!$D$35/1000000*'1 macro-mapping'!AM36/'FX rate'!$C$27,"")</f>
        <v/>
      </c>
      <c r="AN125" s="1851" t="str">
        <f>IF(ISNUMBER(AN36),'Cover Page'!$D$35/1000000*'1 macro-mapping'!AN36/'FX rate'!$C$27,"")</f>
        <v/>
      </c>
      <c r="AO125" s="1851" t="str">
        <f>IF(ISNUMBER(AO36),'Cover Page'!$D$35/1000000*'1 macro-mapping'!AO36/'FX rate'!$C$27,"")</f>
        <v/>
      </c>
      <c r="AP125" s="1851" t="str">
        <f>IF(ISNUMBER(AP36),'Cover Page'!$D$35/1000000*'1 macro-mapping'!AP36/'FX rate'!$C$27,"")</f>
        <v/>
      </c>
      <c r="AQ125" s="1851" t="str">
        <f>IF(ISNUMBER(AQ36),'Cover Page'!$D$35/1000000*'1 macro-mapping'!AQ36/'FX rate'!$C$27,"")</f>
        <v/>
      </c>
      <c r="AR125" s="1851" t="str">
        <f>IF(ISNUMBER(AR36),'Cover Page'!$D$35/1000000*'1 macro-mapping'!AR36/'FX rate'!$C$27,"")</f>
        <v/>
      </c>
      <c r="AS125" s="1851" t="str">
        <f>IF(ISNUMBER(AS36),'Cover Page'!$D$35/1000000*'1 macro-mapping'!AS36/'FX rate'!$C$27,"")</f>
        <v/>
      </c>
      <c r="AT125" s="248"/>
      <c r="AU125" s="1851" t="str">
        <f>IF(ISNUMBER(AU36),'Cover Page'!$D$35/1000000*'1 macro-mapping'!AU36/'FX rate'!$C$27,"")</f>
        <v/>
      </c>
      <c r="AV125" s="1851" t="str">
        <f>IF(ISNUMBER(AV36),'Cover Page'!$D$35/1000000*'1 macro-mapping'!AV36/'FX rate'!$C$27,"")</f>
        <v/>
      </c>
      <c r="AW125" s="1851" t="str">
        <f>IF(ISNUMBER(AW36),'Cover Page'!$D$35/1000000*'1 macro-mapping'!AW36/'FX rate'!$C$27,"")</f>
        <v/>
      </c>
      <c r="AX125" s="1851" t="str">
        <f>IF(ISNUMBER(AX36),'Cover Page'!$D$35/1000000*'1 macro-mapping'!AX36/'FX rate'!$C$27,"")</f>
        <v/>
      </c>
      <c r="AY125" s="1851" t="str">
        <f>IF(ISNUMBER(AY36),'Cover Page'!$D$35/1000000*'1 macro-mapping'!AY36/'FX rate'!$C$27,"")</f>
        <v/>
      </c>
    </row>
    <row r="126" spans="1:51" ht="14.25" customHeight="1" x14ac:dyDescent="0.2">
      <c r="A126" s="2115"/>
    </row>
    <row r="127" spans="1:51" ht="14.25" customHeight="1" x14ac:dyDescent="0.2">
      <c r="A127" s="2115"/>
    </row>
    <row r="128" spans="1:51" ht="14.25" customHeight="1" x14ac:dyDescent="0.2">
      <c r="A128" s="2115"/>
    </row>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sheetData>
  <sheetProtection formatCells="0" formatColumns="0" formatRows="0" insertHyperlinks="0"/>
  <mergeCells count="107">
    <mergeCell ref="AI11:AI13"/>
    <mergeCell ref="B8:B13"/>
    <mergeCell ref="C9:C13"/>
    <mergeCell ref="D10:D13"/>
    <mergeCell ref="E10:E13"/>
    <mergeCell ref="H10:H13"/>
    <mergeCell ref="J10:J13"/>
    <mergeCell ref="M10:M13"/>
    <mergeCell ref="N11:N13"/>
    <mergeCell ref="Q11:Q13"/>
    <mergeCell ref="I10:I13"/>
    <mergeCell ref="AE68:AE70"/>
    <mergeCell ref="AF68:AF70"/>
    <mergeCell ref="N68:N70"/>
    <mergeCell ref="Q68:Q70"/>
    <mergeCell ref="AP14:AQ14"/>
    <mergeCell ref="R68:R70"/>
    <mergeCell ref="V68:V70"/>
    <mergeCell ref="Y68:Y70"/>
    <mergeCell ref="Z68:Z70"/>
    <mergeCell ref="AN67:AN70"/>
    <mergeCell ref="AO67:AO70"/>
    <mergeCell ref="AD68:AD70"/>
    <mergeCell ref="AU10:AU13"/>
    <mergeCell ref="AV10:AV13"/>
    <mergeCell ref="AP11:AP13"/>
    <mergeCell ref="AH11:AH13"/>
    <mergeCell ref="AY67:AY70"/>
    <mergeCell ref="B65:B70"/>
    <mergeCell ref="C66:C70"/>
    <mergeCell ref="AM66:AM70"/>
    <mergeCell ref="D67:D70"/>
    <mergeCell ref="E67:E70"/>
    <mergeCell ref="H67:H70"/>
    <mergeCell ref="I67:I70"/>
    <mergeCell ref="J67:J70"/>
    <mergeCell ref="M67:M70"/>
    <mergeCell ref="AK67:AK70"/>
    <mergeCell ref="AG68:AG70"/>
    <mergeCell ref="AJ68:AJ70"/>
    <mergeCell ref="AA68:AA70"/>
    <mergeCell ref="AB68:AB70"/>
    <mergeCell ref="AC68:AC70"/>
    <mergeCell ref="AU67:AU70"/>
    <mergeCell ref="AV67:AV70"/>
    <mergeCell ref="AW67:AW70"/>
    <mergeCell ref="AX67:AX70"/>
    <mergeCell ref="R100:R102"/>
    <mergeCell ref="V100:V102"/>
    <mergeCell ref="Y100:Y102"/>
    <mergeCell ref="Z100:Z102"/>
    <mergeCell ref="AY10:AY13"/>
    <mergeCell ref="AM4:AO7"/>
    <mergeCell ref="AC11:AC13"/>
    <mergeCell ref="R11:R13"/>
    <mergeCell ref="V11:V13"/>
    <mergeCell ref="AM9:AM13"/>
    <mergeCell ref="AN10:AN13"/>
    <mergeCell ref="AO10:AO13"/>
    <mergeCell ref="Z11:Z13"/>
    <mergeCell ref="AD11:AD13"/>
    <mergeCell ref="AA11:AA13"/>
    <mergeCell ref="AK10:AK13"/>
    <mergeCell ref="AG11:AG13"/>
    <mergeCell ref="AF11:AF13"/>
    <mergeCell ref="AJ11:AJ13"/>
    <mergeCell ref="AE11:AE13"/>
    <mergeCell ref="AB11:AB13"/>
    <mergeCell ref="Y11:Y13"/>
    <mergeCell ref="AW10:AW13"/>
    <mergeCell ref="AX10:AX13"/>
    <mergeCell ref="AY99:AY102"/>
    <mergeCell ref="AN99:AN102"/>
    <mergeCell ref="AO99:AO102"/>
    <mergeCell ref="AU99:AU102"/>
    <mergeCell ref="AV99:AV102"/>
    <mergeCell ref="AW99:AW102"/>
    <mergeCell ref="AX99:AX102"/>
    <mergeCell ref="AF100:AF102"/>
    <mergeCell ref="AG100:AG102"/>
    <mergeCell ref="AJ100:AJ102"/>
    <mergeCell ref="AM98:AM102"/>
    <mergeCell ref="AK99:AK102"/>
    <mergeCell ref="AR10:AS10"/>
    <mergeCell ref="AR11:AS12"/>
    <mergeCell ref="AP4:AR7"/>
    <mergeCell ref="K6:M6"/>
    <mergeCell ref="A16:A32"/>
    <mergeCell ref="G6:I6"/>
    <mergeCell ref="C6:E6"/>
    <mergeCell ref="A105:A128"/>
    <mergeCell ref="A73:A96"/>
    <mergeCell ref="AA100:AA102"/>
    <mergeCell ref="AB100:AB102"/>
    <mergeCell ref="AC100:AC102"/>
    <mergeCell ref="AD100:AD102"/>
    <mergeCell ref="AE100:AE102"/>
    <mergeCell ref="B97:B102"/>
    <mergeCell ref="C98:C102"/>
    <mergeCell ref="D99:D102"/>
    <mergeCell ref="E99:E102"/>
    <mergeCell ref="H99:H102"/>
    <mergeCell ref="I99:I102"/>
    <mergeCell ref="J99:J102"/>
    <mergeCell ref="M99:M102"/>
    <mergeCell ref="N100:N102"/>
    <mergeCell ref="Q100:Q102"/>
  </mergeCells>
  <dataValidations count="7">
    <dataValidation type="decimal" operator="greaterThanOrEqual" allowBlank="1" showInputMessage="1" showErrorMessage="1" error="Please enter non-negative number." sqref="AU16:AY36 F30:L36 D16:D36 N16:AK36 G16:L16 F16:F17 AM16:AS36" xr:uid="{00000000-0002-0000-0300-000000000000}">
      <formula1>0</formula1>
    </dataValidation>
    <dataValidation operator="greaterThanOrEqual" allowBlank="1" showErrorMessage="1" errorTitle="Error" error="Please enter non-negative number." sqref="B104 A15:XFD15 B72:AY72" xr:uid="{00000000-0002-0000-0300-000001000000}"/>
    <dataValidation operator="greaterThanOrEqual" allowBlank="1" showErrorMessage="1" errorTitle="Error" error="Please enter non-negative number." promptTitle="Note" prompt="Please input data in the table above (using the domestic currency and unit multiplier specified on the cover page)." sqref="C73:AK93 C97:AK125 AU73:AY93 AM73:AS93 AM97:AS125 AU97:AY125" xr:uid="{00000000-0002-0000-0300-000002000000}"/>
    <dataValidation allowBlank="1" showErrorMessage="1" promptTitle="Note" prompt="Calculated as the sum of columns 2, 3, 6, 7, 8, 11 and 33." sqref="C16:C35" xr:uid="{00000000-0002-0000-0300-000003000000}"/>
    <dataValidation allowBlank="1" showErrorMessage="1" promptTitle="Note" prompt="Calculated as the sum of columns 12, 15, 16, 20, 23, 24, 25, 26, 27, 28, 29, 30, 31 and 32." sqref="M16:M36" xr:uid="{00000000-0002-0000-0300-000004000000}"/>
    <dataValidation type="decimal" operator="greaterThanOrEqual" allowBlank="1" showErrorMessage="1" error="Please enter non-negative number." promptTitle="Note" prompt="Calculated as the sum of columns 4 and 5." sqref="E16:E36" xr:uid="{00000000-0002-0000-0300-000005000000}">
      <formula1>0</formula1>
    </dataValidation>
    <dataValidation allowBlank="1" showErrorMessage="1" promptTitle="Note" prompt="Calculated as the sum of columns 2, 3, 6, 7, 8, 11 and 33." sqref="C36" xr:uid="{9CD2F411-0AFE-460D-9115-1A58F58510C1}"/>
  </dataValidations>
  <hyperlinks>
    <hyperlink ref="G6" location="'1 macro-mapping'!A55" display="In floating exchange rates" xr:uid="{00000000-0004-0000-0300-000000000000}"/>
    <hyperlink ref="C6" location="'1 macro-mapping'!B16" display="In reported currency" xr:uid="{00000000-0004-0000-0300-000001000000}"/>
    <hyperlink ref="K6" location="'1 macro-mapping'!A83" display="In constant (from 2016) exchange rates" xr:uid="{00000000-0004-0000-0300-000002000000}"/>
    <hyperlink ref="K6:M6" location="'1 macro-mapping'!A91" display="in USD million (costant 2016 exchange rate)" xr:uid="{00000000-0004-0000-0300-000003000000}"/>
    <hyperlink ref="G6:H6" location="'1 macro-mapping'!A57" display="In floating exchange rates" xr:uid="{00000000-0004-0000-0300-000004000000}"/>
    <hyperlink ref="G6:I6" location="'1 macro-mapping'!A65" display="in USD million (floating exchange rates)" xr:uid="{00000000-0004-0000-0300-000005000000}"/>
  </hyperlinks>
  <pageMargins left="0.70866141732283472" right="0.70866141732283472" top="0.74803149606299213" bottom="0.74803149606299213" header="0.31496062992125984" footer="0.31496062992125984"/>
  <pageSetup paperSize="8"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26" min="1"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59999389629810485"/>
    <pageSetUpPr autoPageBreaks="0" fitToPage="1"/>
  </sheetPr>
  <dimension ref="A1:AZ38"/>
  <sheetViews>
    <sheetView showGridLines="0" zoomScale="85" zoomScaleNormal="85" zoomScaleSheetLayoutView="40" workbookViewId="0">
      <pane xSplit="2" ySplit="13" topLeftCell="AF14" activePane="bottomRight" state="frozen"/>
      <selection pane="topRight" activeCell="D35" sqref="D35"/>
      <selection pane="bottomLeft" activeCell="D35" sqref="D35"/>
      <selection pane="bottomRight" activeCell="AZ34" sqref="AZ34"/>
    </sheetView>
  </sheetViews>
  <sheetFormatPr defaultColWidth="0" defaultRowHeight="14.25" zeroHeight="1" x14ac:dyDescent="0.2"/>
  <cols>
    <col min="1" max="1" width="3.625" customWidth="1"/>
    <col min="2" max="2" width="15.125" customWidth="1"/>
    <col min="3" max="37" width="12.625" customWidth="1"/>
    <col min="38" max="38" width="5.625" customWidth="1"/>
    <col min="39" max="45" width="12.625" customWidth="1"/>
    <col min="46" max="46" width="5.625" customWidth="1"/>
    <col min="47" max="47" width="12.625" style="28" customWidth="1"/>
    <col min="48" max="48" width="12.625" customWidth="1"/>
    <col min="49" max="49" width="12.625" style="28" customWidth="1"/>
    <col min="50" max="50" width="12.625" customWidth="1"/>
    <col min="51" max="51" width="12.625" style="28" customWidth="1"/>
    <col min="52" max="52" width="5.625" customWidth="1"/>
  </cols>
  <sheetData>
    <row r="1" spans="1:52" ht="14.25" customHeight="1" x14ac:dyDescent="0.2">
      <c r="A1" s="34"/>
      <c r="B1" s="24"/>
      <c r="C1" s="24"/>
      <c r="D1" s="24"/>
      <c r="E1" s="24"/>
      <c r="F1" s="24"/>
      <c r="G1" s="24"/>
      <c r="H1" s="24"/>
      <c r="AU1"/>
      <c r="AW1"/>
    </row>
    <row r="2" spans="1:52" ht="19.5" customHeight="1" x14ac:dyDescent="0.2">
      <c r="B2" s="50" t="s">
        <v>488</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U2"/>
      <c r="AW2"/>
      <c r="AY2"/>
    </row>
    <row r="3" spans="1:52"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9"/>
      <c r="AV3" s="2"/>
      <c r="AW3" s="29"/>
      <c r="AX3" s="2"/>
      <c r="AY3" s="29"/>
    </row>
    <row r="4" spans="1:52" ht="12" customHeight="1" x14ac:dyDescent="0.2">
      <c r="B4" s="49" t="s">
        <v>489</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M4" s="2133" t="s">
        <v>490</v>
      </c>
      <c r="AN4" s="2133"/>
      <c r="AO4" s="2133"/>
      <c r="AP4" s="832"/>
      <c r="AQ4" s="832"/>
      <c r="AR4" s="832"/>
      <c r="AS4" s="832"/>
      <c r="AU4" s="48" t="s">
        <v>492</v>
      </c>
      <c r="AW4"/>
      <c r="AY4"/>
    </row>
    <row r="5" spans="1:52" ht="12" customHeight="1" thickBot="1" x14ac:dyDescent="0.2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133"/>
      <c r="AN5" s="2133"/>
      <c r="AO5" s="2133"/>
      <c r="AP5" s="832"/>
      <c r="AQ5" s="832"/>
      <c r="AR5" s="832"/>
      <c r="AS5" s="832"/>
      <c r="AT5" s="5"/>
      <c r="AU5" s="30"/>
      <c r="AV5" s="5"/>
      <c r="AW5" s="30"/>
      <c r="AX5" s="5"/>
      <c r="AY5" s="30"/>
    </row>
    <row r="6" spans="1:52" ht="14.25" customHeight="1" x14ac:dyDescent="0.2">
      <c r="B6" s="2165" t="s">
        <v>495</v>
      </c>
      <c r="C6" s="110"/>
      <c r="D6" s="3"/>
      <c r="E6" s="3"/>
      <c r="F6" s="3"/>
      <c r="G6" s="3"/>
      <c r="H6" s="3"/>
      <c r="I6" s="45"/>
      <c r="J6" s="3"/>
      <c r="K6" s="3"/>
      <c r="L6" s="3"/>
      <c r="M6" s="3"/>
      <c r="N6" s="3"/>
      <c r="O6" s="3"/>
      <c r="P6" s="3"/>
      <c r="Q6" s="3"/>
      <c r="R6" s="3"/>
      <c r="S6" s="3"/>
      <c r="T6" s="3"/>
      <c r="U6" s="3"/>
      <c r="V6" s="3"/>
      <c r="W6" s="3"/>
      <c r="X6" s="3"/>
      <c r="Y6" s="3"/>
      <c r="Z6" s="3"/>
      <c r="AA6" s="3"/>
      <c r="AB6" s="3"/>
      <c r="AC6" s="3"/>
      <c r="AD6" s="3"/>
      <c r="AE6" s="3"/>
      <c r="AF6" s="3"/>
      <c r="AG6" s="3"/>
      <c r="AH6" s="3"/>
      <c r="AI6" s="3"/>
      <c r="AJ6" s="3"/>
      <c r="AK6" s="3"/>
      <c r="AL6" s="42"/>
      <c r="AM6" s="183"/>
      <c r="AN6" s="184"/>
      <c r="AO6" s="184"/>
      <c r="AP6" s="3"/>
      <c r="AQ6" s="3"/>
      <c r="AR6" s="3"/>
      <c r="AS6" s="3"/>
      <c r="AT6" s="42"/>
      <c r="AU6" s="3"/>
      <c r="AV6" s="3"/>
      <c r="AW6" s="3"/>
      <c r="AX6" s="3"/>
      <c r="AY6" s="3"/>
    </row>
    <row r="7" spans="1:52" ht="9.9499999999999993" customHeight="1" x14ac:dyDescent="0.2">
      <c r="B7" s="2166"/>
      <c r="C7" s="2167" t="s">
        <v>544</v>
      </c>
      <c r="D7" s="37"/>
      <c r="E7" s="37"/>
      <c r="F7" s="38"/>
      <c r="G7" s="38"/>
      <c r="H7" s="37"/>
      <c r="I7" s="37"/>
      <c r="J7" s="37"/>
      <c r="K7" s="38"/>
      <c r="L7" s="38"/>
      <c r="M7" s="37"/>
      <c r="N7" s="46"/>
      <c r="O7" s="38"/>
      <c r="P7" s="38"/>
      <c r="Q7" s="39"/>
      <c r="R7" s="39"/>
      <c r="S7" s="39"/>
      <c r="T7" s="39"/>
      <c r="U7" s="39"/>
      <c r="V7" s="39"/>
      <c r="W7" s="39"/>
      <c r="X7" s="39"/>
      <c r="Y7" s="39"/>
      <c r="Z7" s="39"/>
      <c r="AA7" s="39"/>
      <c r="AB7" s="39"/>
      <c r="AC7" s="39"/>
      <c r="AD7" s="39"/>
      <c r="AE7" s="39"/>
      <c r="AF7" s="39"/>
      <c r="AG7" s="39"/>
      <c r="AH7" s="39"/>
      <c r="AI7" s="39"/>
      <c r="AJ7" s="39"/>
      <c r="AK7" s="41"/>
      <c r="AL7" s="33"/>
      <c r="AM7" s="2172" t="s">
        <v>544</v>
      </c>
      <c r="AN7" s="241"/>
      <c r="AO7" s="242"/>
      <c r="AP7" s="449"/>
      <c r="AQ7" s="449"/>
      <c r="AR7" s="449"/>
      <c r="AS7" s="242"/>
      <c r="AT7" s="33"/>
      <c r="AU7" s="40"/>
      <c r="AV7" s="41"/>
      <c r="AW7" s="40"/>
      <c r="AX7" s="41"/>
      <c r="AY7" s="40"/>
    </row>
    <row r="8" spans="1:52" ht="9.9499999999999993" customHeight="1" x14ac:dyDescent="0.2">
      <c r="B8" s="2166"/>
      <c r="C8" s="2168"/>
      <c r="D8" s="2143" t="s">
        <v>545</v>
      </c>
      <c r="E8" s="2169" t="s">
        <v>546</v>
      </c>
      <c r="F8" s="78"/>
      <c r="G8" s="78"/>
      <c r="H8" s="2143" t="s">
        <v>547</v>
      </c>
      <c r="I8" s="2143" t="s">
        <v>548</v>
      </c>
      <c r="J8" s="2170" t="s">
        <v>549</v>
      </c>
      <c r="K8" s="78"/>
      <c r="L8" s="81"/>
      <c r="M8" s="2169" t="s">
        <v>550</v>
      </c>
      <c r="N8" s="77"/>
      <c r="O8" s="78"/>
      <c r="P8" s="78"/>
      <c r="Q8" s="79"/>
      <c r="R8" s="77"/>
      <c r="S8" s="77"/>
      <c r="T8" s="77"/>
      <c r="U8" s="77"/>
      <c r="V8" s="77"/>
      <c r="W8" s="77"/>
      <c r="X8" s="77"/>
      <c r="Y8" s="77"/>
      <c r="Z8" s="78"/>
      <c r="AA8" s="77"/>
      <c r="AB8" s="77"/>
      <c r="AC8" s="77"/>
      <c r="AD8" s="77"/>
      <c r="AE8" s="77"/>
      <c r="AF8" s="77"/>
      <c r="AG8" s="77"/>
      <c r="AH8" s="77"/>
      <c r="AI8" s="77"/>
      <c r="AJ8" s="80"/>
      <c r="AK8" s="2143" t="s">
        <v>551</v>
      </c>
      <c r="AL8" s="245"/>
      <c r="AM8" s="2173"/>
      <c r="AN8" s="2139" t="s">
        <v>552</v>
      </c>
      <c r="AO8" s="2140" t="s">
        <v>553</v>
      </c>
      <c r="AP8" s="874"/>
      <c r="AQ8" s="875"/>
      <c r="AR8" s="2104"/>
      <c r="AS8" s="2105"/>
      <c r="AT8" s="245"/>
      <c r="AU8" s="2146"/>
      <c r="AV8" s="2146"/>
      <c r="AW8" s="2146"/>
      <c r="AX8" s="2146"/>
      <c r="AY8" s="2146"/>
    </row>
    <row r="9" spans="1:52" ht="9.9499999999999993" customHeight="1" x14ac:dyDescent="0.2">
      <c r="B9" s="2166"/>
      <c r="C9" s="2168"/>
      <c r="D9" s="2143"/>
      <c r="E9" s="2169"/>
      <c r="F9" s="82"/>
      <c r="G9" s="82"/>
      <c r="H9" s="2143"/>
      <c r="I9" s="2143"/>
      <c r="J9" s="2169"/>
      <c r="K9" s="82"/>
      <c r="L9" s="83"/>
      <c r="M9" s="2169"/>
      <c r="N9" s="2136" t="s">
        <v>554</v>
      </c>
      <c r="O9" s="86"/>
      <c r="P9" s="86"/>
      <c r="Q9" s="2136" t="s">
        <v>555</v>
      </c>
      <c r="R9" s="2136" t="s">
        <v>556</v>
      </c>
      <c r="S9" s="86"/>
      <c r="T9" s="86"/>
      <c r="U9" s="86"/>
      <c r="V9" s="2136" t="s">
        <v>557</v>
      </c>
      <c r="W9" s="86"/>
      <c r="X9" s="234"/>
      <c r="Y9" s="2134" t="s">
        <v>558</v>
      </c>
      <c r="Z9" s="2134" t="s">
        <v>559</v>
      </c>
      <c r="AA9" s="2134" t="s">
        <v>560</v>
      </c>
      <c r="AB9" s="2134" t="s">
        <v>561</v>
      </c>
      <c r="AC9" s="2134" t="s">
        <v>562</v>
      </c>
      <c r="AD9" s="2134" t="s">
        <v>563</v>
      </c>
      <c r="AE9" s="2144" t="s">
        <v>564</v>
      </c>
      <c r="AF9" s="2144" t="s">
        <v>564</v>
      </c>
      <c r="AG9" s="2144" t="s">
        <v>564</v>
      </c>
      <c r="AH9" s="1239"/>
      <c r="AI9" s="1239"/>
      <c r="AJ9" s="2134" t="s">
        <v>565</v>
      </c>
      <c r="AK9" s="2143"/>
      <c r="AL9" s="245"/>
      <c r="AM9" s="2173"/>
      <c r="AN9" s="2139"/>
      <c r="AO9" s="2141"/>
      <c r="AP9" s="2106" t="s">
        <v>566</v>
      </c>
      <c r="AQ9" s="876"/>
      <c r="AR9" s="2106" t="s">
        <v>567</v>
      </c>
      <c r="AS9" s="2107"/>
      <c r="AT9" s="245"/>
      <c r="AU9" s="2147"/>
      <c r="AV9" s="2147"/>
      <c r="AW9" s="2147"/>
      <c r="AX9" s="2147"/>
      <c r="AY9" s="2147"/>
    </row>
    <row r="10" spans="1:52" ht="12" customHeight="1" x14ac:dyDescent="0.2">
      <c r="B10" s="2166"/>
      <c r="C10" s="2168"/>
      <c r="D10" s="2143"/>
      <c r="E10" s="2169"/>
      <c r="F10" s="84"/>
      <c r="G10" s="84"/>
      <c r="H10" s="2143"/>
      <c r="I10" s="2143"/>
      <c r="J10" s="2169"/>
      <c r="K10" s="84"/>
      <c r="L10" s="85"/>
      <c r="M10" s="2169"/>
      <c r="N10" s="2137"/>
      <c r="O10" s="87"/>
      <c r="P10" s="87"/>
      <c r="Q10" s="2137"/>
      <c r="R10" s="2137"/>
      <c r="S10" s="87"/>
      <c r="T10" s="87"/>
      <c r="U10" s="87"/>
      <c r="V10" s="2137"/>
      <c r="W10" s="235"/>
      <c r="X10" s="236"/>
      <c r="Y10" s="2135"/>
      <c r="Z10" s="2135"/>
      <c r="AA10" s="2135"/>
      <c r="AB10" s="2135"/>
      <c r="AC10" s="2135"/>
      <c r="AD10" s="2135"/>
      <c r="AE10" s="2145"/>
      <c r="AF10" s="2145"/>
      <c r="AG10" s="2145"/>
      <c r="AH10" s="1240"/>
      <c r="AI10" s="1240"/>
      <c r="AJ10" s="2135"/>
      <c r="AK10" s="2143"/>
      <c r="AL10" s="245"/>
      <c r="AM10" s="2173"/>
      <c r="AN10" s="2139"/>
      <c r="AO10" s="2141"/>
      <c r="AP10" s="2106"/>
      <c r="AQ10" s="877"/>
      <c r="AR10" s="2108"/>
      <c r="AS10" s="2109"/>
      <c r="AT10" s="245"/>
      <c r="AU10" s="2147"/>
      <c r="AV10" s="2147"/>
      <c r="AW10" s="2147"/>
      <c r="AX10" s="2147"/>
      <c r="AY10" s="2147"/>
    </row>
    <row r="11" spans="1:52" ht="57.95" customHeight="1" x14ac:dyDescent="0.2">
      <c r="B11" s="2166"/>
      <c r="C11" s="2168"/>
      <c r="D11" s="2143"/>
      <c r="E11" s="2169"/>
      <c r="F11" s="222" t="s">
        <v>568</v>
      </c>
      <c r="G11" s="222" t="s">
        <v>569</v>
      </c>
      <c r="H11" s="2143"/>
      <c r="I11" s="2143"/>
      <c r="J11" s="2169"/>
      <c r="K11" s="74" t="s">
        <v>570</v>
      </c>
      <c r="L11" s="75" t="s">
        <v>571</v>
      </c>
      <c r="M11" s="2169"/>
      <c r="N11" s="2171"/>
      <c r="O11" s="74" t="s">
        <v>572</v>
      </c>
      <c r="P11" s="76" t="s">
        <v>573</v>
      </c>
      <c r="Q11" s="2137"/>
      <c r="R11" s="2137"/>
      <c r="S11" s="76" t="s">
        <v>574</v>
      </c>
      <c r="T11" s="76" t="s">
        <v>575</v>
      </c>
      <c r="U11" s="76" t="s">
        <v>576</v>
      </c>
      <c r="V11" s="2137"/>
      <c r="W11" s="74" t="s">
        <v>577</v>
      </c>
      <c r="X11" s="222" t="s">
        <v>578</v>
      </c>
      <c r="Y11" s="2135"/>
      <c r="Z11" s="2135"/>
      <c r="AA11" s="2135"/>
      <c r="AB11" s="2135"/>
      <c r="AC11" s="2135"/>
      <c r="AD11" s="2142"/>
      <c r="AE11" s="2145"/>
      <c r="AF11" s="2145"/>
      <c r="AG11" s="2145"/>
      <c r="AH11" s="1240"/>
      <c r="AI11" s="1240"/>
      <c r="AJ11" s="2135"/>
      <c r="AK11" s="2143"/>
      <c r="AL11" s="246"/>
      <c r="AM11" s="2173"/>
      <c r="AN11" s="2139"/>
      <c r="AO11" s="2141"/>
      <c r="AP11" s="2148"/>
      <c r="AQ11" s="878" t="s">
        <v>579</v>
      </c>
      <c r="AR11" s="1751" t="s">
        <v>580</v>
      </c>
      <c r="AS11" s="1751" t="s">
        <v>581</v>
      </c>
      <c r="AT11" s="246"/>
      <c r="AU11" s="2147"/>
      <c r="AV11" s="2147"/>
      <c r="AW11" s="2147"/>
      <c r="AX11" s="2147"/>
      <c r="AY11" s="2147"/>
    </row>
    <row r="12" spans="1:52" s="226" customFormat="1" ht="27.75" customHeight="1" x14ac:dyDescent="0.15">
      <c r="A12" s="225"/>
      <c r="B12" s="304" t="s">
        <v>582</v>
      </c>
      <c r="C12" s="305" t="s">
        <v>583</v>
      </c>
      <c r="D12" s="306" t="s">
        <v>584</v>
      </c>
      <c r="E12" s="307" t="s">
        <v>585</v>
      </c>
      <c r="F12" s="308"/>
      <c r="G12" s="308"/>
      <c r="H12" s="307" t="s">
        <v>586</v>
      </c>
      <c r="I12" s="307" t="s">
        <v>587</v>
      </c>
      <c r="J12" s="307" t="s">
        <v>588</v>
      </c>
      <c r="K12" s="308"/>
      <c r="L12" s="309"/>
      <c r="M12" s="307"/>
      <c r="N12" s="310" t="s">
        <v>589</v>
      </c>
      <c r="O12" s="308"/>
      <c r="P12" s="311"/>
      <c r="Q12" s="306"/>
      <c r="R12" s="312"/>
      <c r="S12" s="308"/>
      <c r="T12" s="308"/>
      <c r="U12" s="313"/>
      <c r="V12" s="312"/>
      <c r="W12" s="308"/>
      <c r="X12" s="308"/>
      <c r="Y12" s="314"/>
      <c r="Z12" s="315"/>
      <c r="AA12" s="315"/>
      <c r="AB12" s="315"/>
      <c r="AC12" s="314"/>
      <c r="AD12" s="307" t="s">
        <v>590</v>
      </c>
      <c r="AE12" s="314"/>
      <c r="AF12" s="314"/>
      <c r="AG12" s="314"/>
      <c r="AH12" s="314"/>
      <c r="AI12" s="314"/>
      <c r="AJ12" s="314"/>
      <c r="AK12" s="315" t="s">
        <v>591</v>
      </c>
      <c r="AL12" s="319"/>
      <c r="AM12" s="316" t="s">
        <v>592</v>
      </c>
      <c r="AN12" s="307" t="s">
        <v>593</v>
      </c>
      <c r="AO12" s="315" t="s">
        <v>594</v>
      </c>
      <c r="AP12" s="392"/>
      <c r="AQ12" s="392"/>
      <c r="AR12" s="1766"/>
      <c r="AS12" s="1766"/>
      <c r="AT12" s="319"/>
      <c r="AU12" s="317"/>
      <c r="AV12" s="318"/>
      <c r="AW12" s="317"/>
      <c r="AX12" s="318"/>
      <c r="AY12" s="317"/>
      <c r="AZ12" s="228"/>
    </row>
    <row r="13" spans="1:52" s="303" customFormat="1" ht="14.25" customHeight="1" x14ac:dyDescent="0.2">
      <c r="A13" s="42"/>
      <c r="B13" s="322" t="s">
        <v>595</v>
      </c>
      <c r="C13" s="323" t="s">
        <v>596</v>
      </c>
      <c r="D13" s="324" t="s">
        <v>597</v>
      </c>
      <c r="E13" s="325" t="s">
        <v>598</v>
      </c>
      <c r="F13" s="326" t="s">
        <v>599</v>
      </c>
      <c r="G13" s="326" t="s">
        <v>600</v>
      </c>
      <c r="H13" s="325" t="s">
        <v>601</v>
      </c>
      <c r="I13" s="325" t="s">
        <v>602</v>
      </c>
      <c r="J13" s="325" t="s">
        <v>603</v>
      </c>
      <c r="K13" s="326" t="s">
        <v>604</v>
      </c>
      <c r="L13" s="327" t="s">
        <v>605</v>
      </c>
      <c r="M13" s="325" t="s">
        <v>606</v>
      </c>
      <c r="N13" s="328" t="s">
        <v>607</v>
      </c>
      <c r="O13" s="326" t="s">
        <v>608</v>
      </c>
      <c r="P13" s="329" t="s">
        <v>609</v>
      </c>
      <c r="Q13" s="324" t="s">
        <v>610</v>
      </c>
      <c r="R13" s="330" t="s">
        <v>611</v>
      </c>
      <c r="S13" s="326" t="s">
        <v>612</v>
      </c>
      <c r="T13" s="326" t="s">
        <v>613</v>
      </c>
      <c r="U13" s="331" t="s">
        <v>614</v>
      </c>
      <c r="V13" s="330" t="s">
        <v>615</v>
      </c>
      <c r="W13" s="326" t="s">
        <v>616</v>
      </c>
      <c r="X13" s="326" t="s">
        <v>617</v>
      </c>
      <c r="Y13" s="332" t="s">
        <v>618</v>
      </c>
      <c r="Z13" s="333" t="s">
        <v>619</v>
      </c>
      <c r="AA13" s="333" t="s">
        <v>620</v>
      </c>
      <c r="AB13" s="333" t="s">
        <v>621</v>
      </c>
      <c r="AC13" s="332" t="s">
        <v>622</v>
      </c>
      <c r="AD13" s="325" t="s">
        <v>623</v>
      </c>
      <c r="AE13" s="332"/>
      <c r="AF13" s="332"/>
      <c r="AG13" s="332"/>
      <c r="AH13" s="332"/>
      <c r="AI13" s="332"/>
      <c r="AJ13" s="332" t="s">
        <v>624</v>
      </c>
      <c r="AK13" s="333" t="s">
        <v>625</v>
      </c>
      <c r="AL13" s="320"/>
      <c r="AM13" s="334" t="s">
        <v>626</v>
      </c>
      <c r="AN13" s="325" t="s">
        <v>627</v>
      </c>
      <c r="AO13" s="333" t="s">
        <v>628</v>
      </c>
      <c r="AP13" s="91"/>
      <c r="AQ13" s="92"/>
      <c r="AR13" s="1242"/>
      <c r="AS13" s="1242"/>
      <c r="AT13" s="320"/>
      <c r="AU13" s="324"/>
      <c r="AV13" s="332"/>
      <c r="AW13" s="324"/>
      <c r="AX13" s="332"/>
      <c r="AY13" s="324"/>
      <c r="AZ13" s="302"/>
    </row>
    <row r="14" spans="1:52" x14ac:dyDescent="0.2">
      <c r="A14" s="4"/>
      <c r="B14" s="27">
        <v>2002</v>
      </c>
      <c r="C14" s="1243"/>
      <c r="D14" s="1244"/>
      <c r="E14" s="1245"/>
      <c r="F14" s="1246"/>
      <c r="G14" s="1246"/>
      <c r="H14" s="1247"/>
      <c r="I14" s="1247"/>
      <c r="J14" s="1244"/>
      <c r="K14" s="1246"/>
      <c r="L14" s="1248"/>
      <c r="M14" s="1245"/>
      <c r="N14" s="1249"/>
      <c r="O14" s="1246"/>
      <c r="P14" s="1250"/>
      <c r="Q14" s="1244"/>
      <c r="R14" s="1249"/>
      <c r="S14" s="1246"/>
      <c r="T14" s="1246"/>
      <c r="U14" s="1251"/>
      <c r="V14" s="1249"/>
      <c r="W14" s="1246"/>
      <c r="X14" s="1246"/>
      <c r="Y14" s="1252"/>
      <c r="Z14" s="1252"/>
      <c r="AA14" s="1252"/>
      <c r="AB14" s="1252"/>
      <c r="AC14" s="1252"/>
      <c r="AD14" s="1252"/>
      <c r="AE14" s="1252"/>
      <c r="AF14" s="1252"/>
      <c r="AG14" s="1252"/>
      <c r="AH14" s="1252"/>
      <c r="AI14" s="1252"/>
      <c r="AJ14" s="1252"/>
      <c r="AK14" s="1252"/>
      <c r="AL14" s="1253"/>
      <c r="AM14" s="1254"/>
      <c r="AN14" s="1255"/>
      <c r="AO14" s="1256"/>
      <c r="AP14" s="1257"/>
      <c r="AQ14" s="1258"/>
      <c r="AR14" s="1242"/>
      <c r="AS14" s="1262"/>
      <c r="AT14" s="1253"/>
      <c r="AU14" s="1259"/>
      <c r="AV14" s="1256"/>
      <c r="AW14" s="1259"/>
      <c r="AX14" s="1256"/>
      <c r="AY14" s="1259"/>
    </row>
    <row r="15" spans="1:52" x14ac:dyDescent="0.2">
      <c r="A15" s="4"/>
      <c r="B15" s="8">
        <v>2003</v>
      </c>
      <c r="C15" s="1243" t="str">
        <f>IF(NOT('1 macro-mapping'!C16=0),IF(NOT('1 macro-mapping'!C17=0),'1 macro-mapping'!C17/'1 macro-mapping'!C16-1,""),"")</f>
        <v/>
      </c>
      <c r="D15" s="1260" t="str">
        <f>IF(NOT(ISBLANK('1 macro-mapping'!D17)),IF(NOT(ISBLANK('1 macro-mapping'!D16)),('1 macro-mapping'!D17/'1 macro-mapping'!D16-1),""),"")</f>
        <v/>
      </c>
      <c r="E15" s="1243" t="str">
        <f>IF(NOT('1 macro-mapping'!E16=0),IF(NOT('1 macro-mapping'!E17=0),'1 macro-mapping'!E17/'1 macro-mapping'!E16-1,""),"")</f>
        <v/>
      </c>
      <c r="F15" s="1260" t="str">
        <f>IF(NOT(ISBLANK('1 macro-mapping'!F17)),IF(NOT(ISBLANK('1 macro-mapping'!F16)),('1 macro-mapping'!F17/'1 macro-mapping'!F16-1),""),"")</f>
        <v/>
      </c>
      <c r="G15" s="1260" t="str">
        <f>IF(NOT(ISBLANK('1 macro-mapping'!G17)),IF(NOT(ISBLANK('1 macro-mapping'!G16)),('1 macro-mapping'!G17/'1 macro-mapping'!G16-1),""),"")</f>
        <v/>
      </c>
      <c r="H15" s="1260" t="str">
        <f>IF(NOT(ISBLANK('1 macro-mapping'!H17)),IF(NOT(ISBLANK('1 macro-mapping'!H16)),('1 macro-mapping'!H17/'1 macro-mapping'!H16-1),""),"")</f>
        <v/>
      </c>
      <c r="I15" s="1260" t="str">
        <f>IF(NOT(ISBLANK('1 macro-mapping'!I17)),IF(NOT(ISBLANK('1 macro-mapping'!I16)),('1 macro-mapping'!I17/'1 macro-mapping'!I16-1),""),"")</f>
        <v/>
      </c>
      <c r="J15" s="1260" t="str">
        <f>IF(NOT(ISBLANK('1 macro-mapping'!J17)),IF(NOT(ISBLANK('1 macro-mapping'!J16)),('1 macro-mapping'!J17/'1 macro-mapping'!J16-1),""),"")</f>
        <v/>
      </c>
      <c r="K15" s="1260" t="str">
        <f>IF(NOT(ISBLANK('1 macro-mapping'!K17)),IF(NOT(ISBLANK('1 macro-mapping'!K16)),('1 macro-mapping'!K17/'1 macro-mapping'!K16-1),""),"")</f>
        <v/>
      </c>
      <c r="L15" s="1260" t="str">
        <f>IF(NOT(ISBLANK('1 macro-mapping'!L17)),IF(NOT(ISBLANK('1 macro-mapping'!L16)),('1 macro-mapping'!L17/'1 macro-mapping'!L16-1),""),"")</f>
        <v/>
      </c>
      <c r="M15" s="1243" t="str">
        <f>IF(NOT('1 macro-mapping'!M16=0),IF(NOT('1 macro-mapping'!M17=0),'1 macro-mapping'!M17/'1 macro-mapping'!M16-1,""),"")</f>
        <v/>
      </c>
      <c r="N15" s="1261" t="str">
        <f>IF(NOT(ISBLANK('1 macro-mapping'!N17)),IF(NOT(ISBLANK('1 macro-mapping'!N16)),('1 macro-mapping'!N17/'1 macro-mapping'!N16-1),""),"")</f>
        <v/>
      </c>
      <c r="O15" s="1261" t="str">
        <f>IF(NOT(ISBLANK('1 macro-mapping'!O17)),IF(NOT(ISBLANK('1 macro-mapping'!O16)),('1 macro-mapping'!O17/'1 macro-mapping'!O16-1),""),"")</f>
        <v/>
      </c>
      <c r="P15" s="1261" t="str">
        <f>IF(NOT(ISBLANK('1 macro-mapping'!P17)),IF(NOT(ISBLANK('1 macro-mapping'!P16)),('1 macro-mapping'!P17/'1 macro-mapping'!P16-1),""),"")</f>
        <v/>
      </c>
      <c r="Q15" s="1261" t="str">
        <f>IF(NOT(ISBLANK('1 macro-mapping'!Q17)),IF(NOT(ISBLANK('1 macro-mapping'!Q16)),('1 macro-mapping'!Q17/'1 macro-mapping'!Q16-1),""),"")</f>
        <v/>
      </c>
      <c r="R15" s="1261" t="str">
        <f>IF(NOT(ISBLANK('1 macro-mapping'!R17)),IF(NOT(ISBLANK('1 macro-mapping'!R16)),('1 macro-mapping'!R17/'1 macro-mapping'!R16-1),""),"")</f>
        <v/>
      </c>
      <c r="S15" s="1261" t="str">
        <f>IF(NOT(ISBLANK('1 macro-mapping'!S17)),IF(NOT(ISBLANK('1 macro-mapping'!S16)),('1 macro-mapping'!S17/'1 macro-mapping'!S16-1),""),"")</f>
        <v/>
      </c>
      <c r="T15" s="1261" t="str">
        <f>IF(NOT(ISBLANK('1 macro-mapping'!T17)),IF(NOT(ISBLANK('1 macro-mapping'!T16)),('1 macro-mapping'!T17/'1 macro-mapping'!T16-1),""),"")</f>
        <v/>
      </c>
      <c r="U15" s="1261" t="str">
        <f>IF(NOT(ISBLANK('1 macro-mapping'!U17)),IF(NOT(ISBLANK('1 macro-mapping'!U16)),('1 macro-mapping'!U17/'1 macro-mapping'!U16-1),""),"")</f>
        <v/>
      </c>
      <c r="V15" s="1261" t="str">
        <f>IF(NOT(ISBLANK('1 macro-mapping'!V17)),IF(NOT(ISBLANK('1 macro-mapping'!V16)),('1 macro-mapping'!V17/'1 macro-mapping'!V16-1),""),"")</f>
        <v/>
      </c>
      <c r="W15" s="1261" t="str">
        <f>IF(NOT(ISBLANK('1 macro-mapping'!W17)),IF(NOT(ISBLANK('1 macro-mapping'!W16)),('1 macro-mapping'!W17/'1 macro-mapping'!W16-1),""),"")</f>
        <v/>
      </c>
      <c r="X15" s="1261" t="str">
        <f>IF(NOT(ISBLANK('1 macro-mapping'!X17)),IF(NOT(ISBLANK('1 macro-mapping'!X16)),('1 macro-mapping'!X17/'1 macro-mapping'!X16-1),""),"")</f>
        <v/>
      </c>
      <c r="Y15" s="1261" t="str">
        <f>IF(NOT(ISBLANK('1 macro-mapping'!Y17)),IF(NOT(ISBLANK('1 macro-mapping'!Y16)),('1 macro-mapping'!Y17/'1 macro-mapping'!Y16-1),""),"")</f>
        <v/>
      </c>
      <c r="Z15" s="1261" t="str">
        <f>IF(NOT(ISBLANK('1 macro-mapping'!Z17)),IF(NOT(ISBLANK('1 macro-mapping'!Z16)),('1 macro-mapping'!Z17/'1 macro-mapping'!Z16-1),""),"")</f>
        <v/>
      </c>
      <c r="AA15" s="1261" t="str">
        <f>IF(NOT(ISBLANK('1 macro-mapping'!AA17)),IF(NOT(ISBLANK('1 macro-mapping'!AA16)),('1 macro-mapping'!AA17/'1 macro-mapping'!AA16-1),""),"")</f>
        <v/>
      </c>
      <c r="AB15" s="1261" t="str">
        <f>IF(NOT(ISBLANK('1 macro-mapping'!AB17)),IF(NOT(ISBLANK('1 macro-mapping'!AB16)),('1 macro-mapping'!AB17/'1 macro-mapping'!AB16-1),""),"")</f>
        <v/>
      </c>
      <c r="AC15" s="1261" t="str">
        <f>IF(NOT(ISBLANK('1 macro-mapping'!AC17)),IF(NOT(ISBLANK('1 macro-mapping'!AC16)),('1 macro-mapping'!AC17/'1 macro-mapping'!AC16-1),""),"")</f>
        <v/>
      </c>
      <c r="AD15" s="1261" t="str">
        <f>IF(NOT(ISBLANK('1 macro-mapping'!AD17)),IF(NOT(ISBLANK('1 macro-mapping'!AD16)),('1 macro-mapping'!AD17/'1 macro-mapping'!AD16-1),""),"")</f>
        <v/>
      </c>
      <c r="AE15" s="1261" t="str">
        <f>IF(NOT(ISBLANK('1 macro-mapping'!AE17)),IF(NOT(ISBLANK('1 macro-mapping'!AE16)),('1 macro-mapping'!AE17/'1 macro-mapping'!AE16-1),""),"")</f>
        <v/>
      </c>
      <c r="AF15" s="1261" t="str">
        <f>IF(NOT(ISBLANK('1 macro-mapping'!AF17)),IF(NOT(ISBLANK('1 macro-mapping'!AF16)),('1 macro-mapping'!AF17/'1 macro-mapping'!AF16-1),""),"")</f>
        <v/>
      </c>
      <c r="AG15" s="1261" t="str">
        <f>IF(NOT(ISBLANK('1 macro-mapping'!AG17)),IF(NOT(ISBLANK('1 macro-mapping'!AG16)),('1 macro-mapping'!AG17/'1 macro-mapping'!AG16-1),""),"")</f>
        <v/>
      </c>
      <c r="AH15" s="1261" t="str">
        <f>IF(NOT(ISBLANK('1 macro-mapping'!AH17)),IF(NOT(ISBLANK('1 macro-mapping'!AH16)),('1 macro-mapping'!AH17/'1 macro-mapping'!AH16-1),""),"")</f>
        <v/>
      </c>
      <c r="AI15" s="1261" t="str">
        <f>IF(NOT(ISBLANK('1 macro-mapping'!AI17)),IF(NOT(ISBLANK('1 macro-mapping'!AI16)),('1 macro-mapping'!AI17/'1 macro-mapping'!AI16-1),""),"")</f>
        <v/>
      </c>
      <c r="AJ15" s="1261" t="str">
        <f>IF(NOT(ISBLANK('1 macro-mapping'!AJ17)),IF(NOT(ISBLANK('1 macro-mapping'!AJ16)),('1 macro-mapping'!AJ17/'1 macro-mapping'!AJ16-1),""),"")</f>
        <v/>
      </c>
      <c r="AK15" s="1261" t="str">
        <f>IF(NOT(ISBLANK('1 macro-mapping'!AK17)),IF(NOT(ISBLANK('1 macro-mapping'!AK16)),('1 macro-mapping'!AK17/'1 macro-mapping'!AK16-1),""),"")</f>
        <v/>
      </c>
      <c r="AL15" s="1724"/>
      <c r="AM15" s="1725" t="str">
        <f>IF(NOT(ISBLANK('1 macro-mapping'!AM17)),IF(NOT(ISBLANK('1 macro-mapping'!AM16)),('1 macro-mapping'!AM17/'1 macro-mapping'!AM16-1),""),"")</f>
        <v/>
      </c>
      <c r="AN15" s="1244" t="str">
        <f>IF(NOT(ISBLANK('1 macro-mapping'!AN17)),IF(NOT(ISBLANK('1 macro-mapping'!AN16)),('1 macro-mapping'!AN17/'1 macro-mapping'!AN16-1),""),"")</f>
        <v/>
      </c>
      <c r="AO15" s="1252" t="str">
        <f>IF(NOT(ISBLANK('1 macro-mapping'!AO17)),IF(NOT(ISBLANK('1 macro-mapping'!AO16)),('1 macro-mapping'!AO17/'1 macro-mapping'!AO16-1),""),"")</f>
        <v/>
      </c>
      <c r="AP15" s="1250" t="str">
        <f>IF(NOT(ISBLANK('1 macro-mapping'!AP17)),IF(NOT(ISBLANK('1 macro-mapping'!AP16)),('1 macro-mapping'!AP17/'1 macro-mapping'!AP16-1),""),"")</f>
        <v/>
      </c>
      <c r="AQ15" s="1726" t="str">
        <f>IF(NOT(ISBLANK('1 macro-mapping'!AQ17)),IF(NOT(ISBLANK('1 macro-mapping'!AQ16)),('1 macro-mapping'!AQ17/'1 macro-mapping'!AQ16-1),""),"")</f>
        <v/>
      </c>
      <c r="AR15" s="1726" t="str">
        <f>IF(NOT(ISBLANK('1 macro-mapping'!AR17)),IF(NOT(ISBLANK('1 macro-mapping'!AR16)),('1 macro-mapping'!AR17/'1 macro-mapping'!AR16-1),""),"")</f>
        <v/>
      </c>
      <c r="AS15" s="1726" t="str">
        <f>IF(NOT(ISBLANK('1 macro-mapping'!AS17)),IF(NOT(ISBLANK('1 macro-mapping'!AS16)),('1 macro-mapping'!AS17/'1 macro-mapping'!AS16-1),""),"")</f>
        <v/>
      </c>
      <c r="AT15" s="1724"/>
      <c r="AU15" s="1261" t="str">
        <f>IF(NOT(ISBLANK('1 macro-mapping'!AU17)),IF(NOT(ISBLANK('1 macro-mapping'!AU16)),('1 macro-mapping'!AU17/'1 macro-mapping'!AU16-1),""),"")</f>
        <v/>
      </c>
      <c r="AV15" s="1727" t="str">
        <f>IF(NOT(ISBLANK('1 macro-mapping'!AV17)),IF(NOT(ISBLANK('1 macro-mapping'!AV16)),('1 macro-mapping'!AV17/'1 macro-mapping'!AV16-1),""),"")</f>
        <v/>
      </c>
      <c r="AW15" s="1261" t="str">
        <f>IF(NOT(ISBLANK('1 macro-mapping'!AW17)),IF(NOT(ISBLANK('1 macro-mapping'!AW16)),('1 macro-mapping'!AW17/'1 macro-mapping'!AW16-1),""),"")</f>
        <v/>
      </c>
      <c r="AX15" s="1727" t="str">
        <f>IF(NOT(ISBLANK('1 macro-mapping'!AX17)),IF(NOT(ISBLANK('1 macro-mapping'!AX16)),('1 macro-mapping'!AX17/'1 macro-mapping'!AX16-1),""),"")</f>
        <v/>
      </c>
      <c r="AY15" s="1261" t="str">
        <f>IF(NOT(ISBLANK('1 macro-mapping'!AY17)),IF(NOT(ISBLANK('1 macro-mapping'!AY16)),('1 macro-mapping'!AY17/'1 macro-mapping'!AY16-1),""),"")</f>
        <v/>
      </c>
    </row>
    <row r="16" spans="1:52" x14ac:dyDescent="0.2">
      <c r="A16" s="4"/>
      <c r="B16" s="8">
        <v>2004</v>
      </c>
      <c r="C16" s="1243" t="str">
        <f>IF(NOT('1 macro-mapping'!C17=0),IF(NOT('1 macro-mapping'!C18=0),'1 macro-mapping'!C18/'1 macro-mapping'!C17-1,""),"")</f>
        <v/>
      </c>
      <c r="D16" s="1260" t="str">
        <f>IF(NOT('1 macro-mapping'!D17=0),IF(NOT('1 macro-mapping'!D18=0),'1 macro-mapping'!D18/'1 macro-mapping'!D17-1,""),"")</f>
        <v/>
      </c>
      <c r="E16" s="1243" t="str">
        <f>IF(NOT('1 macro-mapping'!E17=0),IF(NOT('1 macro-mapping'!E18=0),'1 macro-mapping'!E18/'1 macro-mapping'!E17-1,""),"")</f>
        <v/>
      </c>
      <c r="F16" s="1260" t="str">
        <f>IF(NOT('1 macro-mapping'!F17=0),IF(NOT('1 macro-mapping'!F18=0),'1 macro-mapping'!F18/'1 macro-mapping'!F17-1,""),"")</f>
        <v/>
      </c>
      <c r="G16" s="1260" t="str">
        <f>IF(NOT('1 macro-mapping'!G17=0),IF(NOT('1 macro-mapping'!G18=0),'1 macro-mapping'!G18/'1 macro-mapping'!G17-1,""),"")</f>
        <v/>
      </c>
      <c r="H16" s="1260" t="str">
        <f>IF(NOT('1 macro-mapping'!H17=0),IF(NOT('1 macro-mapping'!H18=0),'1 macro-mapping'!H18/'1 macro-mapping'!H17-1,""),"")</f>
        <v/>
      </c>
      <c r="I16" s="1260" t="str">
        <f>IF(NOT('1 macro-mapping'!I17=0),IF(NOT('1 macro-mapping'!I18=0),'1 macro-mapping'!I18/'1 macro-mapping'!I17-1,""),"")</f>
        <v/>
      </c>
      <c r="J16" s="1260" t="str">
        <f>IF(NOT('1 macro-mapping'!J17=0),IF(NOT('1 macro-mapping'!J18=0),'1 macro-mapping'!J18/'1 macro-mapping'!J17-1,""),"")</f>
        <v/>
      </c>
      <c r="K16" s="1260" t="str">
        <f>IF(NOT('1 macro-mapping'!K17=0),IF(NOT('1 macro-mapping'!K18=0),'1 macro-mapping'!K18/'1 macro-mapping'!K17-1,""),"")</f>
        <v/>
      </c>
      <c r="L16" s="1260" t="str">
        <f>IF(NOT('1 macro-mapping'!L17=0),IF(NOT('1 macro-mapping'!L18=0),'1 macro-mapping'!L18/'1 macro-mapping'!L17-1,""),"")</f>
        <v/>
      </c>
      <c r="M16" s="1243" t="str">
        <f>IF(NOT('1 macro-mapping'!M17=0),IF(NOT('1 macro-mapping'!M18=0),'1 macro-mapping'!M18/'1 macro-mapping'!M17-1,""),"")</f>
        <v/>
      </c>
      <c r="N16" s="1261" t="str">
        <f>IF(NOT('1 macro-mapping'!N17=0),IF(NOT('1 macro-mapping'!N18=0),'1 macro-mapping'!N18/'1 macro-mapping'!N17-1,""),"")</f>
        <v/>
      </c>
      <c r="O16" s="1261" t="str">
        <f>IF(NOT('1 macro-mapping'!O17=0),IF(NOT('1 macro-mapping'!O18=0),'1 macro-mapping'!O18/'1 macro-mapping'!O17-1,""),"")</f>
        <v/>
      </c>
      <c r="P16" s="1261" t="str">
        <f>IF(NOT('1 macro-mapping'!P17=0),IF(NOT('1 macro-mapping'!P18=0),'1 macro-mapping'!P18/'1 macro-mapping'!P17-1,""),"")</f>
        <v/>
      </c>
      <c r="Q16" s="1261" t="str">
        <f>IF(NOT('1 macro-mapping'!Q17=0),IF(NOT('1 macro-mapping'!Q18=0),'1 macro-mapping'!Q18/'1 macro-mapping'!Q17-1,""),"")</f>
        <v/>
      </c>
      <c r="R16" s="1261" t="str">
        <f>IF(NOT('1 macro-mapping'!R17=0),IF(NOT('1 macro-mapping'!R18=0),'1 macro-mapping'!R18/'1 macro-mapping'!R17-1,""),"")</f>
        <v/>
      </c>
      <c r="S16" s="1261" t="str">
        <f>IF(NOT('1 macro-mapping'!S17=0),IF(NOT('1 macro-mapping'!S18=0),'1 macro-mapping'!S18/'1 macro-mapping'!S17-1,""),"")</f>
        <v/>
      </c>
      <c r="T16" s="1261" t="str">
        <f>IF(NOT('1 macro-mapping'!T17=0),IF(NOT('1 macro-mapping'!T18=0),'1 macro-mapping'!T18/'1 macro-mapping'!T17-1,""),"")</f>
        <v/>
      </c>
      <c r="U16" s="1261" t="str">
        <f>IF(NOT('1 macro-mapping'!U17=0),IF(NOT('1 macro-mapping'!U18=0),'1 macro-mapping'!U18/'1 macro-mapping'!U17-1,""),"")</f>
        <v/>
      </c>
      <c r="V16" s="1261" t="str">
        <f>IF(NOT('1 macro-mapping'!V17=0),IF(NOT('1 macro-mapping'!V18=0),'1 macro-mapping'!V18/'1 macro-mapping'!V17-1,""),"")</f>
        <v/>
      </c>
      <c r="W16" s="1261" t="str">
        <f>IF(NOT('1 macro-mapping'!W17=0),IF(NOT('1 macro-mapping'!W18=0),'1 macro-mapping'!W18/'1 macro-mapping'!W17-1,""),"")</f>
        <v/>
      </c>
      <c r="X16" s="1261" t="str">
        <f>IF(NOT('1 macro-mapping'!X17=0),IF(NOT('1 macro-mapping'!X18=0),'1 macro-mapping'!X18/'1 macro-mapping'!X17-1,""),"")</f>
        <v/>
      </c>
      <c r="Y16" s="1261" t="str">
        <f>IF(NOT('1 macro-mapping'!Y17=0),IF(NOT('1 macro-mapping'!Y18=0),'1 macro-mapping'!Y18/'1 macro-mapping'!Y17-1,""),"")</f>
        <v/>
      </c>
      <c r="Z16" s="1261" t="str">
        <f>IF(NOT('1 macro-mapping'!Z17=0),IF(NOT('1 macro-mapping'!Z18=0),'1 macro-mapping'!Z18/'1 macro-mapping'!Z17-1,""),"")</f>
        <v/>
      </c>
      <c r="AA16" s="1261" t="str">
        <f>IF(NOT('1 macro-mapping'!AA17=0),IF(NOT('1 macro-mapping'!AA18=0),'1 macro-mapping'!AA18/'1 macro-mapping'!AA17-1,""),"")</f>
        <v/>
      </c>
      <c r="AB16" s="1261" t="str">
        <f>IF(NOT('1 macro-mapping'!AB17=0),IF(NOT('1 macro-mapping'!AB18=0),'1 macro-mapping'!AB18/'1 macro-mapping'!AB17-1,""),"")</f>
        <v/>
      </c>
      <c r="AC16" s="1261" t="str">
        <f>IF(NOT('1 macro-mapping'!AC17=0),IF(NOT('1 macro-mapping'!AC18=0),'1 macro-mapping'!AC18/'1 macro-mapping'!AC17-1,""),"")</f>
        <v/>
      </c>
      <c r="AD16" s="1261" t="str">
        <f>IF(NOT('1 macro-mapping'!AD17=0),IF(NOT('1 macro-mapping'!AD18=0),'1 macro-mapping'!AD18/'1 macro-mapping'!AD17-1,""),"")</f>
        <v/>
      </c>
      <c r="AE16" s="1261" t="str">
        <f>IF(NOT('1 macro-mapping'!AE17=0),IF(NOT('1 macro-mapping'!AE18=0),'1 macro-mapping'!AE18/'1 macro-mapping'!AE17-1,""),"")</f>
        <v/>
      </c>
      <c r="AF16" s="1261" t="str">
        <f>IF(NOT('1 macro-mapping'!AF17=0),IF(NOT('1 macro-mapping'!AF18=0),'1 macro-mapping'!AF18/'1 macro-mapping'!AF17-1,""),"")</f>
        <v/>
      </c>
      <c r="AG16" s="1261" t="str">
        <f>IF(NOT('1 macro-mapping'!AG17=0),IF(NOT('1 macro-mapping'!AG18=0),'1 macro-mapping'!AG18/'1 macro-mapping'!AG17-1,""),"")</f>
        <v/>
      </c>
      <c r="AH16" s="1261" t="str">
        <f>IF(NOT(ISBLANK('1 macro-mapping'!AH18)),IF(NOT(ISBLANK('1 macro-mapping'!AH17)),('1 macro-mapping'!AH18/'1 macro-mapping'!AH17-1),""),"")</f>
        <v/>
      </c>
      <c r="AI16" s="1261" t="str">
        <f>IF(NOT(ISBLANK('1 macro-mapping'!AI18)),IF(NOT(ISBLANK('1 macro-mapping'!AI17)),('1 macro-mapping'!AI18/'1 macro-mapping'!AI17-1),""),"")</f>
        <v/>
      </c>
      <c r="AJ16" s="1261" t="str">
        <f>IF(NOT(ISBLANK('1 macro-mapping'!AJ18)),IF(NOT(ISBLANK('1 macro-mapping'!AJ17)),('1 macro-mapping'!AJ18/'1 macro-mapping'!AJ17-1),""),"")</f>
        <v/>
      </c>
      <c r="AK16" s="1261" t="str">
        <f>IF(NOT(ISBLANK('1 macro-mapping'!AK18)),IF(NOT(ISBLANK('1 macro-mapping'!AK17)),('1 macro-mapping'!AK18/'1 macro-mapping'!AK17-1),""),"")</f>
        <v/>
      </c>
      <c r="AL16" s="1724"/>
      <c r="AM16" s="1725" t="str">
        <f>IF(NOT(ISBLANK('1 macro-mapping'!AM18)),IF(NOT(ISBLANK('1 macro-mapping'!AM17)),('1 macro-mapping'!AM18/'1 macro-mapping'!AM17-1),""),"")</f>
        <v/>
      </c>
      <c r="AN16" s="1244" t="str">
        <f>IF(NOT(ISBLANK('1 macro-mapping'!AN18)),IF(NOT(ISBLANK('1 macro-mapping'!AN17)),('1 macro-mapping'!AN18/'1 macro-mapping'!AN17-1),""),"")</f>
        <v/>
      </c>
      <c r="AO16" s="1252" t="str">
        <f>IF(NOT(ISBLANK('1 macro-mapping'!AO18)),IF(NOT(ISBLANK('1 macro-mapping'!AO17)),('1 macro-mapping'!AO18/'1 macro-mapping'!AO17-1),""),"")</f>
        <v/>
      </c>
      <c r="AP16" s="1250" t="str">
        <f>IF(NOT(ISBLANK('1 macro-mapping'!AP18)),IF(NOT(ISBLANK('1 macro-mapping'!AP17)),('1 macro-mapping'!AP18/'1 macro-mapping'!AP17-1),""),"")</f>
        <v/>
      </c>
      <c r="AQ16" s="1726" t="str">
        <f>IF(NOT(ISBLANK('1 macro-mapping'!AQ18)),IF(NOT(ISBLANK('1 macro-mapping'!AQ17)),('1 macro-mapping'!AQ18/'1 macro-mapping'!AQ17-1),""),"")</f>
        <v/>
      </c>
      <c r="AR16" s="1726" t="str">
        <f>IF(NOT(ISBLANK('1 macro-mapping'!AR18)),IF(NOT(ISBLANK('1 macro-mapping'!AR17)),('1 macro-mapping'!AR18/'1 macro-mapping'!AR17-1),""),"")</f>
        <v/>
      </c>
      <c r="AS16" s="1726" t="str">
        <f>IF(NOT(ISBLANK('1 macro-mapping'!AS18)),IF(NOT(ISBLANK('1 macro-mapping'!AS17)),('1 macro-mapping'!AS18/'1 macro-mapping'!AS17-1),""),"")</f>
        <v/>
      </c>
      <c r="AT16" s="1728"/>
      <c r="AU16" s="1261" t="str">
        <f>IF(NOT(ISBLANK('1 macro-mapping'!AU18)),IF(NOT(ISBLANK('1 macro-mapping'!AU17)),('1 macro-mapping'!AU18/'1 macro-mapping'!AU17-1),""),"")</f>
        <v/>
      </c>
      <c r="AV16" s="1727" t="str">
        <f>IF(NOT(ISBLANK('1 macro-mapping'!AV18)),IF(NOT(ISBLANK('1 macro-mapping'!AV17)),('1 macro-mapping'!AV18/'1 macro-mapping'!AV17-1),""),"")</f>
        <v/>
      </c>
      <c r="AW16" s="1261" t="str">
        <f>IF(NOT(ISBLANK('1 macro-mapping'!AW18)),IF(NOT(ISBLANK('1 macro-mapping'!AW17)),('1 macro-mapping'!AW18/'1 macro-mapping'!AW17-1),""),"")</f>
        <v/>
      </c>
      <c r="AX16" s="1727" t="str">
        <f>IF(NOT(ISBLANK('1 macro-mapping'!AX18)),IF(NOT(ISBLANK('1 macro-mapping'!AX17)),('1 macro-mapping'!AX18/'1 macro-mapping'!AX17-1),""),"")</f>
        <v/>
      </c>
      <c r="AY16" s="1261" t="str">
        <f>IF(NOT(ISBLANK('1 macro-mapping'!AY18)),IF(NOT(ISBLANK('1 macro-mapping'!AY17)),('1 macro-mapping'!AY18/'1 macro-mapping'!AY17-1),""),"")</f>
        <v/>
      </c>
    </row>
    <row r="17" spans="1:51" x14ac:dyDescent="0.2">
      <c r="A17" s="4"/>
      <c r="B17" s="8">
        <v>2005</v>
      </c>
      <c r="C17" s="1243" t="str">
        <f>IF(NOT('1 macro-mapping'!C18=0),IF(NOT('1 macro-mapping'!C19=0),'1 macro-mapping'!C19/'1 macro-mapping'!C18-1,""),"")</f>
        <v/>
      </c>
      <c r="D17" s="1260" t="str">
        <f>IF(NOT('1 macro-mapping'!D18=0),IF(NOT('1 macro-mapping'!D19=0),'1 macro-mapping'!D19/'1 macro-mapping'!D18-1,""),"")</f>
        <v/>
      </c>
      <c r="E17" s="1243" t="str">
        <f>IF(NOT('1 macro-mapping'!E18=0),IF(NOT('1 macro-mapping'!E19=0),'1 macro-mapping'!E19/'1 macro-mapping'!E18-1,""),"")</f>
        <v/>
      </c>
      <c r="F17" s="1260" t="str">
        <f>IF(NOT('1 macro-mapping'!F18=0),IF(NOT('1 macro-mapping'!F19=0),'1 macro-mapping'!F19/'1 macro-mapping'!F18-1,""),"")</f>
        <v/>
      </c>
      <c r="G17" s="1260" t="str">
        <f>IF(NOT('1 macro-mapping'!G18=0),IF(NOT('1 macro-mapping'!G19=0),'1 macro-mapping'!G19/'1 macro-mapping'!G18-1,""),"")</f>
        <v/>
      </c>
      <c r="H17" s="1260" t="str">
        <f>IF(NOT('1 macro-mapping'!H18=0),IF(NOT('1 macro-mapping'!H19=0),'1 macro-mapping'!H19/'1 macro-mapping'!H18-1,""),"")</f>
        <v/>
      </c>
      <c r="I17" s="1260" t="str">
        <f>IF(NOT('1 macro-mapping'!I18=0),IF(NOT('1 macro-mapping'!I19=0),'1 macro-mapping'!I19/'1 macro-mapping'!I18-1,""),"")</f>
        <v/>
      </c>
      <c r="J17" s="1260" t="str">
        <f>IF(NOT('1 macro-mapping'!J18=0),IF(NOT('1 macro-mapping'!J19=0),'1 macro-mapping'!J19/'1 macro-mapping'!J18-1,""),"")</f>
        <v/>
      </c>
      <c r="K17" s="1260" t="str">
        <f>IF(NOT('1 macro-mapping'!K18=0),IF(NOT('1 macro-mapping'!K19=0),'1 macro-mapping'!K19/'1 macro-mapping'!K18-1,""),"")</f>
        <v/>
      </c>
      <c r="L17" s="1260" t="str">
        <f>IF(NOT('1 macro-mapping'!L18=0),IF(NOT('1 macro-mapping'!L19=0),'1 macro-mapping'!L19/'1 macro-mapping'!L18-1,""),"")</f>
        <v/>
      </c>
      <c r="M17" s="1243" t="str">
        <f>IF(NOT('1 macro-mapping'!M18=0),IF(NOT('1 macro-mapping'!M19=0),'1 macro-mapping'!M19/'1 macro-mapping'!M18-1,""),"")</f>
        <v/>
      </c>
      <c r="N17" s="1261" t="str">
        <f>IF(NOT('1 macro-mapping'!N18=0),IF(NOT('1 macro-mapping'!N19=0),'1 macro-mapping'!N19/'1 macro-mapping'!N18-1,""),"")</f>
        <v/>
      </c>
      <c r="O17" s="1261" t="str">
        <f>IF(NOT('1 macro-mapping'!O18=0),IF(NOT('1 macro-mapping'!O19=0),'1 macro-mapping'!O19/'1 macro-mapping'!O18-1,""),"")</f>
        <v/>
      </c>
      <c r="P17" s="1261" t="str">
        <f>IF(NOT('1 macro-mapping'!P18=0),IF(NOT('1 macro-mapping'!P19=0),'1 macro-mapping'!P19/'1 macro-mapping'!P18-1,""),"")</f>
        <v/>
      </c>
      <c r="Q17" s="1261" t="str">
        <f>IF(NOT('1 macro-mapping'!Q18=0),IF(NOT('1 macro-mapping'!Q19=0),'1 macro-mapping'!Q19/'1 macro-mapping'!Q18-1,""),"")</f>
        <v/>
      </c>
      <c r="R17" s="1261" t="str">
        <f>IF(NOT('1 macro-mapping'!R18=0),IF(NOT('1 macro-mapping'!R19=0),'1 macro-mapping'!R19/'1 macro-mapping'!R18-1,""),"")</f>
        <v/>
      </c>
      <c r="S17" s="1261" t="str">
        <f>IF(NOT('1 macro-mapping'!S18=0),IF(NOT('1 macro-mapping'!S19=0),'1 macro-mapping'!S19/'1 macro-mapping'!S18-1,""),"")</f>
        <v/>
      </c>
      <c r="T17" s="1261" t="str">
        <f>IF(NOT('1 macro-mapping'!T18=0),IF(NOT('1 macro-mapping'!T19=0),'1 macro-mapping'!T19/'1 macro-mapping'!T18-1,""),"")</f>
        <v/>
      </c>
      <c r="U17" s="1261" t="str">
        <f>IF(NOT('1 macro-mapping'!U18=0),IF(NOT('1 macro-mapping'!U19=0),'1 macro-mapping'!U19/'1 macro-mapping'!U18-1,""),"")</f>
        <v/>
      </c>
      <c r="V17" s="1261" t="str">
        <f>IF(NOT('1 macro-mapping'!V18=0),IF(NOT('1 macro-mapping'!V19=0),'1 macro-mapping'!V19/'1 macro-mapping'!V18-1,""),"")</f>
        <v/>
      </c>
      <c r="W17" s="1261" t="str">
        <f>IF(NOT('1 macro-mapping'!W18=0),IF(NOT('1 macro-mapping'!W19=0),'1 macro-mapping'!W19/'1 macro-mapping'!W18-1,""),"")</f>
        <v/>
      </c>
      <c r="X17" s="1261" t="str">
        <f>IF(NOT('1 macro-mapping'!X18=0),IF(NOT('1 macro-mapping'!X19=0),'1 macro-mapping'!X19/'1 macro-mapping'!X18-1,""),"")</f>
        <v/>
      </c>
      <c r="Y17" s="1261" t="str">
        <f>IF(NOT('1 macro-mapping'!Y18=0),IF(NOT('1 macro-mapping'!Y19=0),'1 macro-mapping'!Y19/'1 macro-mapping'!Y18-1,""),"")</f>
        <v/>
      </c>
      <c r="Z17" s="1261" t="str">
        <f>IF(NOT('1 macro-mapping'!Z18=0),IF(NOT('1 macro-mapping'!Z19=0),'1 macro-mapping'!Z19/'1 macro-mapping'!Z18-1,""),"")</f>
        <v/>
      </c>
      <c r="AA17" s="1261" t="str">
        <f>IF(NOT('1 macro-mapping'!AA18=0),IF(NOT('1 macro-mapping'!AA19=0),'1 macro-mapping'!AA19/'1 macro-mapping'!AA18-1,""),"")</f>
        <v/>
      </c>
      <c r="AB17" s="1261" t="str">
        <f>IF(NOT('1 macro-mapping'!AB18=0),IF(NOT('1 macro-mapping'!AB19=0),'1 macro-mapping'!AB19/'1 macro-mapping'!AB18-1,""),"")</f>
        <v/>
      </c>
      <c r="AC17" s="1261" t="str">
        <f>IF(NOT('1 macro-mapping'!AC18=0),IF(NOT('1 macro-mapping'!AC19=0),'1 macro-mapping'!AC19/'1 macro-mapping'!AC18-1,""),"")</f>
        <v/>
      </c>
      <c r="AD17" s="1261" t="str">
        <f>IF(NOT('1 macro-mapping'!AD18=0),IF(NOT('1 macro-mapping'!AD19=0),'1 macro-mapping'!AD19/'1 macro-mapping'!AD18-1,""),"")</f>
        <v/>
      </c>
      <c r="AE17" s="1261" t="str">
        <f>IF(NOT('1 macro-mapping'!AE18=0),IF(NOT('1 macro-mapping'!AE19=0),'1 macro-mapping'!AE19/'1 macro-mapping'!AE18-1,""),"")</f>
        <v/>
      </c>
      <c r="AF17" s="1261" t="str">
        <f>IF(NOT('1 macro-mapping'!AF18=0),IF(NOT('1 macro-mapping'!AF19=0),'1 macro-mapping'!AF19/'1 macro-mapping'!AF18-1,""),"")</f>
        <v/>
      </c>
      <c r="AG17" s="1261" t="str">
        <f>IF(NOT('1 macro-mapping'!AG18=0),IF(NOT('1 macro-mapping'!AG19=0),'1 macro-mapping'!AG19/'1 macro-mapping'!AG18-1,""),"")</f>
        <v/>
      </c>
      <c r="AH17" s="1261" t="str">
        <f>IF(NOT(ISBLANK('1 macro-mapping'!AH19)),IF(NOT(ISBLANK('1 macro-mapping'!AH18)),('1 macro-mapping'!AH19/'1 macro-mapping'!AH18-1),""),"")</f>
        <v/>
      </c>
      <c r="AI17" s="1261" t="str">
        <f>IF(NOT(ISBLANK('1 macro-mapping'!AI19)),IF(NOT(ISBLANK('1 macro-mapping'!AI18)),('1 macro-mapping'!AI19/'1 macro-mapping'!AI18-1),""),"")</f>
        <v/>
      </c>
      <c r="AJ17" s="1261" t="str">
        <f>IF(NOT(ISBLANK('1 macro-mapping'!AJ19)),IF(NOT(ISBLANK('1 macro-mapping'!AJ18)),('1 macro-mapping'!AJ19/'1 macro-mapping'!AJ18-1),""),"")</f>
        <v/>
      </c>
      <c r="AK17" s="1261" t="str">
        <f>IF(NOT(ISBLANK('1 macro-mapping'!AK19)),IF(NOT(ISBLANK('1 macro-mapping'!AK18)),('1 macro-mapping'!AK19/'1 macro-mapping'!AK18-1),""),"")</f>
        <v/>
      </c>
      <c r="AL17" s="1728"/>
      <c r="AM17" s="1725" t="str">
        <f>IF(NOT(ISBLANK('1 macro-mapping'!AM19)),IF(NOT(ISBLANK('1 macro-mapping'!AM18)),('1 macro-mapping'!AM19/'1 macro-mapping'!AM18-1),""),"")</f>
        <v/>
      </c>
      <c r="AN17" s="1244" t="str">
        <f>IF(NOT(ISBLANK('1 macro-mapping'!AN19)),IF(NOT(ISBLANK('1 macro-mapping'!AN18)),('1 macro-mapping'!AN19/'1 macro-mapping'!AN18-1),""),"")</f>
        <v/>
      </c>
      <c r="AO17" s="1252" t="str">
        <f>IF(NOT(ISBLANK('1 macro-mapping'!AO19)),IF(NOT(ISBLANK('1 macro-mapping'!AO18)),('1 macro-mapping'!AO19/'1 macro-mapping'!AO18-1),""),"")</f>
        <v/>
      </c>
      <c r="AP17" s="1250" t="str">
        <f>IF(NOT(ISBLANK('1 macro-mapping'!AP19)),IF(NOT(ISBLANK('1 macro-mapping'!AP18)),('1 macro-mapping'!AP19/'1 macro-mapping'!AP18-1),""),"")</f>
        <v/>
      </c>
      <c r="AQ17" s="1726" t="str">
        <f>IF(NOT(ISBLANK('1 macro-mapping'!AQ19)),IF(NOT(ISBLANK('1 macro-mapping'!AQ18)),('1 macro-mapping'!AQ19/'1 macro-mapping'!AQ18-1),""),"")</f>
        <v/>
      </c>
      <c r="AR17" s="1726" t="str">
        <f>IF(NOT(ISBLANK('1 macro-mapping'!AR19)),IF(NOT(ISBLANK('1 macro-mapping'!AR18)),('1 macro-mapping'!AR19/'1 macro-mapping'!AR18-1),""),"")</f>
        <v/>
      </c>
      <c r="AS17" s="1726" t="str">
        <f>IF(NOT(ISBLANK('1 macro-mapping'!AS19)),IF(NOT(ISBLANK('1 macro-mapping'!AS18)),('1 macro-mapping'!AS19/'1 macro-mapping'!AS18-1),""),"")</f>
        <v/>
      </c>
      <c r="AT17" s="1728"/>
      <c r="AU17" s="1261" t="str">
        <f>IF(NOT(ISBLANK('1 macro-mapping'!AU19)),IF(NOT(ISBLANK('1 macro-mapping'!AU18)),('1 macro-mapping'!AU19/'1 macro-mapping'!AU18-1),""),"")</f>
        <v/>
      </c>
      <c r="AV17" s="1727" t="str">
        <f>IF(NOT(ISBLANK('1 macro-mapping'!AV19)),IF(NOT(ISBLANK('1 macro-mapping'!AV18)),('1 macro-mapping'!AV19/'1 macro-mapping'!AV18-1),""),"")</f>
        <v/>
      </c>
      <c r="AW17" s="1261" t="str">
        <f>IF(NOT(ISBLANK('1 macro-mapping'!AW19)),IF(NOT(ISBLANK('1 macro-mapping'!AW18)),('1 macro-mapping'!AW19/'1 macro-mapping'!AW18-1),""),"")</f>
        <v/>
      </c>
      <c r="AX17" s="1727" t="str">
        <f>IF(NOT(ISBLANK('1 macro-mapping'!AX19)),IF(NOT(ISBLANK('1 macro-mapping'!AX18)),('1 macro-mapping'!AX19/'1 macro-mapping'!AX18-1),""),"")</f>
        <v/>
      </c>
      <c r="AY17" s="1261" t="str">
        <f>IF(NOT(ISBLANK('1 macro-mapping'!AY19)),IF(NOT(ISBLANK('1 macro-mapping'!AY18)),('1 macro-mapping'!AY19/'1 macro-mapping'!AY18-1),""),"")</f>
        <v/>
      </c>
    </row>
    <row r="18" spans="1:51" x14ac:dyDescent="0.2">
      <c r="A18" s="4"/>
      <c r="B18" s="8">
        <v>2006</v>
      </c>
      <c r="C18" s="1243" t="str">
        <f>IF(NOT('1 macro-mapping'!C19=0),IF(NOT('1 macro-mapping'!C20=0),'1 macro-mapping'!C20/'1 macro-mapping'!C19-1,""),"")</f>
        <v/>
      </c>
      <c r="D18" s="1260" t="str">
        <f>IF(NOT('1 macro-mapping'!D19=0),IF(NOT('1 macro-mapping'!D20=0),'1 macro-mapping'!D20/'1 macro-mapping'!D19-1,""),"")</f>
        <v/>
      </c>
      <c r="E18" s="1243" t="str">
        <f>IF(NOT('1 macro-mapping'!E19=0),IF(NOT('1 macro-mapping'!E20=0),'1 macro-mapping'!E20/'1 macro-mapping'!E19-1,""),"")</f>
        <v/>
      </c>
      <c r="F18" s="1260" t="str">
        <f>IF(NOT('1 macro-mapping'!F19=0),IF(NOT('1 macro-mapping'!F20=0),'1 macro-mapping'!F20/'1 macro-mapping'!F19-1,""),"")</f>
        <v/>
      </c>
      <c r="G18" s="1260" t="str">
        <f>IF(NOT('1 macro-mapping'!G19=0),IF(NOT('1 macro-mapping'!G20=0),'1 macro-mapping'!G20/'1 macro-mapping'!G19-1,""),"")</f>
        <v/>
      </c>
      <c r="H18" s="1260" t="str">
        <f>IF(NOT('1 macro-mapping'!H19=0),IF(NOT('1 macro-mapping'!H20=0),'1 macro-mapping'!H20/'1 macro-mapping'!H19-1,""),"")</f>
        <v/>
      </c>
      <c r="I18" s="1260" t="str">
        <f>IF(NOT('1 macro-mapping'!I19=0),IF(NOT('1 macro-mapping'!I20=0),'1 macro-mapping'!I20/'1 macro-mapping'!I19-1,""),"")</f>
        <v/>
      </c>
      <c r="J18" s="1260" t="str">
        <f>IF(NOT('1 macro-mapping'!J19=0),IF(NOT('1 macro-mapping'!J20=0),'1 macro-mapping'!J20/'1 macro-mapping'!J19-1,""),"")</f>
        <v/>
      </c>
      <c r="K18" s="1260" t="str">
        <f>IF(NOT('1 macro-mapping'!K19=0),IF(NOT('1 macro-mapping'!K20=0),'1 macro-mapping'!K20/'1 macro-mapping'!K19-1,""),"")</f>
        <v/>
      </c>
      <c r="L18" s="1260" t="str">
        <f>IF(NOT('1 macro-mapping'!L19=0),IF(NOT('1 macro-mapping'!L20=0),'1 macro-mapping'!L20/'1 macro-mapping'!L19-1,""),"")</f>
        <v/>
      </c>
      <c r="M18" s="1243" t="str">
        <f>IF(NOT('1 macro-mapping'!M19=0),IF(NOT('1 macro-mapping'!M20=0),'1 macro-mapping'!M20/'1 macro-mapping'!M19-1,""),"")</f>
        <v/>
      </c>
      <c r="N18" s="1261" t="str">
        <f>IF(NOT('1 macro-mapping'!N19=0),IF(NOT('1 macro-mapping'!N20=0),'1 macro-mapping'!N20/'1 macro-mapping'!N19-1,""),"")</f>
        <v/>
      </c>
      <c r="O18" s="1261" t="str">
        <f>IF(NOT('1 macro-mapping'!O19=0),IF(NOT('1 macro-mapping'!O20=0),'1 macro-mapping'!O20/'1 macro-mapping'!O19-1,""),"")</f>
        <v/>
      </c>
      <c r="P18" s="1261" t="str">
        <f>IF(NOT('1 macro-mapping'!P19=0),IF(NOT('1 macro-mapping'!P20=0),'1 macro-mapping'!P20/'1 macro-mapping'!P19-1,""),"")</f>
        <v/>
      </c>
      <c r="Q18" s="1261" t="str">
        <f>IF(NOT('1 macro-mapping'!Q19=0),IF(NOT('1 macro-mapping'!Q20=0),'1 macro-mapping'!Q20/'1 macro-mapping'!Q19-1,""),"")</f>
        <v/>
      </c>
      <c r="R18" s="1261" t="str">
        <f>IF(NOT('1 macro-mapping'!R19=0),IF(NOT('1 macro-mapping'!R20=0),'1 macro-mapping'!R20/'1 macro-mapping'!R19-1,""),"")</f>
        <v/>
      </c>
      <c r="S18" s="1261" t="str">
        <f>IF(NOT('1 macro-mapping'!S19=0),IF(NOT('1 macro-mapping'!S20=0),'1 macro-mapping'!S20/'1 macro-mapping'!S19-1,""),"")</f>
        <v/>
      </c>
      <c r="T18" s="1261" t="str">
        <f>IF(NOT('1 macro-mapping'!T19=0),IF(NOT('1 macro-mapping'!T20=0),'1 macro-mapping'!T20/'1 macro-mapping'!T19-1,""),"")</f>
        <v/>
      </c>
      <c r="U18" s="1261" t="str">
        <f>IF(NOT('1 macro-mapping'!U19=0),IF(NOT('1 macro-mapping'!U20=0),'1 macro-mapping'!U20/'1 macro-mapping'!U19-1,""),"")</f>
        <v/>
      </c>
      <c r="V18" s="1261" t="str">
        <f>IF(NOT('1 macro-mapping'!V19=0),IF(NOT('1 macro-mapping'!V20=0),'1 macro-mapping'!V20/'1 macro-mapping'!V19-1,""),"")</f>
        <v/>
      </c>
      <c r="W18" s="1261" t="str">
        <f>IF(NOT('1 macro-mapping'!W19=0),IF(NOT('1 macro-mapping'!W20=0),'1 macro-mapping'!W20/'1 macro-mapping'!W19-1,""),"")</f>
        <v/>
      </c>
      <c r="X18" s="1261" t="str">
        <f>IF(NOT('1 macro-mapping'!X19=0),IF(NOT('1 macro-mapping'!X20=0),'1 macro-mapping'!X20/'1 macro-mapping'!X19-1,""),"")</f>
        <v/>
      </c>
      <c r="Y18" s="1261" t="str">
        <f>IF(NOT('1 macro-mapping'!Y19=0),IF(NOT('1 macro-mapping'!Y20=0),'1 macro-mapping'!Y20/'1 macro-mapping'!Y19-1,""),"")</f>
        <v/>
      </c>
      <c r="Z18" s="1261" t="str">
        <f>IF(NOT('1 macro-mapping'!Z19=0),IF(NOT('1 macro-mapping'!Z20=0),'1 macro-mapping'!Z20/'1 macro-mapping'!Z19-1,""),"")</f>
        <v/>
      </c>
      <c r="AA18" s="1261" t="str">
        <f>IF(NOT('1 macro-mapping'!AA19=0),IF(NOT('1 macro-mapping'!AA20=0),'1 macro-mapping'!AA20/'1 macro-mapping'!AA19-1,""),"")</f>
        <v/>
      </c>
      <c r="AB18" s="1261" t="str">
        <f>IF(NOT('1 macro-mapping'!AB19=0),IF(NOT('1 macro-mapping'!AB20=0),'1 macro-mapping'!AB20/'1 macro-mapping'!AB19-1,""),"")</f>
        <v/>
      </c>
      <c r="AC18" s="1261" t="str">
        <f>IF(NOT('1 macro-mapping'!AC19=0),IF(NOT('1 macro-mapping'!AC20=0),'1 macro-mapping'!AC20/'1 macro-mapping'!AC19-1,""),"")</f>
        <v/>
      </c>
      <c r="AD18" s="1261" t="str">
        <f>IF(NOT('1 macro-mapping'!AD19=0),IF(NOT('1 macro-mapping'!AD20=0),'1 macro-mapping'!AD20/'1 macro-mapping'!AD19-1,""),"")</f>
        <v/>
      </c>
      <c r="AE18" s="1261" t="str">
        <f>IF(NOT('1 macro-mapping'!AE19=0),IF(NOT('1 macro-mapping'!AE20=0),'1 macro-mapping'!AE20/'1 macro-mapping'!AE19-1,""),"")</f>
        <v/>
      </c>
      <c r="AF18" s="1261" t="str">
        <f>IF(NOT('1 macro-mapping'!AF19=0),IF(NOT('1 macro-mapping'!AF20=0),'1 macro-mapping'!AF20/'1 macro-mapping'!AF19-1,""),"")</f>
        <v/>
      </c>
      <c r="AG18" s="1261" t="str">
        <f>IF(NOT('1 macro-mapping'!AG19=0),IF(NOT('1 macro-mapping'!AG20=0),'1 macro-mapping'!AG20/'1 macro-mapping'!AG19-1,""),"")</f>
        <v/>
      </c>
      <c r="AH18" s="1261" t="str">
        <f>IF(NOT(ISBLANK('1 macro-mapping'!AH20)),IF(NOT(ISBLANK('1 macro-mapping'!AH19)),('1 macro-mapping'!AH20/'1 macro-mapping'!AH19-1),""),"")</f>
        <v/>
      </c>
      <c r="AI18" s="1261" t="str">
        <f>IF(NOT(ISBLANK('1 macro-mapping'!AI20)),IF(NOT(ISBLANK('1 macro-mapping'!AI19)),('1 macro-mapping'!AI20/'1 macro-mapping'!AI19-1),""),"")</f>
        <v/>
      </c>
      <c r="AJ18" s="1261" t="str">
        <f>IF(NOT(ISBLANK('1 macro-mapping'!AJ20)),IF(NOT(ISBLANK('1 macro-mapping'!AJ19)),('1 macro-mapping'!AJ20/'1 macro-mapping'!AJ19-1),""),"")</f>
        <v/>
      </c>
      <c r="AK18" s="1261" t="str">
        <f>IF(NOT(ISBLANK('1 macro-mapping'!AK20)),IF(NOT(ISBLANK('1 macro-mapping'!AK19)),('1 macro-mapping'!AK20/'1 macro-mapping'!AK19-1),""),"")</f>
        <v/>
      </c>
      <c r="AL18" s="1728"/>
      <c r="AM18" s="1725" t="str">
        <f>IF(NOT(ISBLANK('1 macro-mapping'!AM20)),IF(NOT(ISBLANK('1 macro-mapping'!AM19)),('1 macro-mapping'!AM20/'1 macro-mapping'!AM19-1),""),"")</f>
        <v/>
      </c>
      <c r="AN18" s="1244" t="str">
        <f>IF(NOT(ISBLANK('1 macro-mapping'!AN20)),IF(NOT(ISBLANK('1 macro-mapping'!AN19)),('1 macro-mapping'!AN20/'1 macro-mapping'!AN19-1),""),"")</f>
        <v/>
      </c>
      <c r="AO18" s="1252" t="str">
        <f>IF(NOT(ISBLANK('1 macro-mapping'!AO20)),IF(NOT(ISBLANK('1 macro-mapping'!AO19)),('1 macro-mapping'!AO20/'1 macro-mapping'!AO19-1),""),"")</f>
        <v/>
      </c>
      <c r="AP18" s="1250" t="str">
        <f>IF(NOT(ISBLANK('1 macro-mapping'!AP20)),IF(NOT(ISBLANK('1 macro-mapping'!AP19)),('1 macro-mapping'!AP20/'1 macro-mapping'!AP19-1),""),"")</f>
        <v/>
      </c>
      <c r="AQ18" s="1726" t="str">
        <f>IF(NOT(ISBLANK('1 macro-mapping'!AQ20)),IF(NOT(ISBLANK('1 macro-mapping'!AQ19)),('1 macro-mapping'!AQ20/'1 macro-mapping'!AQ19-1),""),"")</f>
        <v/>
      </c>
      <c r="AR18" s="1726" t="str">
        <f>IF(NOT(ISBLANK('1 macro-mapping'!AR20)),IF(NOT(ISBLANK('1 macro-mapping'!AR19)),('1 macro-mapping'!AR20/'1 macro-mapping'!AR19-1),""),"")</f>
        <v/>
      </c>
      <c r="AS18" s="1726" t="str">
        <f>IF(NOT(ISBLANK('1 macro-mapping'!AS20)),IF(NOT(ISBLANK('1 macro-mapping'!AS19)),('1 macro-mapping'!AS20/'1 macro-mapping'!AS19-1),""),"")</f>
        <v/>
      </c>
      <c r="AT18" s="1728"/>
      <c r="AU18" s="1261" t="str">
        <f>IF(NOT(ISBLANK('1 macro-mapping'!AU20)),IF(NOT(ISBLANK('1 macro-mapping'!AU19)),('1 macro-mapping'!AU20/'1 macro-mapping'!AU19-1),""),"")</f>
        <v/>
      </c>
      <c r="AV18" s="1727" t="str">
        <f>IF(NOT(ISBLANK('1 macro-mapping'!AV20)),IF(NOT(ISBLANK('1 macro-mapping'!AV19)),('1 macro-mapping'!AV20/'1 macro-mapping'!AV19-1),""),"")</f>
        <v/>
      </c>
      <c r="AW18" s="1261" t="str">
        <f>IF(NOT(ISBLANK('1 macro-mapping'!AW20)),IF(NOT(ISBLANK('1 macro-mapping'!AW19)),('1 macro-mapping'!AW20/'1 macro-mapping'!AW19-1),""),"")</f>
        <v/>
      </c>
      <c r="AX18" s="1727" t="str">
        <f>IF(NOT(ISBLANK('1 macro-mapping'!AX20)),IF(NOT(ISBLANK('1 macro-mapping'!AX19)),('1 macro-mapping'!AX20/'1 macro-mapping'!AX19-1),""),"")</f>
        <v/>
      </c>
      <c r="AY18" s="1261" t="str">
        <f>IF(NOT(ISBLANK('1 macro-mapping'!AY20)),IF(NOT(ISBLANK('1 macro-mapping'!AY19)),('1 macro-mapping'!AY20/'1 macro-mapping'!AY19-1),""),"")</f>
        <v/>
      </c>
    </row>
    <row r="19" spans="1:51" x14ac:dyDescent="0.2">
      <c r="A19" s="4"/>
      <c r="B19" s="8">
        <v>2007</v>
      </c>
      <c r="C19" s="1243" t="str">
        <f>IF(NOT('1 macro-mapping'!C20=0),IF(NOT('1 macro-mapping'!C21=0),'1 macro-mapping'!C21/'1 macro-mapping'!C20-1,""),"")</f>
        <v/>
      </c>
      <c r="D19" s="1260" t="str">
        <f>IF(NOT('1 macro-mapping'!D20=0),IF(NOT('1 macro-mapping'!D21=0),'1 macro-mapping'!D21/'1 macro-mapping'!D20-1,""),"")</f>
        <v/>
      </c>
      <c r="E19" s="1243" t="str">
        <f>IF(NOT('1 macro-mapping'!E20=0),IF(NOT('1 macro-mapping'!E21=0),'1 macro-mapping'!E21/'1 macro-mapping'!E20-1,""),"")</f>
        <v/>
      </c>
      <c r="F19" s="1260" t="str">
        <f>IF(NOT('1 macro-mapping'!F20=0),IF(NOT('1 macro-mapping'!F21=0),'1 macro-mapping'!F21/'1 macro-mapping'!F20-1,""),"")</f>
        <v/>
      </c>
      <c r="G19" s="1260" t="str">
        <f>IF(NOT('1 macro-mapping'!G20=0),IF(NOT('1 macro-mapping'!G21=0),'1 macro-mapping'!G21/'1 macro-mapping'!G20-1,""),"")</f>
        <v/>
      </c>
      <c r="H19" s="1260" t="str">
        <f>IF(NOT('1 macro-mapping'!H20=0),IF(NOT('1 macro-mapping'!H21=0),'1 macro-mapping'!H21/'1 macro-mapping'!H20-1,""),"")</f>
        <v/>
      </c>
      <c r="I19" s="1260" t="str">
        <f>IF(NOT('1 macro-mapping'!I20=0),IF(NOT('1 macro-mapping'!I21=0),'1 macro-mapping'!I21/'1 macro-mapping'!I20-1,""),"")</f>
        <v/>
      </c>
      <c r="J19" s="1260" t="str">
        <f>IF(NOT('1 macro-mapping'!J20=0),IF(NOT('1 macro-mapping'!J21=0),'1 macro-mapping'!J21/'1 macro-mapping'!J20-1,""),"")</f>
        <v/>
      </c>
      <c r="K19" s="1260" t="str">
        <f>IF(NOT('1 macro-mapping'!K20=0),IF(NOT('1 macro-mapping'!K21=0),'1 macro-mapping'!K21/'1 macro-mapping'!K20-1,""),"")</f>
        <v/>
      </c>
      <c r="L19" s="1260" t="str">
        <f>IF(NOT('1 macro-mapping'!L20=0),IF(NOT('1 macro-mapping'!L21=0),'1 macro-mapping'!L21/'1 macro-mapping'!L20-1,""),"")</f>
        <v/>
      </c>
      <c r="M19" s="1243" t="str">
        <f>IF(NOT('1 macro-mapping'!M20=0),IF(NOT('1 macro-mapping'!M21=0),'1 macro-mapping'!M21/'1 macro-mapping'!M20-1,""),"")</f>
        <v/>
      </c>
      <c r="N19" s="1261" t="str">
        <f>IF(NOT('1 macro-mapping'!N20=0),IF(NOT('1 macro-mapping'!N21=0),'1 macro-mapping'!N21/'1 macro-mapping'!N20-1,""),"")</f>
        <v/>
      </c>
      <c r="O19" s="1261" t="str">
        <f>IF(NOT('1 macro-mapping'!O20=0),IF(NOT('1 macro-mapping'!O21=0),'1 macro-mapping'!O21/'1 macro-mapping'!O20-1,""),"")</f>
        <v/>
      </c>
      <c r="P19" s="1261" t="str">
        <f>IF(NOT('1 macro-mapping'!P20=0),IF(NOT('1 macro-mapping'!P21=0),'1 macro-mapping'!P21/'1 macro-mapping'!P20-1,""),"")</f>
        <v/>
      </c>
      <c r="Q19" s="1261" t="str">
        <f>IF(NOT('1 macro-mapping'!Q20=0),IF(NOT('1 macro-mapping'!Q21=0),'1 macro-mapping'!Q21/'1 macro-mapping'!Q20-1,""),"")</f>
        <v/>
      </c>
      <c r="R19" s="1261" t="str">
        <f>IF(NOT('1 macro-mapping'!R20=0),IF(NOT('1 macro-mapping'!R21=0),'1 macro-mapping'!R21/'1 macro-mapping'!R20-1,""),"")</f>
        <v/>
      </c>
      <c r="S19" s="1261" t="str">
        <f>IF(NOT('1 macro-mapping'!S20=0),IF(NOT('1 macro-mapping'!S21=0),'1 macro-mapping'!S21/'1 macro-mapping'!S20-1,""),"")</f>
        <v/>
      </c>
      <c r="T19" s="1261" t="str">
        <f>IF(NOT('1 macro-mapping'!T20=0),IF(NOT('1 macro-mapping'!T21=0),'1 macro-mapping'!T21/'1 macro-mapping'!T20-1,""),"")</f>
        <v/>
      </c>
      <c r="U19" s="1261" t="str">
        <f>IF(NOT('1 macro-mapping'!U20=0),IF(NOT('1 macro-mapping'!U21=0),'1 macro-mapping'!U21/'1 macro-mapping'!U20-1,""),"")</f>
        <v/>
      </c>
      <c r="V19" s="1261" t="str">
        <f>IF(NOT('1 macro-mapping'!V20=0),IF(NOT('1 macro-mapping'!V21=0),'1 macro-mapping'!V21/'1 macro-mapping'!V20-1,""),"")</f>
        <v/>
      </c>
      <c r="W19" s="1261" t="str">
        <f>IF(NOT('1 macro-mapping'!W20=0),IF(NOT('1 macro-mapping'!W21=0),'1 macro-mapping'!W21/'1 macro-mapping'!W20-1,""),"")</f>
        <v/>
      </c>
      <c r="X19" s="1261" t="str">
        <f>IF(NOT('1 macro-mapping'!X20=0),IF(NOT('1 macro-mapping'!X21=0),'1 macro-mapping'!X21/'1 macro-mapping'!X20-1,""),"")</f>
        <v/>
      </c>
      <c r="Y19" s="1261" t="str">
        <f>IF(NOT('1 macro-mapping'!Y20=0),IF(NOT('1 macro-mapping'!Y21=0),'1 macro-mapping'!Y21/'1 macro-mapping'!Y20-1,""),"")</f>
        <v/>
      </c>
      <c r="Z19" s="1261" t="str">
        <f>IF(NOT('1 macro-mapping'!Z20=0),IF(NOT('1 macro-mapping'!Z21=0),'1 macro-mapping'!Z21/'1 macro-mapping'!Z20-1,""),"")</f>
        <v/>
      </c>
      <c r="AA19" s="1261" t="str">
        <f>IF(NOT('1 macro-mapping'!AA20=0),IF(NOT('1 macro-mapping'!AA21=0),'1 macro-mapping'!AA21/'1 macro-mapping'!AA20-1,""),"")</f>
        <v/>
      </c>
      <c r="AB19" s="1261" t="str">
        <f>IF(NOT('1 macro-mapping'!AB20=0),IF(NOT('1 macro-mapping'!AB21=0),'1 macro-mapping'!AB21/'1 macro-mapping'!AB20-1,""),"")</f>
        <v/>
      </c>
      <c r="AC19" s="1261" t="str">
        <f>IF(NOT('1 macro-mapping'!AC20=0),IF(NOT('1 macro-mapping'!AC21=0),'1 macro-mapping'!AC21/'1 macro-mapping'!AC20-1,""),"")</f>
        <v/>
      </c>
      <c r="AD19" s="1261" t="str">
        <f>IF(NOT('1 macro-mapping'!AD20=0),IF(NOT('1 macro-mapping'!AD21=0),'1 macro-mapping'!AD21/'1 macro-mapping'!AD20-1,""),"")</f>
        <v/>
      </c>
      <c r="AE19" s="1261" t="str">
        <f>IF(NOT('1 macro-mapping'!AE20=0),IF(NOT('1 macro-mapping'!AE21=0),'1 macro-mapping'!AE21/'1 macro-mapping'!AE20-1,""),"")</f>
        <v/>
      </c>
      <c r="AF19" s="1261" t="str">
        <f>IF(NOT('1 macro-mapping'!AF20=0),IF(NOT('1 macro-mapping'!AF21=0),'1 macro-mapping'!AF21/'1 macro-mapping'!AF20-1,""),"")</f>
        <v/>
      </c>
      <c r="AG19" s="1261" t="str">
        <f>IF(NOT('1 macro-mapping'!AG20=0),IF(NOT('1 macro-mapping'!AG21=0),'1 macro-mapping'!AG21/'1 macro-mapping'!AG20-1,""),"")</f>
        <v/>
      </c>
      <c r="AH19" s="1261" t="str">
        <f>IF(NOT(ISBLANK('1 macro-mapping'!AH21)),IF(NOT(ISBLANK('1 macro-mapping'!AH20)),('1 macro-mapping'!AH21/'1 macro-mapping'!AH20-1),""),"")</f>
        <v/>
      </c>
      <c r="AI19" s="1261" t="str">
        <f>IF(NOT(ISBLANK('1 macro-mapping'!AI21)),IF(NOT(ISBLANK('1 macro-mapping'!AI20)),('1 macro-mapping'!AI21/'1 macro-mapping'!AI20-1),""),"")</f>
        <v/>
      </c>
      <c r="AJ19" s="1261" t="str">
        <f>IF(NOT(ISBLANK('1 macro-mapping'!AJ21)),IF(NOT(ISBLANK('1 macro-mapping'!AJ20)),('1 macro-mapping'!AJ21/'1 macro-mapping'!AJ20-1),""),"")</f>
        <v/>
      </c>
      <c r="AK19" s="1261" t="str">
        <f>IF(NOT(ISBLANK('1 macro-mapping'!AK21)),IF(NOT(ISBLANK('1 macro-mapping'!AK20)),('1 macro-mapping'!AK21/'1 macro-mapping'!AK20-1),""),"")</f>
        <v/>
      </c>
      <c r="AL19" s="1728"/>
      <c r="AM19" s="1725" t="str">
        <f>IF(NOT(ISBLANK('1 macro-mapping'!AM21)),IF(NOT(ISBLANK('1 macro-mapping'!AM20)),('1 macro-mapping'!AM21/'1 macro-mapping'!AM20-1),""),"")</f>
        <v/>
      </c>
      <c r="AN19" s="1244" t="str">
        <f>IF(NOT(ISBLANK('1 macro-mapping'!AN21)),IF(NOT(ISBLANK('1 macro-mapping'!AN20)),('1 macro-mapping'!AN21/'1 macro-mapping'!AN20-1),""),"")</f>
        <v/>
      </c>
      <c r="AO19" s="1252" t="str">
        <f>IF(NOT(ISBLANK('1 macro-mapping'!AO21)),IF(NOT(ISBLANK('1 macro-mapping'!AO20)),('1 macro-mapping'!AO21/'1 macro-mapping'!AO20-1),""),"")</f>
        <v/>
      </c>
      <c r="AP19" s="1250" t="str">
        <f>IF(NOT(ISBLANK('1 macro-mapping'!AP21)),IF(NOT(ISBLANK('1 macro-mapping'!AP20)),('1 macro-mapping'!AP21/'1 macro-mapping'!AP20-1),""),"")</f>
        <v/>
      </c>
      <c r="AQ19" s="1726" t="str">
        <f>IF(NOT(ISBLANK('1 macro-mapping'!AQ21)),IF(NOT(ISBLANK('1 macro-mapping'!AQ20)),('1 macro-mapping'!AQ21/'1 macro-mapping'!AQ20-1),""),"")</f>
        <v/>
      </c>
      <c r="AR19" s="1726" t="str">
        <f>IF(NOT(ISBLANK('1 macro-mapping'!AR21)),IF(NOT(ISBLANK('1 macro-mapping'!AR20)),('1 macro-mapping'!AR21/'1 macro-mapping'!AR20-1),""),"")</f>
        <v/>
      </c>
      <c r="AS19" s="1726" t="str">
        <f>IF(NOT(ISBLANK('1 macro-mapping'!AS21)),IF(NOT(ISBLANK('1 macro-mapping'!AS20)),('1 macro-mapping'!AS21/'1 macro-mapping'!AS20-1),""),"")</f>
        <v/>
      </c>
      <c r="AT19" s="1728"/>
      <c r="AU19" s="1261" t="str">
        <f>IF(NOT(ISBLANK('1 macro-mapping'!AU21)),IF(NOT(ISBLANK('1 macro-mapping'!AU20)),('1 macro-mapping'!AU21/'1 macro-mapping'!AU20-1),""),"")</f>
        <v/>
      </c>
      <c r="AV19" s="1727" t="str">
        <f>IF(NOT(ISBLANK('1 macro-mapping'!AV21)),IF(NOT(ISBLANK('1 macro-mapping'!AV20)),('1 macro-mapping'!AV21/'1 macro-mapping'!AV20-1),""),"")</f>
        <v/>
      </c>
      <c r="AW19" s="1261" t="str">
        <f>IF(NOT(ISBLANK('1 macro-mapping'!AW21)),IF(NOT(ISBLANK('1 macro-mapping'!AW20)),('1 macro-mapping'!AW21/'1 macro-mapping'!AW20-1),""),"")</f>
        <v/>
      </c>
      <c r="AX19" s="1727" t="str">
        <f>IF(NOT(ISBLANK('1 macro-mapping'!AX21)),IF(NOT(ISBLANK('1 macro-mapping'!AX20)),('1 macro-mapping'!AX21/'1 macro-mapping'!AX20-1),""),"")</f>
        <v/>
      </c>
      <c r="AY19" s="1261" t="str">
        <f>IF(NOT(ISBLANK('1 macro-mapping'!AY21)),IF(NOT(ISBLANK('1 macro-mapping'!AY20)),('1 macro-mapping'!AY21/'1 macro-mapping'!AY20-1),""),"")</f>
        <v/>
      </c>
    </row>
    <row r="20" spans="1:51" x14ac:dyDescent="0.2">
      <c r="A20" s="4"/>
      <c r="B20" s="8">
        <v>2008</v>
      </c>
      <c r="C20" s="1243" t="str">
        <f>IF(NOT('1 macro-mapping'!C21=0),IF(NOT('1 macro-mapping'!C22=0),'1 macro-mapping'!C22/'1 macro-mapping'!C21-1,""),"")</f>
        <v/>
      </c>
      <c r="D20" s="1260" t="str">
        <f>IF(NOT('1 macro-mapping'!D21=0),IF(NOT('1 macro-mapping'!D22=0),'1 macro-mapping'!D22/'1 macro-mapping'!D21-1,""),"")</f>
        <v/>
      </c>
      <c r="E20" s="1243" t="str">
        <f>IF(NOT('1 macro-mapping'!E21=0),IF(NOT('1 macro-mapping'!E22=0),'1 macro-mapping'!E22/'1 macro-mapping'!E21-1,""),"")</f>
        <v/>
      </c>
      <c r="F20" s="1260" t="str">
        <f>IF(NOT('1 macro-mapping'!F21=0),IF(NOT('1 macro-mapping'!F22=0),'1 macro-mapping'!F22/'1 macro-mapping'!F21-1,""),"")</f>
        <v/>
      </c>
      <c r="G20" s="1260" t="str">
        <f>IF(NOT('1 macro-mapping'!G21=0),IF(NOT('1 macro-mapping'!G22=0),'1 macro-mapping'!G22/'1 macro-mapping'!G21-1,""),"")</f>
        <v/>
      </c>
      <c r="H20" s="1260" t="str">
        <f>IF(NOT('1 macro-mapping'!H21=0),IF(NOT('1 macro-mapping'!H22=0),'1 macro-mapping'!H22/'1 macro-mapping'!H21-1,""),"")</f>
        <v/>
      </c>
      <c r="I20" s="1260" t="str">
        <f>IF(NOT('1 macro-mapping'!I21=0),IF(NOT('1 macro-mapping'!I22=0),'1 macro-mapping'!I22/'1 macro-mapping'!I21-1,""),"")</f>
        <v/>
      </c>
      <c r="J20" s="1260" t="str">
        <f>IF(NOT('1 macro-mapping'!J21=0),IF(NOT('1 macro-mapping'!J22=0),'1 macro-mapping'!J22/'1 macro-mapping'!J21-1,""),"")</f>
        <v/>
      </c>
      <c r="K20" s="1260" t="str">
        <f>IF(NOT('1 macro-mapping'!K21=0),IF(NOT('1 macro-mapping'!K22=0),'1 macro-mapping'!K22/'1 macro-mapping'!K21-1,""),"")</f>
        <v/>
      </c>
      <c r="L20" s="1260" t="str">
        <f>IF(NOT('1 macro-mapping'!L21=0),IF(NOT('1 macro-mapping'!L22=0),'1 macro-mapping'!L22/'1 macro-mapping'!L21-1,""),"")</f>
        <v/>
      </c>
      <c r="M20" s="1243" t="str">
        <f>IF(NOT('1 macro-mapping'!M21=0),IF(NOT('1 macro-mapping'!M22=0),'1 macro-mapping'!M22/'1 macro-mapping'!M21-1,""),"")</f>
        <v/>
      </c>
      <c r="N20" s="1261" t="str">
        <f>IF(NOT('1 macro-mapping'!N21=0),IF(NOT('1 macro-mapping'!N22=0),'1 macro-mapping'!N22/'1 macro-mapping'!N21-1,""),"")</f>
        <v/>
      </c>
      <c r="O20" s="1261" t="str">
        <f>IF(NOT('1 macro-mapping'!O21=0),IF(NOT('1 macro-mapping'!O22=0),'1 macro-mapping'!O22/'1 macro-mapping'!O21-1,""),"")</f>
        <v/>
      </c>
      <c r="P20" s="1261" t="str">
        <f>IF(NOT('1 macro-mapping'!P21=0),IF(NOT('1 macro-mapping'!P22=0),'1 macro-mapping'!P22/'1 macro-mapping'!P21-1,""),"")</f>
        <v/>
      </c>
      <c r="Q20" s="1261" t="str">
        <f>IF(NOT('1 macro-mapping'!Q21=0),IF(NOT('1 macro-mapping'!Q22=0),'1 macro-mapping'!Q22/'1 macro-mapping'!Q21-1,""),"")</f>
        <v/>
      </c>
      <c r="R20" s="1261" t="str">
        <f>IF(NOT('1 macro-mapping'!R21=0),IF(NOT('1 macro-mapping'!R22=0),'1 macro-mapping'!R22/'1 macro-mapping'!R21-1,""),"")</f>
        <v/>
      </c>
      <c r="S20" s="1261" t="str">
        <f>IF(NOT('1 macro-mapping'!S21=0),IF(NOT('1 macro-mapping'!S22=0),'1 macro-mapping'!S22/'1 macro-mapping'!S21-1,""),"")</f>
        <v/>
      </c>
      <c r="T20" s="1261" t="str">
        <f>IF(NOT('1 macro-mapping'!T21=0),IF(NOT('1 macro-mapping'!T22=0),'1 macro-mapping'!T22/'1 macro-mapping'!T21-1,""),"")</f>
        <v/>
      </c>
      <c r="U20" s="1261" t="str">
        <f>IF(NOT('1 macro-mapping'!U21=0),IF(NOT('1 macro-mapping'!U22=0),'1 macro-mapping'!U22/'1 macro-mapping'!U21-1,""),"")</f>
        <v/>
      </c>
      <c r="V20" s="1261" t="str">
        <f>IF(NOT('1 macro-mapping'!V21=0),IF(NOT('1 macro-mapping'!V22=0),'1 macro-mapping'!V22/'1 macro-mapping'!V21-1,""),"")</f>
        <v/>
      </c>
      <c r="W20" s="1261" t="str">
        <f>IF(NOT('1 macro-mapping'!W21=0),IF(NOT('1 macro-mapping'!W22=0),'1 macro-mapping'!W22/'1 macro-mapping'!W21-1,""),"")</f>
        <v/>
      </c>
      <c r="X20" s="1261" t="str">
        <f>IF(NOT('1 macro-mapping'!X21=0),IF(NOT('1 macro-mapping'!X22=0),'1 macro-mapping'!X22/'1 macro-mapping'!X21-1,""),"")</f>
        <v/>
      </c>
      <c r="Y20" s="1261" t="str">
        <f>IF(NOT('1 macro-mapping'!Y21=0),IF(NOT('1 macro-mapping'!Y22=0),'1 macro-mapping'!Y22/'1 macro-mapping'!Y21-1,""),"")</f>
        <v/>
      </c>
      <c r="Z20" s="1261" t="str">
        <f>IF(NOT('1 macro-mapping'!Z21=0),IF(NOT('1 macro-mapping'!Z22=0),'1 macro-mapping'!Z22/'1 macro-mapping'!Z21-1,""),"")</f>
        <v/>
      </c>
      <c r="AA20" s="1261" t="str">
        <f>IF(NOT('1 macro-mapping'!AA21=0),IF(NOT('1 macro-mapping'!AA22=0),'1 macro-mapping'!AA22/'1 macro-mapping'!AA21-1,""),"")</f>
        <v/>
      </c>
      <c r="AB20" s="1261" t="str">
        <f>IF(NOT('1 macro-mapping'!AB21=0),IF(NOT('1 macro-mapping'!AB22=0),'1 macro-mapping'!AB22/'1 macro-mapping'!AB21-1,""),"")</f>
        <v/>
      </c>
      <c r="AC20" s="1261" t="str">
        <f>IF(NOT('1 macro-mapping'!AC21=0),IF(NOT('1 macro-mapping'!AC22=0),'1 macro-mapping'!AC22/'1 macro-mapping'!AC21-1,""),"")</f>
        <v/>
      </c>
      <c r="AD20" s="1261" t="str">
        <f>IF(NOT('1 macro-mapping'!AD21=0),IF(NOT('1 macro-mapping'!AD22=0),'1 macro-mapping'!AD22/'1 macro-mapping'!AD21-1,""),"")</f>
        <v/>
      </c>
      <c r="AE20" s="1261" t="str">
        <f>IF(NOT('1 macro-mapping'!AE21=0),IF(NOT('1 macro-mapping'!AE22=0),'1 macro-mapping'!AE22/'1 macro-mapping'!AE21-1,""),"")</f>
        <v/>
      </c>
      <c r="AF20" s="1261" t="str">
        <f>IF(NOT('1 macro-mapping'!AF21=0),IF(NOT('1 macro-mapping'!AF22=0),'1 macro-mapping'!AF22/'1 macro-mapping'!AF21-1,""),"")</f>
        <v/>
      </c>
      <c r="AG20" s="1261" t="str">
        <f>IF(NOT('1 macro-mapping'!AG21=0),IF(NOT('1 macro-mapping'!AG22=0),'1 macro-mapping'!AG22/'1 macro-mapping'!AG21-1,""),"")</f>
        <v/>
      </c>
      <c r="AH20" s="1261" t="str">
        <f>IF(NOT(ISBLANK('1 macro-mapping'!AH22)),IF(NOT(ISBLANK('1 macro-mapping'!AH21)),('1 macro-mapping'!AH22/'1 macro-mapping'!AH21-1),""),"")</f>
        <v/>
      </c>
      <c r="AI20" s="1261" t="str">
        <f>IF(NOT(ISBLANK('1 macro-mapping'!AI22)),IF(NOT(ISBLANK('1 macro-mapping'!AI21)),('1 macro-mapping'!AI22/'1 macro-mapping'!AI21-1),""),"")</f>
        <v/>
      </c>
      <c r="AJ20" s="1261" t="str">
        <f>IF(NOT(ISBLANK('1 macro-mapping'!AJ22)),IF(NOT(ISBLANK('1 macro-mapping'!AJ21)),('1 macro-mapping'!AJ22/'1 macro-mapping'!AJ21-1),""),"")</f>
        <v/>
      </c>
      <c r="AK20" s="1261" t="str">
        <f>IF(NOT(ISBLANK('1 macro-mapping'!AK22)),IF(NOT(ISBLANK('1 macro-mapping'!AK21)),('1 macro-mapping'!AK22/'1 macro-mapping'!AK21-1),""),"")</f>
        <v/>
      </c>
      <c r="AL20" s="1728"/>
      <c r="AM20" s="1725" t="str">
        <f>IF(NOT(ISBLANK('1 macro-mapping'!AM22)),IF(NOT(ISBLANK('1 macro-mapping'!AM21)),('1 macro-mapping'!AM22/'1 macro-mapping'!AM21-1),""),"")</f>
        <v/>
      </c>
      <c r="AN20" s="1244" t="str">
        <f>IF(NOT(ISBLANK('1 macro-mapping'!AN22)),IF(NOT(ISBLANK('1 macro-mapping'!AN21)),('1 macro-mapping'!AN22/'1 macro-mapping'!AN21-1),""),"")</f>
        <v/>
      </c>
      <c r="AO20" s="1252" t="str">
        <f>IF(NOT(ISBLANK('1 macro-mapping'!AO22)),IF(NOT(ISBLANK('1 macro-mapping'!AO21)),('1 macro-mapping'!AO22/'1 macro-mapping'!AO21-1),""),"")</f>
        <v/>
      </c>
      <c r="AP20" s="1252" t="str">
        <f>IF(NOT(ISBLANK('1 macro-mapping'!AP22)),IF(NOT(ISBLANK('1 macro-mapping'!AP21)),('1 macro-mapping'!AP22/'1 macro-mapping'!AP21-1),""),"")</f>
        <v/>
      </c>
      <c r="AQ20" s="1252" t="str">
        <f>IF(NOT(ISBLANK('1 macro-mapping'!AQ22)),IF(NOT(ISBLANK('1 macro-mapping'!AQ21)),('1 macro-mapping'!AQ22/'1 macro-mapping'!AQ21-1),""),"")</f>
        <v/>
      </c>
      <c r="AR20" s="1726" t="str">
        <f>IF(NOT(ISBLANK('1 macro-mapping'!AR22)),IF(NOT(ISBLANK('1 macro-mapping'!AR21)),('1 macro-mapping'!AR22/'1 macro-mapping'!AR21-1),""),"")</f>
        <v/>
      </c>
      <c r="AS20" s="1726" t="str">
        <f>IF(NOT(ISBLANK('1 macro-mapping'!AS22)),IF(NOT(ISBLANK('1 macro-mapping'!AS21)),('1 macro-mapping'!AS22/'1 macro-mapping'!AS21-1),""),"")</f>
        <v/>
      </c>
      <c r="AT20" s="1728"/>
      <c r="AU20" s="1261" t="str">
        <f>IF(NOT(ISBLANK('1 macro-mapping'!AU22)),IF(NOT(ISBLANK('1 macro-mapping'!AU21)),('1 macro-mapping'!AU22/'1 macro-mapping'!AU21-1),""),"")</f>
        <v/>
      </c>
      <c r="AV20" s="1727" t="str">
        <f>IF(NOT(ISBLANK('1 macro-mapping'!AV22)),IF(NOT(ISBLANK('1 macro-mapping'!AV21)),('1 macro-mapping'!AV22/'1 macro-mapping'!AV21-1),""),"")</f>
        <v/>
      </c>
      <c r="AW20" s="1261" t="str">
        <f>IF(NOT(ISBLANK('1 macro-mapping'!AW22)),IF(NOT(ISBLANK('1 macro-mapping'!AW21)),('1 macro-mapping'!AW22/'1 macro-mapping'!AW21-1),""),"")</f>
        <v/>
      </c>
      <c r="AX20" s="1727" t="str">
        <f>IF(NOT(ISBLANK('1 macro-mapping'!AX22)),IF(NOT(ISBLANK('1 macro-mapping'!AX21)),('1 macro-mapping'!AX22/'1 macro-mapping'!AX21-1),""),"")</f>
        <v/>
      </c>
      <c r="AY20" s="1261" t="str">
        <f>IF(NOT(ISBLANK('1 macro-mapping'!AY22)),IF(NOT(ISBLANK('1 macro-mapping'!AY21)),('1 macro-mapping'!AY22/'1 macro-mapping'!AY21-1),""),"")</f>
        <v/>
      </c>
    </row>
    <row r="21" spans="1:51" x14ac:dyDescent="0.2">
      <c r="A21" s="4"/>
      <c r="B21" s="8">
        <v>2009</v>
      </c>
      <c r="C21" s="1243" t="str">
        <f>IF(NOT('1 macro-mapping'!C22=0),IF(NOT('1 macro-mapping'!C23=0),'1 macro-mapping'!C23/'1 macro-mapping'!C22-1,""),"")</f>
        <v/>
      </c>
      <c r="D21" s="1260" t="str">
        <f>IF(NOT('1 macro-mapping'!D22=0),IF(NOT('1 macro-mapping'!D23=0),'1 macro-mapping'!D23/'1 macro-mapping'!D22-1,""),"")</f>
        <v/>
      </c>
      <c r="E21" s="1243" t="str">
        <f>IF(NOT('1 macro-mapping'!E22=0),IF(NOT('1 macro-mapping'!E23=0),'1 macro-mapping'!E23/'1 macro-mapping'!E22-1,""),"")</f>
        <v/>
      </c>
      <c r="F21" s="1260" t="str">
        <f>IF(NOT('1 macro-mapping'!F22=0),IF(NOT('1 macro-mapping'!F23=0),'1 macro-mapping'!F23/'1 macro-mapping'!F22-1,""),"")</f>
        <v/>
      </c>
      <c r="G21" s="1260" t="str">
        <f>IF(NOT('1 macro-mapping'!G22=0),IF(NOT('1 macro-mapping'!G23=0),'1 macro-mapping'!G23/'1 macro-mapping'!G22-1,""),"")</f>
        <v/>
      </c>
      <c r="H21" s="1260" t="str">
        <f>IF(NOT('1 macro-mapping'!H22=0),IF(NOT('1 macro-mapping'!H23=0),'1 macro-mapping'!H23/'1 macro-mapping'!H22-1,""),"")</f>
        <v/>
      </c>
      <c r="I21" s="1260" t="str">
        <f>IF(NOT('1 macro-mapping'!I22=0),IF(NOT('1 macro-mapping'!I23=0),'1 macro-mapping'!I23/'1 macro-mapping'!I22-1,""),"")</f>
        <v/>
      </c>
      <c r="J21" s="1260" t="str">
        <f>IF(NOT('1 macro-mapping'!J22=0),IF(NOT('1 macro-mapping'!J23=0),'1 macro-mapping'!J23/'1 macro-mapping'!J22-1,""),"")</f>
        <v/>
      </c>
      <c r="K21" s="1260" t="str">
        <f>IF(NOT('1 macro-mapping'!K22=0),IF(NOT('1 macro-mapping'!K23=0),'1 macro-mapping'!K23/'1 macro-mapping'!K22-1,""),"")</f>
        <v/>
      </c>
      <c r="L21" s="1260" t="str">
        <f>IF(NOT('1 macro-mapping'!L22=0),IF(NOT('1 macro-mapping'!L23=0),'1 macro-mapping'!L23/'1 macro-mapping'!L22-1,""),"")</f>
        <v/>
      </c>
      <c r="M21" s="1243" t="str">
        <f>IF(NOT('1 macro-mapping'!M22=0),IF(NOT('1 macro-mapping'!M23=0),'1 macro-mapping'!M23/'1 macro-mapping'!M22-1,""),"")</f>
        <v/>
      </c>
      <c r="N21" s="1261" t="str">
        <f>IF(NOT('1 macro-mapping'!N22=0),IF(NOT('1 macro-mapping'!N23=0),'1 macro-mapping'!N23/'1 macro-mapping'!N22-1,""),"")</f>
        <v/>
      </c>
      <c r="O21" s="1261" t="str">
        <f>IF(NOT('1 macro-mapping'!O22=0),IF(NOT('1 macro-mapping'!O23=0),'1 macro-mapping'!O23/'1 macro-mapping'!O22-1,""),"")</f>
        <v/>
      </c>
      <c r="P21" s="1261" t="str">
        <f>IF(NOT('1 macro-mapping'!P22=0),IF(NOT('1 macro-mapping'!P23=0),'1 macro-mapping'!P23/'1 macro-mapping'!P22-1,""),"")</f>
        <v/>
      </c>
      <c r="Q21" s="1261" t="str">
        <f>IF(NOT('1 macro-mapping'!Q22=0),IF(NOT('1 macro-mapping'!Q23=0),'1 macro-mapping'!Q23/'1 macro-mapping'!Q22-1,""),"")</f>
        <v/>
      </c>
      <c r="R21" s="1261" t="str">
        <f>IF(NOT('1 macro-mapping'!R22=0),IF(NOT('1 macro-mapping'!R23=0),'1 macro-mapping'!R23/'1 macro-mapping'!R22-1,""),"")</f>
        <v/>
      </c>
      <c r="S21" s="1261" t="str">
        <f>IF(NOT('1 macro-mapping'!S22=0),IF(NOT('1 macro-mapping'!S23=0),'1 macro-mapping'!S23/'1 macro-mapping'!S22-1,""),"")</f>
        <v/>
      </c>
      <c r="T21" s="1261" t="str">
        <f>IF(NOT('1 macro-mapping'!T22=0),IF(NOT('1 macro-mapping'!T23=0),'1 macro-mapping'!T23/'1 macro-mapping'!T22-1,""),"")</f>
        <v/>
      </c>
      <c r="U21" s="1261" t="str">
        <f>IF(NOT('1 macro-mapping'!U22=0),IF(NOT('1 macro-mapping'!U23=0),'1 macro-mapping'!U23/'1 macro-mapping'!U22-1,""),"")</f>
        <v/>
      </c>
      <c r="V21" s="1261" t="str">
        <f>IF(NOT('1 macro-mapping'!V22=0),IF(NOT('1 macro-mapping'!V23=0),'1 macro-mapping'!V23/'1 macro-mapping'!V22-1,""),"")</f>
        <v/>
      </c>
      <c r="W21" s="1261" t="str">
        <f>IF(NOT('1 macro-mapping'!W22=0),IF(NOT('1 macro-mapping'!W23=0),'1 macro-mapping'!W23/'1 macro-mapping'!W22-1,""),"")</f>
        <v/>
      </c>
      <c r="X21" s="1261" t="str">
        <f>IF(NOT('1 macro-mapping'!X22=0),IF(NOT('1 macro-mapping'!X23=0),'1 macro-mapping'!X23/'1 macro-mapping'!X22-1,""),"")</f>
        <v/>
      </c>
      <c r="Y21" s="1261" t="str">
        <f>IF(NOT('1 macro-mapping'!Y22=0),IF(NOT('1 macro-mapping'!Y23=0),'1 macro-mapping'!Y23/'1 macro-mapping'!Y22-1,""),"")</f>
        <v/>
      </c>
      <c r="Z21" s="1261" t="str">
        <f>IF(NOT('1 macro-mapping'!Z22=0),IF(NOT('1 macro-mapping'!Z23=0),'1 macro-mapping'!Z23/'1 macro-mapping'!Z22-1,""),"")</f>
        <v/>
      </c>
      <c r="AA21" s="1261" t="str">
        <f>IF(NOT('1 macro-mapping'!AA22=0),IF(NOT('1 macro-mapping'!AA23=0),'1 macro-mapping'!AA23/'1 macro-mapping'!AA22-1,""),"")</f>
        <v/>
      </c>
      <c r="AB21" s="1261" t="str">
        <f>IF(NOT('1 macro-mapping'!AB22=0),IF(NOT('1 macro-mapping'!AB23=0),'1 macro-mapping'!AB23/'1 macro-mapping'!AB22-1,""),"")</f>
        <v/>
      </c>
      <c r="AC21" s="1261" t="str">
        <f>IF(NOT('1 macro-mapping'!AC22=0),IF(NOT('1 macro-mapping'!AC23=0),'1 macro-mapping'!AC23/'1 macro-mapping'!AC22-1,""),"")</f>
        <v/>
      </c>
      <c r="AD21" s="1261" t="str">
        <f>IF(NOT('1 macro-mapping'!AD22=0),IF(NOT('1 macro-mapping'!AD23=0),'1 macro-mapping'!AD23/'1 macro-mapping'!AD22-1,""),"")</f>
        <v/>
      </c>
      <c r="AE21" s="1261" t="str">
        <f>IF(NOT('1 macro-mapping'!AE22=0),IF(NOT('1 macro-mapping'!AE23=0),'1 macro-mapping'!AE23/'1 macro-mapping'!AE22-1,""),"")</f>
        <v/>
      </c>
      <c r="AF21" s="1261" t="str">
        <f>IF(NOT('1 macro-mapping'!AF22=0),IF(NOT('1 macro-mapping'!AF23=0),'1 macro-mapping'!AF23/'1 macro-mapping'!AF22-1,""),"")</f>
        <v/>
      </c>
      <c r="AG21" s="1261" t="str">
        <f>IF(NOT('1 macro-mapping'!AG22=0),IF(NOT('1 macro-mapping'!AG23=0),'1 macro-mapping'!AG23/'1 macro-mapping'!AG22-1,""),"")</f>
        <v/>
      </c>
      <c r="AH21" s="1261" t="str">
        <f>IF(NOT(ISBLANK('1 macro-mapping'!AH23)),IF(NOT(ISBLANK('1 macro-mapping'!AH22)),('1 macro-mapping'!AH23/'1 macro-mapping'!AH22-1),""),"")</f>
        <v/>
      </c>
      <c r="AI21" s="1261" t="str">
        <f>IF(NOT(ISBLANK('1 macro-mapping'!AI23)),IF(NOT(ISBLANK('1 macro-mapping'!AI22)),('1 macro-mapping'!AI23/'1 macro-mapping'!AI22-1),""),"")</f>
        <v/>
      </c>
      <c r="AJ21" s="1261" t="str">
        <f>IF(NOT(ISBLANK('1 macro-mapping'!AJ23)),IF(NOT(ISBLANK('1 macro-mapping'!AJ22)),('1 macro-mapping'!AJ23/'1 macro-mapping'!AJ22-1),""),"")</f>
        <v/>
      </c>
      <c r="AK21" s="1261" t="str">
        <f>IF(NOT(ISBLANK('1 macro-mapping'!AK23)),IF(NOT(ISBLANK('1 macro-mapping'!AK22)),('1 macro-mapping'!AK23/'1 macro-mapping'!AK22-1),""),"")</f>
        <v/>
      </c>
      <c r="AL21" s="1728"/>
      <c r="AM21" s="1725" t="str">
        <f>IF(NOT(ISBLANK('1 macro-mapping'!AM23)),IF(NOT(ISBLANK('1 macro-mapping'!AM22)),('1 macro-mapping'!AM23/'1 macro-mapping'!AM22-1),""),"")</f>
        <v/>
      </c>
      <c r="AN21" s="1244" t="str">
        <f>IF(NOT(ISBLANK('1 macro-mapping'!AN23)),IF(NOT(ISBLANK('1 macro-mapping'!AN22)),('1 macro-mapping'!AN23/'1 macro-mapping'!AN22-1),""),"")</f>
        <v/>
      </c>
      <c r="AO21" s="1252" t="str">
        <f>IF(NOT(ISBLANK('1 macro-mapping'!AO23)),IF(NOT(ISBLANK('1 macro-mapping'!AO22)),('1 macro-mapping'!AO23/'1 macro-mapping'!AO22-1),""),"")</f>
        <v/>
      </c>
      <c r="AP21" s="1252" t="str">
        <f>IF(NOT(ISBLANK('1 macro-mapping'!AP23)),IF(NOT(ISBLANK('1 macro-mapping'!AP22)),('1 macro-mapping'!AP23/'1 macro-mapping'!AP22-1),""),"")</f>
        <v/>
      </c>
      <c r="AQ21" s="1252" t="str">
        <f>IF(NOT(ISBLANK('1 macro-mapping'!AQ23)),IF(NOT(ISBLANK('1 macro-mapping'!AQ22)),('1 macro-mapping'!AQ23/'1 macro-mapping'!AQ22-1),""),"")</f>
        <v/>
      </c>
      <c r="AR21" s="1726" t="str">
        <f>IF(NOT(ISBLANK('1 macro-mapping'!AR23)),IF(NOT(ISBLANK('1 macro-mapping'!AR22)),('1 macro-mapping'!AR23/'1 macro-mapping'!AR22-1),""),"")</f>
        <v/>
      </c>
      <c r="AS21" s="1726" t="str">
        <f>IF(NOT(ISBLANK('1 macro-mapping'!AS23)),IF(NOT(ISBLANK('1 macro-mapping'!AS22)),('1 macro-mapping'!AS23/'1 macro-mapping'!AS22-1),""),"")</f>
        <v/>
      </c>
      <c r="AT21" s="1728"/>
      <c r="AU21" s="1261" t="str">
        <f>IF(NOT(ISBLANK('1 macro-mapping'!AU23)),IF(NOT(ISBLANK('1 macro-mapping'!AU22)),('1 macro-mapping'!AU23/'1 macro-mapping'!AU22-1),""),"")</f>
        <v/>
      </c>
      <c r="AV21" s="1727" t="str">
        <f>IF(NOT(ISBLANK('1 macro-mapping'!AV23)),IF(NOT(ISBLANK('1 macro-mapping'!AV22)),('1 macro-mapping'!AV23/'1 macro-mapping'!AV22-1),""),"")</f>
        <v/>
      </c>
      <c r="AW21" s="1261" t="str">
        <f>IF(NOT(ISBLANK('1 macro-mapping'!AW23)),IF(NOT(ISBLANK('1 macro-mapping'!AW22)),('1 macro-mapping'!AW23/'1 macro-mapping'!AW22-1),""),"")</f>
        <v/>
      </c>
      <c r="AX21" s="1727" t="str">
        <f>IF(NOT(ISBLANK('1 macro-mapping'!AX23)),IF(NOT(ISBLANK('1 macro-mapping'!AX22)),('1 macro-mapping'!AX23/'1 macro-mapping'!AX22-1),""),"")</f>
        <v/>
      </c>
      <c r="AY21" s="1261" t="str">
        <f>IF(NOT(ISBLANK('1 macro-mapping'!AY23)),IF(NOT(ISBLANK('1 macro-mapping'!AY22)),('1 macro-mapping'!AY23/'1 macro-mapping'!AY22-1),""),"")</f>
        <v/>
      </c>
    </row>
    <row r="22" spans="1:51" x14ac:dyDescent="0.2">
      <c r="A22" s="4"/>
      <c r="B22" s="8">
        <v>2010</v>
      </c>
      <c r="C22" s="1243" t="str">
        <f>IF(NOT('1 macro-mapping'!C23=0),IF(NOT('1 macro-mapping'!C24=0),'1 macro-mapping'!C24/'1 macro-mapping'!C23-1,""),"")</f>
        <v/>
      </c>
      <c r="D22" s="1260" t="str">
        <f>IF(NOT('1 macro-mapping'!D23=0),IF(NOT('1 macro-mapping'!D24=0),'1 macro-mapping'!D24/'1 macro-mapping'!D23-1,""),"")</f>
        <v/>
      </c>
      <c r="E22" s="1243" t="str">
        <f>IF(NOT('1 macro-mapping'!E23=0),IF(NOT('1 macro-mapping'!E24=0),'1 macro-mapping'!E24/'1 macro-mapping'!E23-1,""),"")</f>
        <v/>
      </c>
      <c r="F22" s="1260" t="str">
        <f>IF(NOT('1 macro-mapping'!F23=0),IF(NOT('1 macro-mapping'!F24=0),'1 macro-mapping'!F24/'1 macro-mapping'!F23-1,""),"")</f>
        <v/>
      </c>
      <c r="G22" s="1260" t="str">
        <f>IF(NOT('1 macro-mapping'!G23=0),IF(NOT('1 macro-mapping'!G24=0),'1 macro-mapping'!G24/'1 macro-mapping'!G23-1,""),"")</f>
        <v/>
      </c>
      <c r="H22" s="1260" t="str">
        <f>IF(NOT('1 macro-mapping'!H23=0),IF(NOT('1 macro-mapping'!H24=0),'1 macro-mapping'!H24/'1 macro-mapping'!H23-1,""),"")</f>
        <v/>
      </c>
      <c r="I22" s="1260" t="str">
        <f>IF(NOT('1 macro-mapping'!I23=0),IF(NOT('1 macro-mapping'!I24=0),'1 macro-mapping'!I24/'1 macro-mapping'!I23-1,""),"")</f>
        <v/>
      </c>
      <c r="J22" s="1260" t="str">
        <f>IF(NOT('1 macro-mapping'!J23=0),IF(NOT('1 macro-mapping'!J24=0),'1 macro-mapping'!J24/'1 macro-mapping'!J23-1,""),"")</f>
        <v/>
      </c>
      <c r="K22" s="1260" t="str">
        <f>IF(NOT('1 macro-mapping'!K23=0),IF(NOT('1 macro-mapping'!K24=0),'1 macro-mapping'!K24/'1 macro-mapping'!K23-1,""),"")</f>
        <v/>
      </c>
      <c r="L22" s="1260" t="str">
        <f>IF(NOT('1 macro-mapping'!L23=0),IF(NOT('1 macro-mapping'!L24=0),'1 macro-mapping'!L24/'1 macro-mapping'!L23-1,""),"")</f>
        <v/>
      </c>
      <c r="M22" s="1243" t="str">
        <f>IF(NOT('1 macro-mapping'!M23=0),IF(NOT('1 macro-mapping'!M24=0),'1 macro-mapping'!M24/'1 macro-mapping'!M23-1,""),"")</f>
        <v/>
      </c>
      <c r="N22" s="1261" t="str">
        <f>IF(NOT('1 macro-mapping'!N23=0),IF(NOT('1 macro-mapping'!N24=0),'1 macro-mapping'!N24/'1 macro-mapping'!N23-1,""),"")</f>
        <v/>
      </c>
      <c r="O22" s="1261" t="str">
        <f>IF(NOT('1 macro-mapping'!O23=0),IF(NOT('1 macro-mapping'!O24=0),'1 macro-mapping'!O24/'1 macro-mapping'!O23-1,""),"")</f>
        <v/>
      </c>
      <c r="P22" s="1261" t="str">
        <f>IF(NOT('1 macro-mapping'!P23=0),IF(NOT('1 macro-mapping'!P24=0),'1 macro-mapping'!P24/'1 macro-mapping'!P23-1,""),"")</f>
        <v/>
      </c>
      <c r="Q22" s="1261" t="str">
        <f>IF(NOT('1 macro-mapping'!Q23=0),IF(NOT('1 macro-mapping'!Q24=0),'1 macro-mapping'!Q24/'1 macro-mapping'!Q23-1,""),"")</f>
        <v/>
      </c>
      <c r="R22" s="1261" t="str">
        <f>IF(NOT('1 macro-mapping'!R23=0),IF(NOT('1 macro-mapping'!R24=0),'1 macro-mapping'!R24/'1 macro-mapping'!R23-1,""),"")</f>
        <v/>
      </c>
      <c r="S22" s="1261" t="str">
        <f>IF(NOT('1 macro-mapping'!S23=0),IF(NOT('1 macro-mapping'!S24=0),'1 macro-mapping'!S24/'1 macro-mapping'!S23-1,""),"")</f>
        <v/>
      </c>
      <c r="T22" s="1261" t="str">
        <f>IF(NOT('1 macro-mapping'!T23=0),IF(NOT('1 macro-mapping'!T24=0),'1 macro-mapping'!T24/'1 macro-mapping'!T23-1,""),"")</f>
        <v/>
      </c>
      <c r="U22" s="1261" t="str">
        <f>IF(NOT('1 macro-mapping'!U23=0),IF(NOT('1 macro-mapping'!U24=0),'1 macro-mapping'!U24/'1 macro-mapping'!U23-1,""),"")</f>
        <v/>
      </c>
      <c r="V22" s="1261" t="str">
        <f>IF(NOT('1 macro-mapping'!V23=0),IF(NOT('1 macro-mapping'!V24=0),'1 macro-mapping'!V24/'1 macro-mapping'!V23-1,""),"")</f>
        <v/>
      </c>
      <c r="W22" s="1261" t="str">
        <f>IF(NOT('1 macro-mapping'!W23=0),IF(NOT('1 macro-mapping'!W24=0),'1 macro-mapping'!W24/'1 macro-mapping'!W23-1,""),"")</f>
        <v/>
      </c>
      <c r="X22" s="1261" t="str">
        <f>IF(NOT('1 macro-mapping'!X23=0),IF(NOT('1 macro-mapping'!X24=0),'1 macro-mapping'!X24/'1 macro-mapping'!X23-1,""),"")</f>
        <v/>
      </c>
      <c r="Y22" s="1261" t="str">
        <f>IF(NOT('1 macro-mapping'!Y23=0),IF(NOT('1 macro-mapping'!Y24=0),'1 macro-mapping'!Y24/'1 macro-mapping'!Y23-1,""),"")</f>
        <v/>
      </c>
      <c r="Z22" s="1261" t="str">
        <f>IF(NOT('1 macro-mapping'!Z23=0),IF(NOT('1 macro-mapping'!Z24=0),'1 macro-mapping'!Z24/'1 macro-mapping'!Z23-1,""),"")</f>
        <v/>
      </c>
      <c r="AA22" s="1261" t="str">
        <f>IF(NOT('1 macro-mapping'!AA23=0),IF(NOT('1 macro-mapping'!AA24=0),'1 macro-mapping'!AA24/'1 macro-mapping'!AA23-1,""),"")</f>
        <v/>
      </c>
      <c r="AB22" s="1261" t="str">
        <f>IF(NOT('1 macro-mapping'!AB23=0),IF(NOT('1 macro-mapping'!AB24=0),'1 macro-mapping'!AB24/'1 macro-mapping'!AB23-1,""),"")</f>
        <v/>
      </c>
      <c r="AC22" s="1261" t="str">
        <f>IF(NOT('1 macro-mapping'!AC23=0),IF(NOT('1 macro-mapping'!AC24=0),'1 macro-mapping'!AC24/'1 macro-mapping'!AC23-1,""),"")</f>
        <v/>
      </c>
      <c r="AD22" s="1261" t="str">
        <f>IF(NOT('1 macro-mapping'!AD23=0),IF(NOT('1 macro-mapping'!AD24=0),'1 macro-mapping'!AD24/'1 macro-mapping'!AD23-1,""),"")</f>
        <v/>
      </c>
      <c r="AE22" s="1261" t="str">
        <f>IF(NOT('1 macro-mapping'!AE23=0),IF(NOT('1 macro-mapping'!AE24=0),'1 macro-mapping'!AE24/'1 macro-mapping'!AE23-1,""),"")</f>
        <v/>
      </c>
      <c r="AF22" s="1261" t="str">
        <f>IF(NOT('1 macro-mapping'!AF23=0),IF(NOT('1 macro-mapping'!AF24=0),'1 macro-mapping'!AF24/'1 macro-mapping'!AF23-1,""),"")</f>
        <v/>
      </c>
      <c r="AG22" s="1261" t="str">
        <f>IF(NOT('1 macro-mapping'!AG23=0),IF(NOT('1 macro-mapping'!AG24=0),'1 macro-mapping'!AG24/'1 macro-mapping'!AG23-1,""),"")</f>
        <v/>
      </c>
      <c r="AH22" s="1261" t="str">
        <f>IF(NOT(ISBLANK('1 macro-mapping'!AH24)),IF(NOT(ISBLANK('1 macro-mapping'!AH23)),('1 macro-mapping'!AH24/'1 macro-mapping'!AH23-1),""),"")</f>
        <v/>
      </c>
      <c r="AI22" s="1261" t="str">
        <f>IF(NOT(ISBLANK('1 macro-mapping'!AI24)),IF(NOT(ISBLANK('1 macro-mapping'!AI23)),('1 macro-mapping'!AI24/'1 macro-mapping'!AI23-1),""),"")</f>
        <v/>
      </c>
      <c r="AJ22" s="1261" t="str">
        <f>IF(NOT(ISBLANK('1 macro-mapping'!AJ24)),IF(NOT(ISBLANK('1 macro-mapping'!AJ23)),('1 macro-mapping'!AJ24/'1 macro-mapping'!AJ23-1),""),"")</f>
        <v/>
      </c>
      <c r="AK22" s="1261" t="str">
        <f>IF(NOT(ISBLANK('1 macro-mapping'!AK24)),IF(NOT(ISBLANK('1 macro-mapping'!AK23)),('1 macro-mapping'!AK24/'1 macro-mapping'!AK23-1),""),"")</f>
        <v/>
      </c>
      <c r="AL22" s="1728"/>
      <c r="AM22" s="1725" t="str">
        <f>IF(NOT(ISBLANK('1 macro-mapping'!AM24)),IF(NOT(ISBLANK('1 macro-mapping'!AM23)),('1 macro-mapping'!AM24/'1 macro-mapping'!AM23-1),""),"")</f>
        <v/>
      </c>
      <c r="AN22" s="1244" t="str">
        <f>IF(NOT(ISBLANK('1 macro-mapping'!AN24)),IF(NOT(ISBLANK('1 macro-mapping'!AN23)),('1 macro-mapping'!AN24/'1 macro-mapping'!AN23-1),""),"")</f>
        <v/>
      </c>
      <c r="AO22" s="1252" t="str">
        <f>IF(NOT(ISBLANK('1 macro-mapping'!AO24)),IF(NOT(ISBLANK('1 macro-mapping'!AO23)),('1 macro-mapping'!AO24/'1 macro-mapping'!AO23-1),""),"")</f>
        <v/>
      </c>
      <c r="AP22" s="1252" t="str">
        <f>IF(NOT(ISBLANK('1 macro-mapping'!AP24)),IF(NOT(ISBLANK('1 macro-mapping'!AP23)),('1 macro-mapping'!AP24/'1 macro-mapping'!AP23-1),""),"")</f>
        <v/>
      </c>
      <c r="AQ22" s="1252" t="str">
        <f>IF(NOT(ISBLANK('1 macro-mapping'!AQ24)),IF(NOT(ISBLANK('1 macro-mapping'!AQ23)),('1 macro-mapping'!AQ24/'1 macro-mapping'!AQ23-1),""),"")</f>
        <v/>
      </c>
      <c r="AR22" s="1726" t="str">
        <f>IF(NOT(ISBLANK('1 macro-mapping'!AR24)),IF(NOT(ISBLANK('1 macro-mapping'!AR23)),('1 macro-mapping'!AR24/'1 macro-mapping'!AR23-1),""),"")</f>
        <v/>
      </c>
      <c r="AS22" s="1726" t="str">
        <f>IF(NOT(ISBLANK('1 macro-mapping'!AS24)),IF(NOT(ISBLANK('1 macro-mapping'!AS23)),('1 macro-mapping'!AS24/'1 macro-mapping'!AS23-1),""),"")</f>
        <v/>
      </c>
      <c r="AT22" s="1728"/>
      <c r="AU22" s="1261" t="str">
        <f>IF(NOT(ISBLANK('1 macro-mapping'!AU24)),IF(NOT(ISBLANK('1 macro-mapping'!AU23)),('1 macro-mapping'!AU24/'1 macro-mapping'!AU23-1),""),"")</f>
        <v/>
      </c>
      <c r="AV22" s="1727" t="str">
        <f>IF(NOT(ISBLANK('1 macro-mapping'!AV24)),IF(NOT(ISBLANK('1 macro-mapping'!AV23)),('1 macro-mapping'!AV24/'1 macro-mapping'!AV23-1),""),"")</f>
        <v/>
      </c>
      <c r="AW22" s="1261" t="str">
        <f>IF(NOT(ISBLANK('1 macro-mapping'!AW24)),IF(NOT(ISBLANK('1 macro-mapping'!AW23)),('1 macro-mapping'!AW24/'1 macro-mapping'!AW23-1),""),"")</f>
        <v/>
      </c>
      <c r="AX22" s="1727" t="str">
        <f>IF(NOT(ISBLANK('1 macro-mapping'!AX24)),IF(NOT(ISBLANK('1 macro-mapping'!AX23)),('1 macro-mapping'!AX24/'1 macro-mapping'!AX23-1),""),"")</f>
        <v/>
      </c>
      <c r="AY22" s="1261" t="str">
        <f>IF(NOT(ISBLANK('1 macro-mapping'!AY24)),IF(NOT(ISBLANK('1 macro-mapping'!AY23)),('1 macro-mapping'!AY24/'1 macro-mapping'!AY23-1),""),"")</f>
        <v/>
      </c>
    </row>
    <row r="23" spans="1:51" x14ac:dyDescent="0.2">
      <c r="A23" s="4"/>
      <c r="B23" s="8">
        <v>2011</v>
      </c>
      <c r="C23" s="1243" t="str">
        <f>IF(NOT('1 macro-mapping'!C24=0),IF(NOT('1 macro-mapping'!C25=0),'1 macro-mapping'!C25/'1 macro-mapping'!C24-1,""),"")</f>
        <v/>
      </c>
      <c r="D23" s="1260" t="str">
        <f>IF(NOT('1 macro-mapping'!D24=0),IF(NOT('1 macro-mapping'!D25=0),'1 macro-mapping'!D25/'1 macro-mapping'!D24-1,""),"")</f>
        <v/>
      </c>
      <c r="E23" s="1243" t="str">
        <f>IF(NOT('1 macro-mapping'!E24=0),IF(NOT('1 macro-mapping'!E25=0),'1 macro-mapping'!E25/'1 macro-mapping'!E24-1,""),"")</f>
        <v/>
      </c>
      <c r="F23" s="1260" t="str">
        <f>IF(NOT('1 macro-mapping'!F24=0),IF(NOT('1 macro-mapping'!F25=0),'1 macro-mapping'!F25/'1 macro-mapping'!F24-1,""),"")</f>
        <v/>
      </c>
      <c r="G23" s="1260" t="str">
        <f>IF(NOT('1 macro-mapping'!G24=0),IF(NOT('1 macro-mapping'!G25=0),'1 macro-mapping'!G25/'1 macro-mapping'!G24-1,""),"")</f>
        <v/>
      </c>
      <c r="H23" s="1260" t="str">
        <f>IF(NOT('1 macro-mapping'!H24=0),IF(NOT('1 macro-mapping'!H25=0),'1 macro-mapping'!H25/'1 macro-mapping'!H24-1,""),"")</f>
        <v/>
      </c>
      <c r="I23" s="1260" t="str">
        <f>IF(NOT('1 macro-mapping'!I24=0),IF(NOT('1 macro-mapping'!I25=0),'1 macro-mapping'!I25/'1 macro-mapping'!I24-1,""),"")</f>
        <v/>
      </c>
      <c r="J23" s="1260" t="str">
        <f>IF(NOT('1 macro-mapping'!J24=0),IF(NOT('1 macro-mapping'!J25=0),'1 macro-mapping'!J25/'1 macro-mapping'!J24-1,""),"")</f>
        <v/>
      </c>
      <c r="K23" s="1260" t="str">
        <f>IF(NOT('1 macro-mapping'!K24=0),IF(NOT('1 macro-mapping'!K25=0),'1 macro-mapping'!K25/'1 macro-mapping'!K24-1,""),"")</f>
        <v/>
      </c>
      <c r="L23" s="1260" t="str">
        <f>IF(NOT('1 macro-mapping'!L24=0),IF(NOT('1 macro-mapping'!L25=0),'1 macro-mapping'!L25/'1 macro-mapping'!L24-1,""),"")</f>
        <v/>
      </c>
      <c r="M23" s="1243" t="str">
        <f>IF(NOT('1 macro-mapping'!M24=0),IF(NOT('1 macro-mapping'!M25=0),'1 macro-mapping'!M25/'1 macro-mapping'!M24-1,""),"")</f>
        <v/>
      </c>
      <c r="N23" s="1261" t="str">
        <f>IF(NOT('1 macro-mapping'!N24=0),IF(NOT('1 macro-mapping'!N25=0),'1 macro-mapping'!N25/'1 macro-mapping'!N24-1,""),"")</f>
        <v/>
      </c>
      <c r="O23" s="1261" t="str">
        <f>IF(NOT('1 macro-mapping'!O24=0),IF(NOT('1 macro-mapping'!O25=0),'1 macro-mapping'!O25/'1 macro-mapping'!O24-1,""),"")</f>
        <v/>
      </c>
      <c r="P23" s="1261" t="str">
        <f>IF(NOT('1 macro-mapping'!P24=0),IF(NOT('1 macro-mapping'!P25=0),'1 macro-mapping'!P25/'1 macro-mapping'!P24-1,""),"")</f>
        <v/>
      </c>
      <c r="Q23" s="1261" t="str">
        <f>IF(NOT('1 macro-mapping'!Q24=0),IF(NOT('1 macro-mapping'!Q25=0),'1 macro-mapping'!Q25/'1 macro-mapping'!Q24-1,""),"")</f>
        <v/>
      </c>
      <c r="R23" s="1261" t="str">
        <f>IF(NOT('1 macro-mapping'!R24=0),IF(NOT('1 macro-mapping'!R25=0),'1 macro-mapping'!R25/'1 macro-mapping'!R24-1,""),"")</f>
        <v/>
      </c>
      <c r="S23" s="1261" t="str">
        <f>IF(NOT('1 macro-mapping'!S24=0),IF(NOT('1 macro-mapping'!S25=0),'1 macro-mapping'!S25/'1 macro-mapping'!S24-1,""),"")</f>
        <v/>
      </c>
      <c r="T23" s="1261" t="str">
        <f>IF(NOT('1 macro-mapping'!T24=0),IF(NOT('1 macro-mapping'!T25=0),'1 macro-mapping'!T25/'1 macro-mapping'!T24-1,""),"")</f>
        <v/>
      </c>
      <c r="U23" s="1261" t="str">
        <f>IF(NOT('1 macro-mapping'!U24=0),IF(NOT('1 macro-mapping'!U25=0),'1 macro-mapping'!U25/'1 macro-mapping'!U24-1,""),"")</f>
        <v/>
      </c>
      <c r="V23" s="1261" t="str">
        <f>IF(NOT('1 macro-mapping'!V24=0),IF(NOT('1 macro-mapping'!V25=0),'1 macro-mapping'!V25/'1 macro-mapping'!V24-1,""),"")</f>
        <v/>
      </c>
      <c r="W23" s="1261" t="str">
        <f>IF(NOT('1 macro-mapping'!W24=0),IF(NOT('1 macro-mapping'!W25=0),'1 macro-mapping'!W25/'1 macro-mapping'!W24-1,""),"")</f>
        <v/>
      </c>
      <c r="X23" s="1261" t="str">
        <f>IF(NOT('1 macro-mapping'!X24=0),IF(NOT('1 macro-mapping'!X25=0),'1 macro-mapping'!X25/'1 macro-mapping'!X24-1,""),"")</f>
        <v/>
      </c>
      <c r="Y23" s="1261" t="str">
        <f>IF(NOT('1 macro-mapping'!Y24=0),IF(NOT('1 macro-mapping'!Y25=0),'1 macro-mapping'!Y25/'1 macro-mapping'!Y24-1,""),"")</f>
        <v/>
      </c>
      <c r="Z23" s="1261" t="str">
        <f>IF(NOT('1 macro-mapping'!Z24=0),IF(NOT('1 macro-mapping'!Z25=0),'1 macro-mapping'!Z25/'1 macro-mapping'!Z24-1,""),"")</f>
        <v/>
      </c>
      <c r="AA23" s="1261" t="str">
        <f>IF(NOT('1 macro-mapping'!AA24=0),IF(NOT('1 macro-mapping'!AA25=0),'1 macro-mapping'!AA25/'1 macro-mapping'!AA24-1,""),"")</f>
        <v/>
      </c>
      <c r="AB23" s="1261" t="str">
        <f>IF(NOT('1 macro-mapping'!AB24=0),IF(NOT('1 macro-mapping'!AB25=0),'1 macro-mapping'!AB25/'1 macro-mapping'!AB24-1,""),"")</f>
        <v/>
      </c>
      <c r="AC23" s="1261" t="str">
        <f>IF(NOT('1 macro-mapping'!AC24=0),IF(NOT('1 macro-mapping'!AC25=0),'1 macro-mapping'!AC25/'1 macro-mapping'!AC24-1,""),"")</f>
        <v/>
      </c>
      <c r="AD23" s="1261" t="str">
        <f>IF(NOT('1 macro-mapping'!AD24=0),IF(NOT('1 macro-mapping'!AD25=0),'1 macro-mapping'!AD25/'1 macro-mapping'!AD24-1,""),"")</f>
        <v/>
      </c>
      <c r="AE23" s="1261" t="str">
        <f>IF(NOT('1 macro-mapping'!AE24=0),IF(NOT('1 macro-mapping'!AE25=0),'1 macro-mapping'!AE25/'1 macro-mapping'!AE24-1,""),"")</f>
        <v/>
      </c>
      <c r="AF23" s="1261" t="str">
        <f>IF(NOT('1 macro-mapping'!AF24=0),IF(NOT('1 macro-mapping'!AF25=0),'1 macro-mapping'!AF25/'1 macro-mapping'!AF24-1,""),"")</f>
        <v/>
      </c>
      <c r="AG23" s="1261" t="str">
        <f>IF(NOT('1 macro-mapping'!AG24=0),IF(NOT('1 macro-mapping'!AG25=0),'1 macro-mapping'!AG25/'1 macro-mapping'!AG24-1,""),"")</f>
        <v/>
      </c>
      <c r="AH23" s="1261" t="str">
        <f>IF(NOT(ISBLANK('1 macro-mapping'!AH25)),IF(NOT(ISBLANK('1 macro-mapping'!AH24)),('1 macro-mapping'!AH25/'1 macro-mapping'!AH24-1),""),"")</f>
        <v/>
      </c>
      <c r="AI23" s="1261" t="str">
        <f>IF(NOT(ISBLANK('1 macro-mapping'!AI25)),IF(NOT(ISBLANK('1 macro-mapping'!AI24)),('1 macro-mapping'!AI25/'1 macro-mapping'!AI24-1),""),"")</f>
        <v/>
      </c>
      <c r="AJ23" s="1261" t="str">
        <f>IF(NOT(ISBLANK('1 macro-mapping'!AJ25)),IF(NOT(ISBLANK('1 macro-mapping'!AJ24)),('1 macro-mapping'!AJ25/'1 macro-mapping'!AJ24-1),""),"")</f>
        <v/>
      </c>
      <c r="AK23" s="1261" t="str">
        <f>IF(NOT(ISBLANK('1 macro-mapping'!AK25)),IF(NOT(ISBLANK('1 macro-mapping'!AK24)),('1 macro-mapping'!AK25/'1 macro-mapping'!AK24-1),""),"")</f>
        <v/>
      </c>
      <c r="AL23" s="1728"/>
      <c r="AM23" s="1725" t="str">
        <f>IF(NOT(ISBLANK('1 macro-mapping'!AM25)),IF(NOT(ISBLANK('1 macro-mapping'!AM24)),('1 macro-mapping'!AM25/'1 macro-mapping'!AM24-1),""),"")</f>
        <v/>
      </c>
      <c r="AN23" s="1244" t="str">
        <f>IF(NOT(ISBLANK('1 macro-mapping'!AN25)),IF(NOT(ISBLANK('1 macro-mapping'!AN24)),('1 macro-mapping'!AN25/'1 macro-mapping'!AN24-1),""),"")</f>
        <v/>
      </c>
      <c r="AO23" s="1252" t="str">
        <f>IF(NOT(ISBLANK('1 macro-mapping'!AO25)),IF(NOT(ISBLANK('1 macro-mapping'!AO24)),('1 macro-mapping'!AO25/'1 macro-mapping'!AO24-1),""),"")</f>
        <v/>
      </c>
      <c r="AP23" s="1252" t="str">
        <f>IF(NOT(ISBLANK('1 macro-mapping'!AP25)),IF(NOT(ISBLANK('1 macro-mapping'!AP24)),('1 macro-mapping'!AP25/'1 macro-mapping'!AP24-1),""),"")</f>
        <v/>
      </c>
      <c r="AQ23" s="1252" t="str">
        <f>IF(NOT(ISBLANK('1 macro-mapping'!AQ25)),IF(NOT(ISBLANK('1 macro-mapping'!AQ24)),('1 macro-mapping'!AQ25/'1 macro-mapping'!AQ24-1),""),"")</f>
        <v/>
      </c>
      <c r="AR23" s="1726" t="str">
        <f>IF(NOT(ISBLANK('1 macro-mapping'!AR25)),IF(NOT(ISBLANK('1 macro-mapping'!AR24)),('1 macro-mapping'!AR25/'1 macro-mapping'!AR24-1),""),"")</f>
        <v/>
      </c>
      <c r="AS23" s="1726" t="str">
        <f>IF(NOT(ISBLANK('1 macro-mapping'!AS25)),IF(NOT(ISBLANK('1 macro-mapping'!AS24)),('1 macro-mapping'!AS25/'1 macro-mapping'!AS24-1),""),"")</f>
        <v/>
      </c>
      <c r="AT23" s="1728"/>
      <c r="AU23" s="1261" t="str">
        <f>IF(NOT(ISBLANK('1 macro-mapping'!AU25)),IF(NOT(ISBLANK('1 macro-mapping'!AU24)),('1 macro-mapping'!AU25/'1 macro-mapping'!AU24-1),""),"")</f>
        <v/>
      </c>
      <c r="AV23" s="1727" t="str">
        <f>IF(NOT(ISBLANK('1 macro-mapping'!AV25)),IF(NOT(ISBLANK('1 macro-mapping'!AV24)),('1 macro-mapping'!AV25/'1 macro-mapping'!AV24-1),""),"")</f>
        <v/>
      </c>
      <c r="AW23" s="1261" t="str">
        <f>IF(NOT(ISBLANK('1 macro-mapping'!AW25)),IF(NOT(ISBLANK('1 macro-mapping'!AW24)),('1 macro-mapping'!AW25/'1 macro-mapping'!AW24-1),""),"")</f>
        <v/>
      </c>
      <c r="AX23" s="1727" t="str">
        <f>IF(NOT(ISBLANK('1 macro-mapping'!AX25)),IF(NOT(ISBLANK('1 macro-mapping'!AX24)),('1 macro-mapping'!AX25/'1 macro-mapping'!AX24-1),""),"")</f>
        <v/>
      </c>
      <c r="AY23" s="1261" t="str">
        <f>IF(NOT(ISBLANK('1 macro-mapping'!AY25)),IF(NOT(ISBLANK('1 macro-mapping'!AY24)),('1 macro-mapping'!AY25/'1 macro-mapping'!AY24-1),""),"")</f>
        <v/>
      </c>
    </row>
    <row r="24" spans="1:51" x14ac:dyDescent="0.2">
      <c r="A24" s="4"/>
      <c r="B24" s="8">
        <v>2012</v>
      </c>
      <c r="C24" s="1243" t="str">
        <f>IF(NOT('1 macro-mapping'!C25=0),IF(NOT('1 macro-mapping'!C26=0),'1 macro-mapping'!C26/'1 macro-mapping'!C25-1,""),"")</f>
        <v/>
      </c>
      <c r="D24" s="1260" t="str">
        <f>IF(NOT('1 macro-mapping'!D25=0),IF(NOT('1 macro-mapping'!D26=0),'1 macro-mapping'!D26/'1 macro-mapping'!D25-1,""),"")</f>
        <v/>
      </c>
      <c r="E24" s="1243" t="str">
        <f>IF(NOT('1 macro-mapping'!E25=0),IF(NOT('1 macro-mapping'!E26=0),'1 macro-mapping'!E26/'1 macro-mapping'!E25-1,""),"")</f>
        <v/>
      </c>
      <c r="F24" s="1260" t="str">
        <f>IF(NOT('1 macro-mapping'!F25=0),IF(NOT('1 macro-mapping'!F26=0),'1 macro-mapping'!F26/'1 macro-mapping'!F25-1,""),"")</f>
        <v/>
      </c>
      <c r="G24" s="1260" t="str">
        <f>IF(NOT('1 macro-mapping'!G25=0),IF(NOT('1 macro-mapping'!G26=0),'1 macro-mapping'!G26/'1 macro-mapping'!G25-1,""),"")</f>
        <v/>
      </c>
      <c r="H24" s="1260" t="str">
        <f>IF(NOT('1 macro-mapping'!H25=0),IF(NOT('1 macro-mapping'!H26=0),'1 macro-mapping'!H26/'1 macro-mapping'!H25-1,""),"")</f>
        <v/>
      </c>
      <c r="I24" s="1260" t="str">
        <f>IF(NOT('1 macro-mapping'!I25=0),IF(NOT('1 macro-mapping'!I26=0),'1 macro-mapping'!I26/'1 macro-mapping'!I25-1,""),"")</f>
        <v/>
      </c>
      <c r="J24" s="1260" t="str">
        <f>IF(NOT('1 macro-mapping'!J25=0),IF(NOT('1 macro-mapping'!J26=0),'1 macro-mapping'!J26/'1 macro-mapping'!J25-1,""),"")</f>
        <v/>
      </c>
      <c r="K24" s="1260" t="str">
        <f>IF(NOT('1 macro-mapping'!K25=0),IF(NOT('1 macro-mapping'!K26=0),'1 macro-mapping'!K26/'1 macro-mapping'!K25-1,""),"")</f>
        <v/>
      </c>
      <c r="L24" s="1260" t="str">
        <f>IF(NOT('1 macro-mapping'!L25=0),IF(NOT('1 macro-mapping'!L26=0),'1 macro-mapping'!L26/'1 macro-mapping'!L25-1,""),"")</f>
        <v/>
      </c>
      <c r="M24" s="1243" t="str">
        <f>IF(NOT('1 macro-mapping'!M25=0),IF(NOT('1 macro-mapping'!M26=0),'1 macro-mapping'!M26/'1 macro-mapping'!M25-1,""),"")</f>
        <v/>
      </c>
      <c r="N24" s="1261" t="str">
        <f>IF(NOT('1 macro-mapping'!N25=0),IF(NOT('1 macro-mapping'!N26=0),'1 macro-mapping'!N26/'1 macro-mapping'!N25-1,""),"")</f>
        <v/>
      </c>
      <c r="O24" s="1261" t="str">
        <f>IF(NOT('1 macro-mapping'!O25=0),IF(NOT('1 macro-mapping'!O26=0),'1 macro-mapping'!O26/'1 macro-mapping'!O25-1,""),"")</f>
        <v/>
      </c>
      <c r="P24" s="1261" t="str">
        <f>IF(NOT('1 macro-mapping'!P25=0),IF(NOT('1 macro-mapping'!P26=0),'1 macro-mapping'!P26/'1 macro-mapping'!P25-1,""),"")</f>
        <v/>
      </c>
      <c r="Q24" s="1261" t="str">
        <f>IF(NOT('1 macro-mapping'!Q25=0),IF(NOT('1 macro-mapping'!Q26=0),'1 macro-mapping'!Q26/'1 macro-mapping'!Q25-1,""),"")</f>
        <v/>
      </c>
      <c r="R24" s="1261" t="str">
        <f>IF(NOT('1 macro-mapping'!R25=0),IF(NOT('1 macro-mapping'!R26=0),'1 macro-mapping'!R26/'1 macro-mapping'!R25-1,""),"")</f>
        <v/>
      </c>
      <c r="S24" s="1261" t="str">
        <f>IF(NOT('1 macro-mapping'!S25=0),IF(NOT('1 macro-mapping'!S26=0),'1 macro-mapping'!S26/'1 macro-mapping'!S25-1,""),"")</f>
        <v/>
      </c>
      <c r="T24" s="1261" t="str">
        <f>IF(NOT('1 macro-mapping'!T25=0),IF(NOT('1 macro-mapping'!T26=0),'1 macro-mapping'!T26/'1 macro-mapping'!T25-1,""),"")</f>
        <v/>
      </c>
      <c r="U24" s="1261" t="str">
        <f>IF(NOT('1 macro-mapping'!U25=0),IF(NOT('1 macro-mapping'!U26=0),'1 macro-mapping'!U26/'1 macro-mapping'!U25-1,""),"")</f>
        <v/>
      </c>
      <c r="V24" s="1261" t="str">
        <f>IF(NOT('1 macro-mapping'!V25=0),IF(NOT('1 macro-mapping'!V26=0),'1 macro-mapping'!V26/'1 macro-mapping'!V25-1,""),"")</f>
        <v/>
      </c>
      <c r="W24" s="1261" t="str">
        <f>IF(NOT('1 macro-mapping'!W25=0),IF(NOT('1 macro-mapping'!W26=0),'1 macro-mapping'!W26/'1 macro-mapping'!W25-1,""),"")</f>
        <v/>
      </c>
      <c r="X24" s="1261" t="str">
        <f>IF(NOT('1 macro-mapping'!X25=0),IF(NOT('1 macro-mapping'!X26=0),'1 macro-mapping'!X26/'1 macro-mapping'!X25-1,""),"")</f>
        <v/>
      </c>
      <c r="Y24" s="1261" t="str">
        <f>IF(NOT('1 macro-mapping'!Y25=0),IF(NOT('1 macro-mapping'!Y26=0),'1 macro-mapping'!Y26/'1 macro-mapping'!Y25-1,""),"")</f>
        <v/>
      </c>
      <c r="Z24" s="1261" t="str">
        <f>IF(NOT('1 macro-mapping'!Z25=0),IF(NOT('1 macro-mapping'!Z26=0),'1 macro-mapping'!Z26/'1 macro-mapping'!Z25-1,""),"")</f>
        <v/>
      </c>
      <c r="AA24" s="1261" t="str">
        <f>IF(NOT('1 macro-mapping'!AA25=0),IF(NOT('1 macro-mapping'!AA26=0),'1 macro-mapping'!AA26/'1 macro-mapping'!AA25-1,""),"")</f>
        <v/>
      </c>
      <c r="AB24" s="1261" t="str">
        <f>IF(NOT('1 macro-mapping'!AB25=0),IF(NOT('1 macro-mapping'!AB26=0),'1 macro-mapping'!AB26/'1 macro-mapping'!AB25-1,""),"")</f>
        <v/>
      </c>
      <c r="AC24" s="1261" t="str">
        <f>IF(NOT('1 macro-mapping'!AC25=0),IF(NOT('1 macro-mapping'!AC26=0),'1 macro-mapping'!AC26/'1 macro-mapping'!AC25-1,""),"")</f>
        <v/>
      </c>
      <c r="AD24" s="1261" t="str">
        <f>IF(NOT('1 macro-mapping'!AD25=0),IF(NOT('1 macro-mapping'!AD26=0),'1 macro-mapping'!AD26/'1 macro-mapping'!AD25-1,""),"")</f>
        <v/>
      </c>
      <c r="AE24" s="1261" t="str">
        <f>IF(NOT('1 macro-mapping'!AE25=0),IF(NOT('1 macro-mapping'!AE26=0),'1 macro-mapping'!AE26/'1 macro-mapping'!AE25-1,""),"")</f>
        <v/>
      </c>
      <c r="AF24" s="1261" t="str">
        <f>IF(NOT('1 macro-mapping'!AF25=0),IF(NOT('1 macro-mapping'!AF26=0),'1 macro-mapping'!AF26/'1 macro-mapping'!AF25-1,""),"")</f>
        <v/>
      </c>
      <c r="AG24" s="1261" t="str">
        <f>IF(NOT('1 macro-mapping'!AG25=0),IF(NOT('1 macro-mapping'!AG26=0),'1 macro-mapping'!AG26/'1 macro-mapping'!AG25-1,""),"")</f>
        <v/>
      </c>
      <c r="AH24" s="1261" t="str">
        <f>IF(NOT(ISBLANK('1 macro-mapping'!AH26)),IF(NOT(ISBLANK('1 macro-mapping'!AH25)),('1 macro-mapping'!AH26/'1 macro-mapping'!AH25-1),""),"")</f>
        <v/>
      </c>
      <c r="AI24" s="1261" t="str">
        <f>IF(NOT(ISBLANK('1 macro-mapping'!AI26)),IF(NOT(ISBLANK('1 macro-mapping'!AI25)),('1 macro-mapping'!AI26/'1 macro-mapping'!AI25-1),""),"")</f>
        <v/>
      </c>
      <c r="AJ24" s="1261" t="str">
        <f>IF(NOT(ISBLANK('1 macro-mapping'!AJ26)),IF(NOT(ISBLANK('1 macro-mapping'!AJ25)),('1 macro-mapping'!AJ26/'1 macro-mapping'!AJ25-1),""),"")</f>
        <v/>
      </c>
      <c r="AK24" s="1261" t="str">
        <f>IF(NOT(ISBLANK('1 macro-mapping'!AK26)),IF(NOT(ISBLANK('1 macro-mapping'!AK25)),('1 macro-mapping'!AK26/'1 macro-mapping'!AK25-1),""),"")</f>
        <v/>
      </c>
      <c r="AL24" s="1728"/>
      <c r="AM24" s="1725" t="str">
        <f>IF(NOT(ISBLANK('1 macro-mapping'!AM26)),IF(NOT(ISBLANK('1 macro-mapping'!AM25)),('1 macro-mapping'!AM26/'1 macro-mapping'!AM25-1),""),"")</f>
        <v/>
      </c>
      <c r="AN24" s="1244" t="str">
        <f>IF(NOT(ISBLANK('1 macro-mapping'!AN26)),IF(NOT(ISBLANK('1 macro-mapping'!AN25)),('1 macro-mapping'!AN26/'1 macro-mapping'!AN25-1),""),"")</f>
        <v/>
      </c>
      <c r="AO24" s="1252" t="str">
        <f>IF(NOT(ISBLANK('1 macro-mapping'!AO26)),IF(NOT(ISBLANK('1 macro-mapping'!AO25)),('1 macro-mapping'!AO26/'1 macro-mapping'!AO25-1),""),"")</f>
        <v/>
      </c>
      <c r="AP24" s="1252" t="str">
        <f>IF(NOT(ISBLANK('1 macro-mapping'!AP26)),IF(NOT(ISBLANK('1 macro-mapping'!AP25)),('1 macro-mapping'!AP26/'1 macro-mapping'!AP25-1),""),"")</f>
        <v/>
      </c>
      <c r="AQ24" s="1252" t="str">
        <f>IF(NOT(ISBLANK('1 macro-mapping'!AQ26)),IF(NOT(ISBLANK('1 macro-mapping'!AQ25)),('1 macro-mapping'!AQ26/'1 macro-mapping'!AQ25-1),""),"")</f>
        <v/>
      </c>
      <c r="AR24" s="1726" t="str">
        <f>IF(NOT(ISBLANK('1 macro-mapping'!AR26)),IF(NOT(ISBLANK('1 macro-mapping'!AR25)),('1 macro-mapping'!AR26/'1 macro-mapping'!AR25-1),""),"")</f>
        <v/>
      </c>
      <c r="AS24" s="1726" t="str">
        <f>IF(NOT(ISBLANK('1 macro-mapping'!AS26)),IF(NOT(ISBLANK('1 macro-mapping'!AS25)),('1 macro-mapping'!AS26/'1 macro-mapping'!AS25-1),""),"")</f>
        <v/>
      </c>
      <c r="AT24" s="1728"/>
      <c r="AU24" s="1261" t="str">
        <f>IF(NOT(ISBLANK('1 macro-mapping'!AU26)),IF(NOT(ISBLANK('1 macro-mapping'!AU25)),('1 macro-mapping'!AU26/'1 macro-mapping'!AU25-1),""),"")</f>
        <v/>
      </c>
      <c r="AV24" s="1727" t="str">
        <f>IF(NOT(ISBLANK('1 macro-mapping'!AV26)),IF(NOT(ISBLANK('1 macro-mapping'!AV25)),('1 macro-mapping'!AV26/'1 macro-mapping'!AV25-1),""),"")</f>
        <v/>
      </c>
      <c r="AW24" s="1261" t="str">
        <f>IF(NOT(ISBLANK('1 macro-mapping'!AW26)),IF(NOT(ISBLANK('1 macro-mapping'!AW25)),('1 macro-mapping'!AW26/'1 macro-mapping'!AW25-1),""),"")</f>
        <v/>
      </c>
      <c r="AX24" s="1727" t="str">
        <f>IF(NOT(ISBLANK('1 macro-mapping'!AX26)),IF(NOT(ISBLANK('1 macro-mapping'!AX25)),('1 macro-mapping'!AX26/'1 macro-mapping'!AX25-1),""),"")</f>
        <v/>
      </c>
      <c r="AY24" s="1261" t="str">
        <f>IF(NOT(ISBLANK('1 macro-mapping'!AY26)),IF(NOT(ISBLANK('1 macro-mapping'!AY25)),('1 macro-mapping'!AY26/'1 macro-mapping'!AY25-1),""),"")</f>
        <v/>
      </c>
    </row>
    <row r="25" spans="1:51" x14ac:dyDescent="0.2">
      <c r="A25" s="4"/>
      <c r="B25" s="8">
        <v>2013</v>
      </c>
      <c r="C25" s="1243" t="str">
        <f>IF(NOT('1 macro-mapping'!C26=0),IF(NOT('1 macro-mapping'!C27=0),'1 macro-mapping'!C27/'1 macro-mapping'!C26-1,""),"")</f>
        <v/>
      </c>
      <c r="D25" s="1261" t="str">
        <f>IF(NOT('1 macro-mapping'!D26=0),IF(NOT('1 macro-mapping'!D27=0),'1 macro-mapping'!D27/'1 macro-mapping'!D26-1,""),"")</f>
        <v/>
      </c>
      <c r="E25" s="1243" t="str">
        <f>IF(NOT('1 macro-mapping'!E26=0),IF(NOT('1 macro-mapping'!E27=0),'1 macro-mapping'!E27/'1 macro-mapping'!E26-1,""),"")</f>
        <v/>
      </c>
      <c r="F25" s="1261" t="str">
        <f>IF(NOT('1 macro-mapping'!F26=0),IF(NOT('1 macro-mapping'!F27=0),'1 macro-mapping'!F27/'1 macro-mapping'!F26-1,""),"")</f>
        <v/>
      </c>
      <c r="G25" s="1261" t="str">
        <f>IF(NOT('1 macro-mapping'!G26=0),IF(NOT('1 macro-mapping'!G27=0),'1 macro-mapping'!G27/'1 macro-mapping'!G26-1,""),"")</f>
        <v/>
      </c>
      <c r="H25" s="1261" t="str">
        <f>IF(NOT('1 macro-mapping'!H26=0),IF(NOT('1 macro-mapping'!H27=0),'1 macro-mapping'!H27/'1 macro-mapping'!H26-1,""),"")</f>
        <v/>
      </c>
      <c r="I25" s="1261" t="str">
        <f>IF(NOT('1 macro-mapping'!I26=0),IF(NOT('1 macro-mapping'!I27=0),'1 macro-mapping'!I27/'1 macro-mapping'!I26-1,""),"")</f>
        <v/>
      </c>
      <c r="J25" s="1261" t="str">
        <f>IF(NOT('1 macro-mapping'!J26=0),IF(NOT('1 macro-mapping'!J27=0),'1 macro-mapping'!J27/'1 macro-mapping'!J26-1,""),"")</f>
        <v/>
      </c>
      <c r="K25" s="1261" t="str">
        <f>IF(NOT('1 macro-mapping'!K26=0),IF(NOT('1 macro-mapping'!K27=0),'1 macro-mapping'!K27/'1 macro-mapping'!K26-1,""),"")</f>
        <v/>
      </c>
      <c r="L25" s="1261" t="str">
        <f>IF(NOT('1 macro-mapping'!L26=0),IF(NOT('1 macro-mapping'!L27=0),'1 macro-mapping'!L27/'1 macro-mapping'!L26-1,""),"")</f>
        <v/>
      </c>
      <c r="M25" s="1243" t="str">
        <f>IF(NOT('1 macro-mapping'!M26=0),IF(NOT('1 macro-mapping'!M27=0),'1 macro-mapping'!M27/'1 macro-mapping'!M26-1,""),"")</f>
        <v/>
      </c>
      <c r="N25" s="1261" t="str">
        <f>IF(NOT('1 macro-mapping'!N26=0),IF(NOT('1 macro-mapping'!N27=0),'1 macro-mapping'!N27/'1 macro-mapping'!N26-1,""),"")</f>
        <v/>
      </c>
      <c r="O25" s="1261" t="str">
        <f>IF(NOT('1 macro-mapping'!O26=0),IF(NOT('1 macro-mapping'!O27=0),'1 macro-mapping'!O27/'1 macro-mapping'!O26-1,""),"")</f>
        <v/>
      </c>
      <c r="P25" s="1261" t="str">
        <f>IF(NOT('1 macro-mapping'!P26=0),IF(NOT('1 macro-mapping'!P27=0),'1 macro-mapping'!P27/'1 macro-mapping'!P26-1,""),"")</f>
        <v/>
      </c>
      <c r="Q25" s="1261" t="str">
        <f>IF(NOT('1 macro-mapping'!Q26=0),IF(NOT('1 macro-mapping'!Q27=0),'1 macro-mapping'!Q27/'1 macro-mapping'!Q26-1,""),"")</f>
        <v/>
      </c>
      <c r="R25" s="1261" t="str">
        <f>IF(NOT('1 macro-mapping'!R26=0),IF(NOT('1 macro-mapping'!R27=0),'1 macro-mapping'!R27/'1 macro-mapping'!R26-1,""),"")</f>
        <v/>
      </c>
      <c r="S25" s="1261" t="str">
        <f>IF(NOT('1 macro-mapping'!S26=0),IF(NOT('1 macro-mapping'!S27=0),'1 macro-mapping'!S27/'1 macro-mapping'!S26-1,""),"")</f>
        <v/>
      </c>
      <c r="T25" s="1261" t="str">
        <f>IF(NOT('1 macro-mapping'!T26=0),IF(NOT('1 macro-mapping'!T27=0),'1 macro-mapping'!T27/'1 macro-mapping'!T26-1,""),"")</f>
        <v/>
      </c>
      <c r="U25" s="1261" t="str">
        <f>IF(NOT('1 macro-mapping'!U26=0),IF(NOT('1 macro-mapping'!U27=0),'1 macro-mapping'!U27/'1 macro-mapping'!U26-1,""),"")</f>
        <v/>
      </c>
      <c r="V25" s="1261" t="str">
        <f>IF(NOT('1 macro-mapping'!V26=0),IF(NOT('1 macro-mapping'!V27=0),'1 macro-mapping'!V27/'1 macro-mapping'!V26-1,""),"")</f>
        <v/>
      </c>
      <c r="W25" s="1261" t="str">
        <f>IF(NOT('1 macro-mapping'!W26=0),IF(NOT('1 macro-mapping'!W27=0),'1 macro-mapping'!W27/'1 macro-mapping'!W26-1,""),"")</f>
        <v/>
      </c>
      <c r="X25" s="1261" t="str">
        <f>IF(NOT('1 macro-mapping'!X26=0),IF(NOT('1 macro-mapping'!X27=0),'1 macro-mapping'!X27/'1 macro-mapping'!X26-1,""),"")</f>
        <v/>
      </c>
      <c r="Y25" s="1261" t="str">
        <f>IF(NOT('1 macro-mapping'!Y26=0),IF(NOT('1 macro-mapping'!Y27=0),'1 macro-mapping'!Y27/'1 macro-mapping'!Y26-1,""),"")</f>
        <v/>
      </c>
      <c r="Z25" s="1261" t="str">
        <f>IF(NOT('1 macro-mapping'!Z26=0),IF(NOT('1 macro-mapping'!Z27=0),'1 macro-mapping'!Z27/'1 macro-mapping'!Z26-1,""),"")</f>
        <v/>
      </c>
      <c r="AA25" s="1261" t="str">
        <f>IF(NOT('1 macro-mapping'!AA26=0),IF(NOT('1 macro-mapping'!AA27=0),'1 macro-mapping'!AA27/'1 macro-mapping'!AA26-1,""),"")</f>
        <v/>
      </c>
      <c r="AB25" s="1261" t="str">
        <f>IF(NOT('1 macro-mapping'!AB26=0),IF(NOT('1 macro-mapping'!AB27=0),'1 macro-mapping'!AB27/'1 macro-mapping'!AB26-1,""),"")</f>
        <v/>
      </c>
      <c r="AC25" s="1261" t="str">
        <f>IF(NOT('1 macro-mapping'!AC26=0),IF(NOT('1 macro-mapping'!AC27=0),'1 macro-mapping'!AC27/'1 macro-mapping'!AC26-1,""),"")</f>
        <v/>
      </c>
      <c r="AD25" s="1261" t="str">
        <f>IF(NOT('1 macro-mapping'!AD26=0),IF(NOT('1 macro-mapping'!AD27=0),'1 macro-mapping'!AD27/'1 macro-mapping'!AD26-1,""),"")</f>
        <v/>
      </c>
      <c r="AE25" s="1261" t="str">
        <f>IF(NOT('1 macro-mapping'!AE26=0),IF(NOT('1 macro-mapping'!AE27=0),'1 macro-mapping'!AE27/'1 macro-mapping'!AE26-1,""),"")</f>
        <v/>
      </c>
      <c r="AF25" s="1261" t="str">
        <f>IF(NOT('1 macro-mapping'!AF26=0),IF(NOT('1 macro-mapping'!AF27=0),'1 macro-mapping'!AF27/'1 macro-mapping'!AF26-1,""),"")</f>
        <v/>
      </c>
      <c r="AG25" s="1261" t="str">
        <f>IF(NOT('1 macro-mapping'!AG26=0),IF(NOT('1 macro-mapping'!AG27=0),'1 macro-mapping'!AG27/'1 macro-mapping'!AG26-1,""),"")</f>
        <v/>
      </c>
      <c r="AH25" s="1261" t="str">
        <f>IF(NOT(ISBLANK('1 macro-mapping'!AH27)),IF(NOT(ISBLANK('1 macro-mapping'!AH26)),('1 macro-mapping'!AH27/'1 macro-mapping'!AH26-1),""),"")</f>
        <v/>
      </c>
      <c r="AI25" s="1261" t="str">
        <f>IF(NOT(ISBLANK('1 macro-mapping'!AI27)),IF(NOT(ISBLANK('1 macro-mapping'!AI26)),('1 macro-mapping'!AI27/'1 macro-mapping'!AI26-1),""),"")</f>
        <v/>
      </c>
      <c r="AJ25" s="1261" t="str">
        <f>IF(NOT(ISBLANK('1 macro-mapping'!AJ27)),IF(NOT(ISBLANK('1 macro-mapping'!AJ26)),('1 macro-mapping'!AJ27/'1 macro-mapping'!AJ26-1),""),"")</f>
        <v/>
      </c>
      <c r="AK25" s="1261" t="str">
        <f>IF(NOT(ISBLANK('1 macro-mapping'!AK27)),IF(NOT(ISBLANK('1 macro-mapping'!AK26)),('1 macro-mapping'!AK27/'1 macro-mapping'!AK26-1),""),"")</f>
        <v/>
      </c>
      <c r="AL25" s="1728"/>
      <c r="AM25" s="1725" t="str">
        <f>IF(NOT(ISBLANK('1 macro-mapping'!AM27)),IF(NOT(ISBLANK('1 macro-mapping'!AM26)),('1 macro-mapping'!AM27/'1 macro-mapping'!AM26-1),""),"")</f>
        <v/>
      </c>
      <c r="AN25" s="1244" t="str">
        <f>IF(NOT(ISBLANK('1 macro-mapping'!AN27)),IF(NOT(ISBLANK('1 macro-mapping'!AN26)),('1 macro-mapping'!AN27/'1 macro-mapping'!AN26-1),""),"")</f>
        <v/>
      </c>
      <c r="AO25" s="1252" t="str">
        <f>IF(NOT(ISBLANK('1 macro-mapping'!AO27)),IF(NOT(ISBLANK('1 macro-mapping'!AO26)),('1 macro-mapping'!AO27/'1 macro-mapping'!AO26-1),""),"")</f>
        <v/>
      </c>
      <c r="AP25" s="1252" t="str">
        <f>IF(NOT(ISBLANK('1 macro-mapping'!AP27)),IF(NOT(ISBLANK('1 macro-mapping'!AP26)),('1 macro-mapping'!AP27/'1 macro-mapping'!AP26-1),""),"")</f>
        <v/>
      </c>
      <c r="AQ25" s="1252" t="str">
        <f>IF(NOT(ISBLANK('1 macro-mapping'!AQ27)),IF(NOT(ISBLANK('1 macro-mapping'!AQ26)),('1 macro-mapping'!AQ27/'1 macro-mapping'!AQ26-1),""),"")</f>
        <v/>
      </c>
      <c r="AR25" s="1726" t="str">
        <f>IF(NOT(ISBLANK('1 macro-mapping'!AR27)),IF(NOT(ISBLANK('1 macro-mapping'!AR26)),('1 macro-mapping'!AR27/'1 macro-mapping'!AR26-1),""),"")</f>
        <v/>
      </c>
      <c r="AS25" s="1726" t="str">
        <f>IF(NOT(ISBLANK('1 macro-mapping'!AS27)),IF(NOT(ISBLANK('1 macro-mapping'!AS26)),('1 macro-mapping'!AS27/'1 macro-mapping'!AS26-1),""),"")</f>
        <v/>
      </c>
      <c r="AT25" s="1728"/>
      <c r="AU25" s="1261" t="str">
        <f>IF(NOT(ISBLANK('1 macro-mapping'!AU27)),IF(NOT(ISBLANK('1 macro-mapping'!AU26)),('1 macro-mapping'!AU27/'1 macro-mapping'!AU26-1),""),"")</f>
        <v/>
      </c>
      <c r="AV25" s="1727" t="str">
        <f>IF(NOT(ISBLANK('1 macro-mapping'!AV27)),IF(NOT(ISBLANK('1 macro-mapping'!AV26)),('1 macro-mapping'!AV27/'1 macro-mapping'!AV26-1),""),"")</f>
        <v/>
      </c>
      <c r="AW25" s="1261" t="str">
        <f>IF(NOT(ISBLANK('1 macro-mapping'!AW27)),IF(NOT(ISBLANK('1 macro-mapping'!AW26)),('1 macro-mapping'!AW27/'1 macro-mapping'!AW26-1),""),"")</f>
        <v/>
      </c>
      <c r="AX25" s="1727" t="str">
        <f>IF(NOT(ISBLANK('1 macro-mapping'!AX27)),IF(NOT(ISBLANK('1 macro-mapping'!AX26)),('1 macro-mapping'!AX27/'1 macro-mapping'!AX26-1),""),"")</f>
        <v/>
      </c>
      <c r="AY25" s="1261" t="str">
        <f>IF(NOT(ISBLANK('1 macro-mapping'!AY27)),IF(NOT(ISBLANK('1 macro-mapping'!AY26)),('1 macro-mapping'!AY27/'1 macro-mapping'!AY26-1),""),"")</f>
        <v/>
      </c>
    </row>
    <row r="26" spans="1:51" x14ac:dyDescent="0.2">
      <c r="A26" s="4"/>
      <c r="B26" s="26">
        <v>2014</v>
      </c>
      <c r="C26" s="1243" t="str">
        <f>IF(NOT('1 macro-mapping'!C27=0),IF(NOT('1 macro-mapping'!C28=0),'1 macro-mapping'!C28/'1 macro-mapping'!C27-1,""),"")</f>
        <v/>
      </c>
      <c r="D26" s="1261" t="str">
        <f>IF(NOT('1 macro-mapping'!D27=0),IF(NOT('1 macro-mapping'!D28=0),'1 macro-mapping'!D28/'1 macro-mapping'!D27-1,""),"")</f>
        <v/>
      </c>
      <c r="E26" s="1243" t="str">
        <f>IF(NOT('1 macro-mapping'!E27=0),IF(NOT('1 macro-mapping'!E28=0),'1 macro-mapping'!E28/'1 macro-mapping'!E27-1,""),"")</f>
        <v/>
      </c>
      <c r="F26" s="1261" t="str">
        <f>IF(NOT('1 macro-mapping'!F27=0),IF(NOT('1 macro-mapping'!F28=0),'1 macro-mapping'!F28/'1 macro-mapping'!F27-1,""),"")</f>
        <v/>
      </c>
      <c r="G26" s="1261" t="str">
        <f>IF(NOT('1 macro-mapping'!G27=0),IF(NOT('1 macro-mapping'!G28=0),'1 macro-mapping'!G28/'1 macro-mapping'!G27-1,""),"")</f>
        <v/>
      </c>
      <c r="H26" s="1261" t="str">
        <f>IF(NOT('1 macro-mapping'!H27=0),IF(NOT('1 macro-mapping'!H28=0),'1 macro-mapping'!H28/'1 macro-mapping'!H27-1,""),"")</f>
        <v/>
      </c>
      <c r="I26" s="1261" t="str">
        <f>IF(NOT('1 macro-mapping'!I27=0),IF(NOT('1 macro-mapping'!I28=0),'1 macro-mapping'!I28/'1 macro-mapping'!I27-1,""),"")</f>
        <v/>
      </c>
      <c r="J26" s="1261" t="str">
        <f>IF(NOT('1 macro-mapping'!J27=0),IF(NOT('1 macro-mapping'!J28=0),'1 macro-mapping'!J28/'1 macro-mapping'!J27-1,""),"")</f>
        <v/>
      </c>
      <c r="K26" s="1261" t="str">
        <f>IF(NOT('1 macro-mapping'!K27=0),IF(NOT('1 macro-mapping'!K28=0),'1 macro-mapping'!K28/'1 macro-mapping'!K27-1,""),"")</f>
        <v/>
      </c>
      <c r="L26" s="1261" t="str">
        <f>IF(NOT('1 macro-mapping'!L27=0),IF(NOT('1 macro-mapping'!L28=0),'1 macro-mapping'!L28/'1 macro-mapping'!L27-1,""),"")</f>
        <v/>
      </c>
      <c r="M26" s="1243" t="str">
        <f>IF(NOT('1 macro-mapping'!M27=0),IF(NOT('1 macro-mapping'!M28=0),'1 macro-mapping'!M28/'1 macro-mapping'!M27-1,""),"")</f>
        <v/>
      </c>
      <c r="N26" s="1261" t="str">
        <f>IF(NOT('1 macro-mapping'!N27=0),IF(NOT('1 macro-mapping'!N28=0),'1 macro-mapping'!N28/'1 macro-mapping'!N27-1,""),"")</f>
        <v/>
      </c>
      <c r="O26" s="1261" t="str">
        <f>IF(NOT('1 macro-mapping'!O27=0),IF(NOT('1 macro-mapping'!O28=0),'1 macro-mapping'!O28/'1 macro-mapping'!O27-1,""),"")</f>
        <v/>
      </c>
      <c r="P26" s="1261" t="str">
        <f>IF(NOT('1 macro-mapping'!P27=0),IF(NOT('1 macro-mapping'!P28=0),'1 macro-mapping'!P28/'1 macro-mapping'!P27-1,""),"")</f>
        <v/>
      </c>
      <c r="Q26" s="1261" t="str">
        <f>IF(NOT('1 macro-mapping'!Q27=0),IF(NOT('1 macro-mapping'!Q28=0),'1 macro-mapping'!Q28/'1 macro-mapping'!Q27-1,""),"")</f>
        <v/>
      </c>
      <c r="R26" s="1261" t="str">
        <f>IF(NOT('1 macro-mapping'!R27=0),IF(NOT('1 macro-mapping'!R28=0),'1 macro-mapping'!R28/'1 macro-mapping'!R27-1,""),"")</f>
        <v/>
      </c>
      <c r="S26" s="1261" t="str">
        <f>IF(NOT('1 macro-mapping'!S27=0),IF(NOT('1 macro-mapping'!S28=0),'1 macro-mapping'!S28/'1 macro-mapping'!S27-1,""),"")</f>
        <v/>
      </c>
      <c r="T26" s="1261" t="str">
        <f>IF(NOT('1 macro-mapping'!T27=0),IF(NOT('1 macro-mapping'!T28=0),'1 macro-mapping'!T28/'1 macro-mapping'!T27-1,""),"")</f>
        <v/>
      </c>
      <c r="U26" s="1261" t="str">
        <f>IF(NOT('1 macro-mapping'!U27=0),IF(NOT('1 macro-mapping'!U28=0),'1 macro-mapping'!U28/'1 macro-mapping'!U27-1,""),"")</f>
        <v/>
      </c>
      <c r="V26" s="1261" t="str">
        <f>IF(NOT('1 macro-mapping'!V27=0),IF(NOT('1 macro-mapping'!V28=0),'1 macro-mapping'!V28/'1 macro-mapping'!V27-1,""),"")</f>
        <v/>
      </c>
      <c r="W26" s="1261" t="str">
        <f>IF(NOT('1 macro-mapping'!W27=0),IF(NOT('1 macro-mapping'!W28=0),'1 macro-mapping'!W28/'1 macro-mapping'!W27-1,""),"")</f>
        <v/>
      </c>
      <c r="X26" s="1261" t="str">
        <f>IF(NOT('1 macro-mapping'!X27=0),IF(NOT('1 macro-mapping'!X28=0),'1 macro-mapping'!X28/'1 macro-mapping'!X27-1,""),"")</f>
        <v/>
      </c>
      <c r="Y26" s="1261" t="str">
        <f>IF(NOT('1 macro-mapping'!Y27=0),IF(NOT('1 macro-mapping'!Y28=0),'1 macro-mapping'!Y28/'1 macro-mapping'!Y27-1,""),"")</f>
        <v/>
      </c>
      <c r="Z26" s="1261" t="str">
        <f>IF(NOT('1 macro-mapping'!Z27=0),IF(NOT('1 macro-mapping'!Z28=0),'1 macro-mapping'!Z28/'1 macro-mapping'!Z27-1,""),"")</f>
        <v/>
      </c>
      <c r="AA26" s="1261" t="str">
        <f>IF(NOT('1 macro-mapping'!AA27=0),IF(NOT('1 macro-mapping'!AA28=0),'1 macro-mapping'!AA28/'1 macro-mapping'!AA27-1,""),"")</f>
        <v/>
      </c>
      <c r="AB26" s="1261" t="str">
        <f>IF(NOT('1 macro-mapping'!AB27=0),IF(NOT('1 macro-mapping'!AB28=0),'1 macro-mapping'!AB28/'1 macro-mapping'!AB27-1,""),"")</f>
        <v/>
      </c>
      <c r="AC26" s="1261" t="str">
        <f>IF(NOT('1 macro-mapping'!AC27=0),IF(NOT('1 macro-mapping'!AC28=0),'1 macro-mapping'!AC28/'1 macro-mapping'!AC27-1,""),"")</f>
        <v/>
      </c>
      <c r="AD26" s="1261" t="str">
        <f>IF(NOT('1 macro-mapping'!AD27=0),IF(NOT('1 macro-mapping'!AD28=0),'1 macro-mapping'!AD28/'1 macro-mapping'!AD27-1,""),"")</f>
        <v/>
      </c>
      <c r="AE26" s="1261" t="str">
        <f>IF(NOT('1 macro-mapping'!AE27=0),IF(NOT('1 macro-mapping'!AE28=0),'1 macro-mapping'!AE28/'1 macro-mapping'!AE27-1,""),"")</f>
        <v/>
      </c>
      <c r="AF26" s="1261" t="str">
        <f>IF(NOT('1 macro-mapping'!AF27=0),IF(NOT('1 macro-mapping'!AF28=0),'1 macro-mapping'!AF28/'1 macro-mapping'!AF27-1,""),"")</f>
        <v/>
      </c>
      <c r="AG26" s="1261" t="str">
        <f>IF(NOT('1 macro-mapping'!AG27=0),IF(NOT('1 macro-mapping'!AG28=0),'1 macro-mapping'!AG28/'1 macro-mapping'!AG27-1,""),"")</f>
        <v/>
      </c>
      <c r="AH26" s="1261" t="str">
        <f>IF(NOT(ISBLANK('1 macro-mapping'!AH28)),IF(NOT(ISBLANK('1 macro-mapping'!AH27)),('1 macro-mapping'!AH28/'1 macro-mapping'!AH27-1),""),"")</f>
        <v/>
      </c>
      <c r="AI26" s="1261" t="str">
        <f>IF(NOT(ISBLANK('1 macro-mapping'!AI28)),IF(NOT(ISBLANK('1 macro-mapping'!AI27)),('1 macro-mapping'!AI28/'1 macro-mapping'!AI27-1),""),"")</f>
        <v/>
      </c>
      <c r="AJ26" s="1261" t="str">
        <f>IF(NOT(ISBLANK('1 macro-mapping'!AJ28)),IF(NOT(ISBLANK('1 macro-mapping'!AJ27)),('1 macro-mapping'!AJ28/'1 macro-mapping'!AJ27-1),""),"")</f>
        <v/>
      </c>
      <c r="AK26" s="1261" t="str">
        <f>IF(NOT(ISBLANK('1 macro-mapping'!AK28)),IF(NOT(ISBLANK('1 macro-mapping'!AK27)),('1 macro-mapping'!AK28/'1 macro-mapping'!AK27-1),""),"")</f>
        <v/>
      </c>
      <c r="AL26" s="1728"/>
      <c r="AM26" s="1729" t="str">
        <f>IF(NOT(ISBLANK('1 macro-mapping'!AM28)),IF(NOT(ISBLANK('1 macro-mapping'!AM27)),('1 macro-mapping'!AM28/'1 macro-mapping'!AM27-1),""),"")</f>
        <v/>
      </c>
      <c r="AN26" s="1244" t="str">
        <f>IF(NOT(ISBLANK('1 macro-mapping'!AN28)),IF(NOT(ISBLANK('1 macro-mapping'!AN27)),('1 macro-mapping'!AN28/'1 macro-mapping'!AN27-1),""),"")</f>
        <v/>
      </c>
      <c r="AO26" s="1252" t="str">
        <f>IF(NOT(ISBLANK('1 macro-mapping'!AO28)),IF(NOT(ISBLANK('1 macro-mapping'!AO27)),('1 macro-mapping'!AO28/'1 macro-mapping'!AO27-1),""),"")</f>
        <v/>
      </c>
      <c r="AP26" s="1252" t="str">
        <f>IF(NOT(ISBLANK('1 macro-mapping'!AP28)),IF(NOT(ISBLANK('1 macro-mapping'!AP27)),('1 macro-mapping'!AP28/'1 macro-mapping'!AP27-1),""),"")</f>
        <v/>
      </c>
      <c r="AQ26" s="1252" t="str">
        <f>IF(NOT(ISBLANK('1 macro-mapping'!AQ28)),IF(NOT(ISBLANK('1 macro-mapping'!AQ27)),('1 macro-mapping'!AQ28/'1 macro-mapping'!AQ27-1),""),"")</f>
        <v/>
      </c>
      <c r="AR26" s="1726" t="str">
        <f>IF(NOT(ISBLANK('1 macro-mapping'!AR28)),IF(NOT(ISBLANK('1 macro-mapping'!AR27)),('1 macro-mapping'!AR28/'1 macro-mapping'!AR27-1),""),"")</f>
        <v/>
      </c>
      <c r="AS26" s="1726" t="str">
        <f>IF(NOT(ISBLANK('1 macro-mapping'!AS28)),IF(NOT(ISBLANK('1 macro-mapping'!AS27)),('1 macro-mapping'!AS28/'1 macro-mapping'!AS27-1),""),"")</f>
        <v/>
      </c>
      <c r="AT26" s="1728"/>
      <c r="AU26" s="1730" t="str">
        <f>IF(NOT(ISBLANK('1 macro-mapping'!AU28)),IF(NOT(ISBLANK('1 macro-mapping'!AU27)),('1 macro-mapping'!AU28/'1 macro-mapping'!AU27-1),""),"")</f>
        <v/>
      </c>
      <c r="AV26" s="1731" t="str">
        <f>IF(NOT(ISBLANK('1 macro-mapping'!AV28)),IF(NOT(ISBLANK('1 macro-mapping'!AV27)),('1 macro-mapping'!AV28/'1 macro-mapping'!AV27-1),""),"")</f>
        <v/>
      </c>
      <c r="AW26" s="1730" t="str">
        <f>IF(NOT(ISBLANK('1 macro-mapping'!AW28)),IF(NOT(ISBLANK('1 macro-mapping'!AW27)),('1 macro-mapping'!AW28/'1 macro-mapping'!AW27-1),""),"")</f>
        <v/>
      </c>
      <c r="AX26" s="1731" t="str">
        <f>IF(NOT(ISBLANK('1 macro-mapping'!AX28)),IF(NOT(ISBLANK('1 macro-mapping'!AX27)),('1 macro-mapping'!AX28/'1 macro-mapping'!AX27-1),""),"")</f>
        <v/>
      </c>
      <c r="AY26" s="1730" t="str">
        <f>IF(NOT(ISBLANK('1 macro-mapping'!AY28)),IF(NOT(ISBLANK('1 macro-mapping'!AY27)),('1 macro-mapping'!AY28/'1 macro-mapping'!AY27-1),""),"")</f>
        <v/>
      </c>
    </row>
    <row r="27" spans="1:51" x14ac:dyDescent="0.2">
      <c r="A27" s="4"/>
      <c r="B27" s="8">
        <v>2015</v>
      </c>
      <c r="C27" s="1243" t="str">
        <f>IF(NOT('1 macro-mapping'!C28=0),IF(NOT('1 macro-mapping'!C29=0),'1 macro-mapping'!C29/'1 macro-mapping'!C28-1,""),"")</f>
        <v/>
      </c>
      <c r="D27" s="1261" t="str">
        <f>IF(NOT('1 macro-mapping'!D28=0),IF(NOT('1 macro-mapping'!D29=0),'1 macro-mapping'!D29/'1 macro-mapping'!D28-1,""),"")</f>
        <v/>
      </c>
      <c r="E27" s="1243" t="str">
        <f>IF(NOT('1 macro-mapping'!E28=0),IF(NOT('1 macro-mapping'!E29=0),'1 macro-mapping'!E29/'1 macro-mapping'!E28-1,""),"")</f>
        <v/>
      </c>
      <c r="F27" s="1261" t="str">
        <f>IF(NOT('1 macro-mapping'!F28=0),IF(NOT('1 macro-mapping'!F29=0),'1 macro-mapping'!F29/'1 macro-mapping'!F28-1,""),"")</f>
        <v/>
      </c>
      <c r="G27" s="1261" t="str">
        <f>IF(NOT('1 macro-mapping'!G28=0),IF(NOT('1 macro-mapping'!G29=0),'1 macro-mapping'!G29/'1 macro-mapping'!G28-1,""),"")</f>
        <v/>
      </c>
      <c r="H27" s="1261" t="str">
        <f>IF(NOT('1 macro-mapping'!H28=0),IF(NOT('1 macro-mapping'!H29=0),'1 macro-mapping'!H29/'1 macro-mapping'!H28-1,""),"")</f>
        <v/>
      </c>
      <c r="I27" s="1261" t="str">
        <f>IF(NOT('1 macro-mapping'!I28=0),IF(NOT('1 macro-mapping'!I29=0),'1 macro-mapping'!I29/'1 macro-mapping'!I28-1,""),"")</f>
        <v/>
      </c>
      <c r="J27" s="1261" t="str">
        <f>IF(NOT('1 macro-mapping'!J28=0),IF(NOT('1 macro-mapping'!J29=0),'1 macro-mapping'!J29/'1 macro-mapping'!J28-1,""),"")</f>
        <v/>
      </c>
      <c r="K27" s="1261" t="str">
        <f>IF(NOT('1 macro-mapping'!K28=0),IF(NOT('1 macro-mapping'!K29=0),'1 macro-mapping'!K29/'1 macro-mapping'!K28-1,""),"")</f>
        <v/>
      </c>
      <c r="L27" s="1261" t="str">
        <f>IF(NOT('1 macro-mapping'!L28=0),IF(NOT('1 macro-mapping'!L29=0),'1 macro-mapping'!L29/'1 macro-mapping'!L28-1,""),"")</f>
        <v/>
      </c>
      <c r="M27" s="1243" t="str">
        <f>IF(NOT('1 macro-mapping'!M28=0),IF(NOT('1 macro-mapping'!M29=0),'1 macro-mapping'!M29/'1 macro-mapping'!M28-1,""),"")</f>
        <v/>
      </c>
      <c r="N27" s="1261" t="str">
        <f>IF(NOT('1 macro-mapping'!N28=0),IF(NOT('1 macro-mapping'!N29=0),'1 macro-mapping'!N29/'1 macro-mapping'!N28-1,""),"")</f>
        <v/>
      </c>
      <c r="O27" s="1261" t="str">
        <f>IF(NOT('1 macro-mapping'!O28=0),IF(NOT('1 macro-mapping'!O29=0),'1 macro-mapping'!O29/'1 macro-mapping'!O28-1,""),"")</f>
        <v/>
      </c>
      <c r="P27" s="1261" t="str">
        <f>IF(NOT('1 macro-mapping'!P28=0),IF(NOT('1 macro-mapping'!P29=0),'1 macro-mapping'!P29/'1 macro-mapping'!P28-1,""),"")</f>
        <v/>
      </c>
      <c r="Q27" s="1261" t="str">
        <f>IF(NOT('1 macro-mapping'!Q28=0),IF(NOT('1 macro-mapping'!Q29=0),'1 macro-mapping'!Q29/'1 macro-mapping'!Q28-1,""),"")</f>
        <v/>
      </c>
      <c r="R27" s="1261" t="str">
        <f>IF(NOT('1 macro-mapping'!R28=0),IF(NOT('1 macro-mapping'!R29=0),'1 macro-mapping'!R29/'1 macro-mapping'!R28-1,""),"")</f>
        <v/>
      </c>
      <c r="S27" s="1261" t="str">
        <f>IF(NOT('1 macro-mapping'!S28=0),IF(NOT('1 macro-mapping'!S29=0),'1 macro-mapping'!S29/'1 macro-mapping'!S28-1,""),"")</f>
        <v/>
      </c>
      <c r="T27" s="1261" t="str">
        <f>IF(NOT('1 macro-mapping'!T28=0),IF(NOT('1 macro-mapping'!T29=0),'1 macro-mapping'!T29/'1 macro-mapping'!T28-1,""),"")</f>
        <v/>
      </c>
      <c r="U27" s="1261" t="str">
        <f>IF(NOT('1 macro-mapping'!U28=0),IF(NOT('1 macro-mapping'!U29=0),'1 macro-mapping'!U29/'1 macro-mapping'!U28-1,""),"")</f>
        <v/>
      </c>
      <c r="V27" s="1261" t="str">
        <f>IF(NOT('1 macro-mapping'!V28=0),IF(NOT('1 macro-mapping'!V29=0),'1 macro-mapping'!V29/'1 macro-mapping'!V28-1,""),"")</f>
        <v/>
      </c>
      <c r="W27" s="1261" t="str">
        <f>IF(NOT('1 macro-mapping'!W28=0),IF(NOT('1 macro-mapping'!W29=0),'1 macro-mapping'!W29/'1 macro-mapping'!W28-1,""),"")</f>
        <v/>
      </c>
      <c r="X27" s="1261" t="str">
        <f>IF(NOT('1 macro-mapping'!X28=0),IF(NOT('1 macro-mapping'!X29=0),'1 macro-mapping'!X29/'1 macro-mapping'!X28-1,""),"")</f>
        <v/>
      </c>
      <c r="Y27" s="1261" t="str">
        <f>IF(NOT('1 macro-mapping'!Y28=0),IF(NOT('1 macro-mapping'!Y29=0),'1 macro-mapping'!Y29/'1 macro-mapping'!Y28-1,""),"")</f>
        <v/>
      </c>
      <c r="Z27" s="1261" t="str">
        <f>IF(NOT('1 macro-mapping'!Z28=0),IF(NOT('1 macro-mapping'!Z29=0),'1 macro-mapping'!Z29/'1 macro-mapping'!Z28-1,""),"")</f>
        <v/>
      </c>
      <c r="AA27" s="1261" t="str">
        <f>IF(NOT('1 macro-mapping'!AA28=0),IF(NOT('1 macro-mapping'!AA29=0),'1 macro-mapping'!AA29/'1 macro-mapping'!AA28-1,""),"")</f>
        <v/>
      </c>
      <c r="AB27" s="1261" t="str">
        <f>IF(NOT('1 macro-mapping'!AB28=0),IF(NOT('1 macro-mapping'!AB29=0),'1 macro-mapping'!AB29/'1 macro-mapping'!AB28-1,""),"")</f>
        <v/>
      </c>
      <c r="AC27" s="1261" t="str">
        <f>IF(NOT('1 macro-mapping'!AC28=0),IF(NOT('1 macro-mapping'!AC29=0),'1 macro-mapping'!AC29/'1 macro-mapping'!AC28-1,""),"")</f>
        <v/>
      </c>
      <c r="AD27" s="1261" t="str">
        <f>IF(NOT('1 macro-mapping'!AD28=0),IF(NOT('1 macro-mapping'!AD29=0),'1 macro-mapping'!AD29/'1 macro-mapping'!AD28-1,""),"")</f>
        <v/>
      </c>
      <c r="AE27" s="1261" t="str">
        <f>IF(NOT('1 macro-mapping'!AE28=0),IF(NOT('1 macro-mapping'!AE29=0),'1 macro-mapping'!AE29/'1 macro-mapping'!AE28-1,""),"")</f>
        <v/>
      </c>
      <c r="AF27" s="1261" t="str">
        <f>IF(NOT('1 macro-mapping'!AF28=0),IF(NOT('1 macro-mapping'!AF29=0),'1 macro-mapping'!AF29/'1 macro-mapping'!AF28-1,""),"")</f>
        <v/>
      </c>
      <c r="AG27" s="1261" t="str">
        <f>IF(NOT('1 macro-mapping'!AG28=0),IF(NOT('1 macro-mapping'!AG29=0),'1 macro-mapping'!AG29/'1 macro-mapping'!AG28-1,""),"")</f>
        <v/>
      </c>
      <c r="AH27" s="1261" t="str">
        <f>IF(NOT(ISBLANK('1 macro-mapping'!AH29)),IF(NOT(ISBLANK('1 macro-mapping'!AH28)),('1 macro-mapping'!AH29/'1 macro-mapping'!AH28-1),""),"")</f>
        <v/>
      </c>
      <c r="AI27" s="1261" t="str">
        <f>IF(NOT(ISBLANK('1 macro-mapping'!AI29)),IF(NOT(ISBLANK('1 macro-mapping'!AI28)),('1 macro-mapping'!AI29/'1 macro-mapping'!AI28-1),""),"")</f>
        <v/>
      </c>
      <c r="AJ27" s="1261" t="str">
        <f>IF(NOT(ISBLANK('1 macro-mapping'!AJ29)),IF(NOT(ISBLANK('1 macro-mapping'!AJ28)),('1 macro-mapping'!AJ29/'1 macro-mapping'!AJ28-1),""),"")</f>
        <v/>
      </c>
      <c r="AK27" s="1261" t="str">
        <f>IF(NOT(ISBLANK('1 macro-mapping'!AK29)),IF(NOT(ISBLANK('1 macro-mapping'!AK28)),('1 macro-mapping'!AK29/'1 macro-mapping'!AK28-1),""),"")</f>
        <v/>
      </c>
      <c r="AL27" s="1728"/>
      <c r="AM27" s="1725" t="str">
        <f>IF(NOT(ISBLANK('1 macro-mapping'!AM29)),IF(NOT(ISBLANK('1 macro-mapping'!AM28)),('1 macro-mapping'!AM29/'1 macro-mapping'!AM28-1),""),"")</f>
        <v/>
      </c>
      <c r="AN27" s="1261" t="str">
        <f>IF(NOT(ISBLANK('1 macro-mapping'!AN29)),IF(NOT(ISBLANK('1 macro-mapping'!AN28)),('1 macro-mapping'!AN29/'1 macro-mapping'!AN28-1),""),"")</f>
        <v/>
      </c>
      <c r="AO27" s="1727" t="str">
        <f>IF(NOT(ISBLANK('1 macro-mapping'!AO29)),IF(NOT(ISBLANK('1 macro-mapping'!AO28)),('1 macro-mapping'!AO29/'1 macro-mapping'!AO28-1),""),"")</f>
        <v/>
      </c>
      <c r="AP27" s="1727" t="str">
        <f>IF(NOT(ISBLANK('1 macro-mapping'!AP29)),IF(NOT(ISBLANK('1 macro-mapping'!AP28)),('1 macro-mapping'!AP29/'1 macro-mapping'!AP28-1),""),"")</f>
        <v/>
      </c>
      <c r="AQ27" s="1727" t="str">
        <f>IF(NOT(ISBLANK('1 macro-mapping'!AQ29)),IF(NOT(ISBLANK('1 macro-mapping'!AQ28)),('1 macro-mapping'!AQ29/'1 macro-mapping'!AQ28-1),""),"")</f>
        <v/>
      </c>
      <c r="AR27" s="1726" t="str">
        <f>IF(NOT(ISBLANK('1 macro-mapping'!AR29)),IF(NOT(ISBLANK('1 macro-mapping'!AR28)),('1 macro-mapping'!AR29/'1 macro-mapping'!AR28-1),""),"")</f>
        <v/>
      </c>
      <c r="AS27" s="1726" t="str">
        <f>IF(NOT(ISBLANK('1 macro-mapping'!AS29)),IF(NOT(ISBLANK('1 macro-mapping'!AS28)),('1 macro-mapping'!AS29/'1 macro-mapping'!AS28-1),""),"")</f>
        <v/>
      </c>
      <c r="AT27" s="1728"/>
      <c r="AU27" s="1730" t="str">
        <f>IF(NOT(ISBLANK('1 macro-mapping'!AU29)),IF(NOT(ISBLANK('1 macro-mapping'!AU28)),('1 macro-mapping'!AU29/'1 macro-mapping'!AU28-1),""),"")</f>
        <v/>
      </c>
      <c r="AV27" s="1731" t="str">
        <f>IF(NOT(ISBLANK('1 macro-mapping'!AV29)),IF(NOT(ISBLANK('1 macro-mapping'!AV28)),('1 macro-mapping'!AV29/'1 macro-mapping'!AV28-1),""),"")</f>
        <v/>
      </c>
      <c r="AW27" s="1730" t="str">
        <f>IF(NOT(ISBLANK('1 macro-mapping'!AW29)),IF(NOT(ISBLANK('1 macro-mapping'!AW28)),('1 macro-mapping'!AW29/'1 macro-mapping'!AW28-1),""),"")</f>
        <v/>
      </c>
      <c r="AX27" s="1731" t="str">
        <f>IF(NOT(ISBLANK('1 macro-mapping'!AX29)),IF(NOT(ISBLANK('1 macro-mapping'!AX28)),('1 macro-mapping'!AX29/'1 macro-mapping'!AX28-1),""),"")</f>
        <v/>
      </c>
      <c r="AY27" s="1730" t="str">
        <f>IF(NOT(ISBLANK('1 macro-mapping'!AY29)),IF(NOT(ISBLANK('1 macro-mapping'!AY28)),('1 macro-mapping'!AY29/'1 macro-mapping'!AY28-1),""),"")</f>
        <v/>
      </c>
    </row>
    <row r="28" spans="1:51" x14ac:dyDescent="0.2">
      <c r="A28" s="4"/>
      <c r="B28" s="26">
        <v>2016</v>
      </c>
      <c r="C28" s="1243" t="str">
        <f>IF(NOT('1 macro-mapping'!C29=0),IF(NOT('1 macro-mapping'!C30=0),'1 macro-mapping'!C30/'1 macro-mapping'!C29-1,""),"")</f>
        <v/>
      </c>
      <c r="D28" s="1261" t="str">
        <f>IF(NOT('1 macro-mapping'!D29=0),IF(NOT('1 macro-mapping'!D30=0),'1 macro-mapping'!D30/'1 macro-mapping'!D29-1,""),"")</f>
        <v/>
      </c>
      <c r="E28" s="1243" t="str">
        <f>IF(NOT('1 macro-mapping'!E29=0),IF(NOT('1 macro-mapping'!E30=0),'1 macro-mapping'!E30/'1 macro-mapping'!E29-1,""),"")</f>
        <v/>
      </c>
      <c r="F28" s="1261" t="str">
        <f>IF(NOT('1 macro-mapping'!F29=0),IF(NOT('1 macro-mapping'!F30=0),'1 macro-mapping'!F30/'1 macro-mapping'!F29-1,""),"")</f>
        <v/>
      </c>
      <c r="G28" s="1261" t="str">
        <f>IF(NOT('1 macro-mapping'!G29=0),IF(NOT('1 macro-mapping'!G30=0),'1 macro-mapping'!G30/'1 macro-mapping'!G29-1,""),"")</f>
        <v/>
      </c>
      <c r="H28" s="1261" t="str">
        <f>IF(NOT('1 macro-mapping'!H29=0),IF(NOT('1 macro-mapping'!H30=0),'1 macro-mapping'!H30/'1 macro-mapping'!H29-1,""),"")</f>
        <v/>
      </c>
      <c r="I28" s="1261" t="str">
        <f>IF(NOT('1 macro-mapping'!I29=0),IF(NOT('1 macro-mapping'!I30=0),'1 macro-mapping'!I30/'1 macro-mapping'!I29-1,""),"")</f>
        <v/>
      </c>
      <c r="J28" s="1261" t="str">
        <f>IF(NOT('1 macro-mapping'!J29=0),IF(NOT('1 macro-mapping'!J30=0),'1 macro-mapping'!J30/'1 macro-mapping'!J29-1,""),"")</f>
        <v/>
      </c>
      <c r="K28" s="1261" t="str">
        <f>IF(NOT('1 macro-mapping'!K29=0),IF(NOT('1 macro-mapping'!K30=0),'1 macro-mapping'!K30/'1 macro-mapping'!K29-1,""),"")</f>
        <v/>
      </c>
      <c r="L28" s="1261" t="str">
        <f>IF(NOT('1 macro-mapping'!L29=0),IF(NOT('1 macro-mapping'!L30=0),'1 macro-mapping'!L30/'1 macro-mapping'!L29-1,""),"")</f>
        <v/>
      </c>
      <c r="M28" s="1243" t="str">
        <f>IF(NOT('1 macro-mapping'!M29=0),IF(NOT('1 macro-mapping'!M30=0),'1 macro-mapping'!M30/'1 macro-mapping'!M29-1,""),"")</f>
        <v/>
      </c>
      <c r="N28" s="1261" t="str">
        <f>IF(NOT('1 macro-mapping'!N29=0),IF(NOT('1 macro-mapping'!N30=0),'1 macro-mapping'!N30/'1 macro-mapping'!N29-1,""),"")</f>
        <v/>
      </c>
      <c r="O28" s="1261" t="str">
        <f>IF(NOT('1 macro-mapping'!O29=0),IF(NOT('1 macro-mapping'!O30=0),'1 macro-mapping'!O30/'1 macro-mapping'!O29-1,""),"")</f>
        <v/>
      </c>
      <c r="P28" s="1261" t="str">
        <f>IF(NOT('1 macro-mapping'!P29=0),IF(NOT('1 macro-mapping'!P30=0),'1 macro-mapping'!P30/'1 macro-mapping'!P29-1,""),"")</f>
        <v/>
      </c>
      <c r="Q28" s="1261" t="str">
        <f>IF(NOT('1 macro-mapping'!Q29=0),IF(NOT('1 macro-mapping'!Q30=0),'1 macro-mapping'!Q30/'1 macro-mapping'!Q29-1,""),"")</f>
        <v/>
      </c>
      <c r="R28" s="1261" t="str">
        <f>IF(NOT('1 macro-mapping'!R29=0),IF(NOT('1 macro-mapping'!R30=0),'1 macro-mapping'!R30/'1 macro-mapping'!R29-1,""),"")</f>
        <v/>
      </c>
      <c r="S28" s="1261" t="str">
        <f>IF(NOT('1 macro-mapping'!S29=0),IF(NOT('1 macro-mapping'!S30=0),'1 macro-mapping'!S30/'1 macro-mapping'!S29-1,""),"")</f>
        <v/>
      </c>
      <c r="T28" s="1261" t="str">
        <f>IF(NOT('1 macro-mapping'!T29=0),IF(NOT('1 macro-mapping'!T30=0),'1 macro-mapping'!T30/'1 macro-mapping'!T29-1,""),"")</f>
        <v/>
      </c>
      <c r="U28" s="1261" t="str">
        <f>IF(NOT('1 macro-mapping'!U29=0),IF(NOT('1 macro-mapping'!U30=0),'1 macro-mapping'!U30/'1 macro-mapping'!U29-1,""),"")</f>
        <v/>
      </c>
      <c r="V28" s="1261" t="str">
        <f>IF(NOT('1 macro-mapping'!V29=0),IF(NOT('1 macro-mapping'!V30=0),'1 macro-mapping'!V30/'1 macro-mapping'!V29-1,""),"")</f>
        <v/>
      </c>
      <c r="W28" s="1261" t="str">
        <f>IF(NOT('1 macro-mapping'!W29=0),IF(NOT('1 macro-mapping'!W30=0),'1 macro-mapping'!W30/'1 macro-mapping'!W29-1,""),"")</f>
        <v/>
      </c>
      <c r="X28" s="1261" t="str">
        <f>IF(NOT('1 macro-mapping'!X29=0),IF(NOT('1 macro-mapping'!X30=0),'1 macro-mapping'!X30/'1 macro-mapping'!X29-1,""),"")</f>
        <v/>
      </c>
      <c r="Y28" s="1261" t="str">
        <f>IF(NOT('1 macro-mapping'!Y29=0),IF(NOT('1 macro-mapping'!Y30=0),'1 macro-mapping'!Y30/'1 macro-mapping'!Y29-1,""),"")</f>
        <v/>
      </c>
      <c r="Z28" s="1261" t="str">
        <f>IF(NOT('1 macro-mapping'!Z29=0),IF(NOT('1 macro-mapping'!Z30=0),'1 macro-mapping'!Z30/'1 macro-mapping'!Z29-1,""),"")</f>
        <v/>
      </c>
      <c r="AA28" s="1261" t="str">
        <f>IF(NOT('1 macro-mapping'!AA29=0),IF(NOT('1 macro-mapping'!AA30=0),'1 macro-mapping'!AA30/'1 macro-mapping'!AA29-1,""),"")</f>
        <v/>
      </c>
      <c r="AB28" s="1261" t="str">
        <f>IF(NOT('1 macro-mapping'!AB29=0),IF(NOT('1 macro-mapping'!AB30=0),'1 macro-mapping'!AB30/'1 macro-mapping'!AB29-1,""),"")</f>
        <v/>
      </c>
      <c r="AC28" s="1261" t="str">
        <f>IF(NOT('1 macro-mapping'!AC29=0),IF(NOT('1 macro-mapping'!AC30=0),'1 macro-mapping'!AC30/'1 macro-mapping'!AC29-1,""),"")</f>
        <v/>
      </c>
      <c r="AD28" s="1261" t="str">
        <f>IF(NOT('1 macro-mapping'!AD29=0),IF(NOT('1 macro-mapping'!AD30=0),'1 macro-mapping'!AD30/'1 macro-mapping'!AD29-1,""),"")</f>
        <v/>
      </c>
      <c r="AE28" s="1261" t="str">
        <f>IF(NOT('1 macro-mapping'!AE29=0),IF(NOT('1 macro-mapping'!AE30=0),'1 macro-mapping'!AE30/'1 macro-mapping'!AE29-1,""),"")</f>
        <v/>
      </c>
      <c r="AF28" s="1261" t="str">
        <f>IF(NOT('1 macro-mapping'!AF29=0),IF(NOT('1 macro-mapping'!AF30=0),'1 macro-mapping'!AF30/'1 macro-mapping'!AF29-1,""),"")</f>
        <v/>
      </c>
      <c r="AG28" s="1261" t="str">
        <f>IF(NOT('1 macro-mapping'!AG29=0),IF(NOT('1 macro-mapping'!AG30=0),'1 macro-mapping'!AG30/'1 macro-mapping'!AG29-1,""),"")</f>
        <v/>
      </c>
      <c r="AH28" s="1261" t="str">
        <f>IF(NOT(ISBLANK('1 macro-mapping'!AH30)),IF(NOT(ISBLANK('1 macro-mapping'!AH29)),('1 macro-mapping'!AH30/'1 macro-mapping'!AH29-1),""),"")</f>
        <v/>
      </c>
      <c r="AI28" s="1261" t="str">
        <f>IF(NOT(ISBLANK('1 macro-mapping'!AI30)),IF(NOT(ISBLANK('1 macro-mapping'!AI29)),('1 macro-mapping'!AI30/'1 macro-mapping'!AI29-1),""),"")</f>
        <v/>
      </c>
      <c r="AJ28" s="1261" t="str">
        <f>IF(NOT(ISBLANK('1 macro-mapping'!AJ30)),IF(NOT(ISBLANK('1 macro-mapping'!AJ29)),('1 macro-mapping'!AJ30/'1 macro-mapping'!AJ29-1),""),"")</f>
        <v/>
      </c>
      <c r="AK28" s="1261" t="str">
        <f>IF(NOT(ISBLANK('1 macro-mapping'!AK30)),IF(NOT(ISBLANK('1 macro-mapping'!AK29)),('1 macro-mapping'!AK30/'1 macro-mapping'!AK29-1),""),"")</f>
        <v/>
      </c>
      <c r="AL28" s="1728"/>
      <c r="AM28" s="1729" t="str">
        <f>IF(NOT(ISBLANK('1 macro-mapping'!AM30)),IF(NOT(ISBLANK('1 macro-mapping'!AM29)),('1 macro-mapping'!AM30/'1 macro-mapping'!AM29-1),""),"")</f>
        <v/>
      </c>
      <c r="AN28" s="1244" t="str">
        <f>IF(NOT(ISBLANK('1 macro-mapping'!AN30)),IF(NOT(ISBLANK('1 macro-mapping'!AN29)),('1 macro-mapping'!AN30/'1 macro-mapping'!AN29-1),""),"")</f>
        <v/>
      </c>
      <c r="AO28" s="1252" t="str">
        <f>IF(NOT(ISBLANK('1 macro-mapping'!AO30)),IF(NOT(ISBLANK('1 macro-mapping'!AO29)),('1 macro-mapping'!AO30/'1 macro-mapping'!AO29-1),""),"")</f>
        <v/>
      </c>
      <c r="AP28" s="1252" t="str">
        <f>IF(NOT(ISBLANK('1 macro-mapping'!AP30)),IF(NOT(ISBLANK('1 macro-mapping'!AP29)),('1 macro-mapping'!AP30/'1 macro-mapping'!AP29-1),""),"")</f>
        <v/>
      </c>
      <c r="AQ28" s="1252" t="str">
        <f>IF(NOT(ISBLANK('1 macro-mapping'!AQ30)),IF(NOT(ISBLANK('1 macro-mapping'!AQ29)),('1 macro-mapping'!AQ30/'1 macro-mapping'!AQ29-1),""),"")</f>
        <v/>
      </c>
      <c r="AR28" s="1726" t="str">
        <f>IF(NOT(ISBLANK('1 macro-mapping'!AR30)),IF(NOT(ISBLANK('1 macro-mapping'!AR29)),('1 macro-mapping'!AR30/'1 macro-mapping'!AR29-1),""),"")</f>
        <v/>
      </c>
      <c r="AS28" s="1726" t="str">
        <f>IF(NOT(ISBLANK('1 macro-mapping'!AS30)),IF(NOT(ISBLANK('1 macro-mapping'!AS29)),('1 macro-mapping'!AS30/'1 macro-mapping'!AS29-1),""),"")</f>
        <v/>
      </c>
      <c r="AT28" s="1728"/>
      <c r="AU28" s="1730" t="str">
        <f>IF(NOT(ISBLANK('1 macro-mapping'!AU30)),IF(NOT(ISBLANK('1 macro-mapping'!AU29)),('1 macro-mapping'!AU30/'1 macro-mapping'!AU29-1),""),"")</f>
        <v/>
      </c>
      <c r="AV28" s="1731" t="str">
        <f>IF(NOT(ISBLANK('1 macro-mapping'!AV30)),IF(NOT(ISBLANK('1 macro-mapping'!AV29)),('1 macro-mapping'!AV30/'1 macro-mapping'!AV29-1),""),"")</f>
        <v/>
      </c>
      <c r="AW28" s="1730" t="str">
        <f>IF(NOT(ISBLANK('1 macro-mapping'!AW30)),IF(NOT(ISBLANK('1 macro-mapping'!AW29)),('1 macro-mapping'!AW30/'1 macro-mapping'!AW29-1),""),"")</f>
        <v/>
      </c>
      <c r="AX28" s="1731" t="str">
        <f>IF(NOT(ISBLANK('1 macro-mapping'!AX30)),IF(NOT(ISBLANK('1 macro-mapping'!AX29)),('1 macro-mapping'!AX30/'1 macro-mapping'!AX29-1),""),"")</f>
        <v/>
      </c>
      <c r="AY28" s="1730" t="str">
        <f>IF(NOT(ISBLANK('1 macro-mapping'!AY30)),IF(NOT(ISBLANK('1 macro-mapping'!AY29)),('1 macro-mapping'!AY30/'1 macro-mapping'!AY29-1),""),"")</f>
        <v/>
      </c>
    </row>
    <row r="29" spans="1:51" x14ac:dyDescent="0.2">
      <c r="A29" s="4"/>
      <c r="B29" s="8">
        <v>2017</v>
      </c>
      <c r="C29" s="1243" t="str">
        <f>IF(NOT('1 macro-mapping'!C30=0),IF(NOT('1 macro-mapping'!C31=0),'1 macro-mapping'!C31/'1 macro-mapping'!C30-1,""),"")</f>
        <v/>
      </c>
      <c r="D29" s="1261" t="str">
        <f>IF(NOT('1 macro-mapping'!D30=0),IF(NOT('1 macro-mapping'!D31=0),'1 macro-mapping'!D31/'1 macro-mapping'!D30-1,""),"")</f>
        <v/>
      </c>
      <c r="E29" s="1243" t="str">
        <f>IF(NOT('1 macro-mapping'!E30=0),IF(NOT('1 macro-mapping'!E31=0),'1 macro-mapping'!E31/'1 macro-mapping'!E30-1,""),"")</f>
        <v/>
      </c>
      <c r="F29" s="1261" t="str">
        <f>IF(NOT('1 macro-mapping'!F30=0),IF(NOT('1 macro-mapping'!F31=0),'1 macro-mapping'!F31/'1 macro-mapping'!F30-1,""),"")</f>
        <v/>
      </c>
      <c r="G29" s="1261" t="str">
        <f>IF(NOT('1 macro-mapping'!G30=0),IF(NOT('1 macro-mapping'!G31=0),'1 macro-mapping'!G31/'1 macro-mapping'!G30-1,""),"")</f>
        <v/>
      </c>
      <c r="H29" s="1261" t="str">
        <f>IF(NOT('1 macro-mapping'!H30=0),IF(NOT('1 macro-mapping'!H31=0),'1 macro-mapping'!H31/'1 macro-mapping'!H30-1,""),"")</f>
        <v/>
      </c>
      <c r="I29" s="1261" t="str">
        <f>IF(NOT('1 macro-mapping'!I30=0),IF(NOT('1 macro-mapping'!I31=0),'1 macro-mapping'!I31/'1 macro-mapping'!I30-1,""),"")</f>
        <v/>
      </c>
      <c r="J29" s="1261" t="str">
        <f>IF(NOT('1 macro-mapping'!J30=0),IF(NOT('1 macro-mapping'!J31=0),'1 macro-mapping'!J31/'1 macro-mapping'!J30-1,""),"")</f>
        <v/>
      </c>
      <c r="K29" s="1261" t="str">
        <f>IF(NOT('1 macro-mapping'!K30=0),IF(NOT('1 macro-mapping'!K31=0),'1 macro-mapping'!K31/'1 macro-mapping'!K30-1,""),"")</f>
        <v/>
      </c>
      <c r="L29" s="1261" t="str">
        <f>IF(NOT('1 macro-mapping'!L30=0),IF(NOT('1 macro-mapping'!L31=0),'1 macro-mapping'!L31/'1 macro-mapping'!L30-1,""),"")</f>
        <v/>
      </c>
      <c r="M29" s="1243" t="str">
        <f>IF(NOT('1 macro-mapping'!M30=0),IF(NOT('1 macro-mapping'!M31=0),'1 macro-mapping'!M31/'1 macro-mapping'!M30-1,""),"")</f>
        <v/>
      </c>
      <c r="N29" s="1261" t="str">
        <f>IF(NOT('1 macro-mapping'!N30=0),IF(NOT('1 macro-mapping'!N31=0),'1 macro-mapping'!N31/'1 macro-mapping'!N30-1,""),"")</f>
        <v/>
      </c>
      <c r="O29" s="1261" t="str">
        <f>IF(NOT('1 macro-mapping'!O30=0),IF(NOT('1 macro-mapping'!O31=0),'1 macro-mapping'!O31/'1 macro-mapping'!O30-1,""),"")</f>
        <v/>
      </c>
      <c r="P29" s="1261" t="str">
        <f>IF(NOT('1 macro-mapping'!P30=0),IF(NOT('1 macro-mapping'!P31=0),'1 macro-mapping'!P31/'1 macro-mapping'!P30-1,""),"")</f>
        <v/>
      </c>
      <c r="Q29" s="1261" t="str">
        <f>IF(NOT('1 macro-mapping'!Q30=0),IF(NOT('1 macro-mapping'!Q31=0),'1 macro-mapping'!Q31/'1 macro-mapping'!Q30-1,""),"")</f>
        <v/>
      </c>
      <c r="R29" s="1261" t="str">
        <f>IF(NOT('1 macro-mapping'!R30=0),IF(NOT('1 macro-mapping'!R31=0),'1 macro-mapping'!R31/'1 macro-mapping'!R30-1,""),"")</f>
        <v/>
      </c>
      <c r="S29" s="1261" t="str">
        <f>IF(NOT('1 macro-mapping'!S30=0),IF(NOT('1 macro-mapping'!S31=0),'1 macro-mapping'!S31/'1 macro-mapping'!S30-1,""),"")</f>
        <v/>
      </c>
      <c r="T29" s="1261" t="str">
        <f>IF(NOT('1 macro-mapping'!T30=0),IF(NOT('1 macro-mapping'!T31=0),'1 macro-mapping'!T31/'1 macro-mapping'!T30-1,""),"")</f>
        <v/>
      </c>
      <c r="U29" s="1261" t="str">
        <f>IF(NOT('1 macro-mapping'!U30=0),IF(NOT('1 macro-mapping'!U31=0),'1 macro-mapping'!U31/'1 macro-mapping'!U30-1,""),"")</f>
        <v/>
      </c>
      <c r="V29" s="1261" t="str">
        <f>IF(NOT('1 macro-mapping'!V30=0),IF(NOT('1 macro-mapping'!V31=0),'1 macro-mapping'!V31/'1 macro-mapping'!V30-1,""),"")</f>
        <v/>
      </c>
      <c r="W29" s="1261" t="str">
        <f>IF(NOT('1 macro-mapping'!W30=0),IF(NOT('1 macro-mapping'!W31=0),'1 macro-mapping'!W31/'1 macro-mapping'!W30-1,""),"")</f>
        <v/>
      </c>
      <c r="X29" s="1261" t="str">
        <f>IF(NOT('1 macro-mapping'!X30=0),IF(NOT('1 macro-mapping'!X31=0),'1 macro-mapping'!X31/'1 macro-mapping'!X30-1,""),"")</f>
        <v/>
      </c>
      <c r="Y29" s="1261" t="str">
        <f>IF(NOT('1 macro-mapping'!Y30=0),IF(NOT('1 macro-mapping'!Y31=0),'1 macro-mapping'!Y31/'1 macro-mapping'!Y30-1,""),"")</f>
        <v/>
      </c>
      <c r="Z29" s="1261" t="str">
        <f>IF(NOT('1 macro-mapping'!Z30=0),IF(NOT('1 macro-mapping'!Z31=0),'1 macro-mapping'!Z31/'1 macro-mapping'!Z30-1,""),"")</f>
        <v/>
      </c>
      <c r="AA29" s="1261" t="str">
        <f>IF(NOT('1 macro-mapping'!AA30=0),IF(NOT('1 macro-mapping'!AA31=0),'1 macro-mapping'!AA31/'1 macro-mapping'!AA30-1,""),"")</f>
        <v/>
      </c>
      <c r="AB29" s="1261" t="str">
        <f>IF(NOT('1 macro-mapping'!AB30=0),IF(NOT('1 macro-mapping'!AB31=0),'1 macro-mapping'!AB31/'1 macro-mapping'!AB30-1,""),"")</f>
        <v/>
      </c>
      <c r="AC29" s="1261" t="str">
        <f>IF(NOT('1 macro-mapping'!AC30=0),IF(NOT('1 macro-mapping'!AC31=0),'1 macro-mapping'!AC31/'1 macro-mapping'!AC30-1,""),"")</f>
        <v/>
      </c>
      <c r="AD29" s="1261" t="str">
        <f>IF(NOT('1 macro-mapping'!AD30=0),IF(NOT('1 macro-mapping'!AD31=0),'1 macro-mapping'!AD31/'1 macro-mapping'!AD30-1,""),"")</f>
        <v/>
      </c>
      <c r="AE29" s="1261" t="str">
        <f>IF(NOT('1 macro-mapping'!AE30=0),IF(NOT('1 macro-mapping'!AE31=0),'1 macro-mapping'!AE31/'1 macro-mapping'!AE30-1,""),"")</f>
        <v/>
      </c>
      <c r="AF29" s="1261" t="str">
        <f>IF(NOT('1 macro-mapping'!AF30=0),IF(NOT('1 macro-mapping'!AF31=0),'1 macro-mapping'!AF31/'1 macro-mapping'!AF30-1,""),"")</f>
        <v/>
      </c>
      <c r="AG29" s="1261" t="str">
        <f>IF(NOT('1 macro-mapping'!AG30=0),IF(NOT('1 macro-mapping'!AG31=0),'1 macro-mapping'!AG31/'1 macro-mapping'!AG30-1,""),"")</f>
        <v/>
      </c>
      <c r="AH29" s="1261" t="str">
        <f>IF(NOT(ISBLANK('1 macro-mapping'!AH31)),IF(NOT(ISBLANK('1 macro-mapping'!AH30)),('1 macro-mapping'!AH31/'1 macro-mapping'!AH30-1),""),"")</f>
        <v/>
      </c>
      <c r="AI29" s="1261" t="str">
        <f>IF(NOT(ISBLANK('1 macro-mapping'!AI31)),IF(NOT(ISBLANK('1 macro-mapping'!AI30)),('1 macro-mapping'!AI31/'1 macro-mapping'!AI30-1),""),"")</f>
        <v/>
      </c>
      <c r="AJ29" s="1261" t="str">
        <f>IF(NOT(ISBLANK('1 macro-mapping'!AJ31)),IF(NOT(ISBLANK('1 macro-mapping'!AJ30)),('1 macro-mapping'!AJ31/'1 macro-mapping'!AJ30-1),""),"")</f>
        <v/>
      </c>
      <c r="AK29" s="1261" t="str">
        <f>IF(NOT(ISBLANK('1 macro-mapping'!AK31)),IF(NOT(ISBLANK('1 macro-mapping'!AK30)),('1 macro-mapping'!AK31/'1 macro-mapping'!AK30-1),""),"")</f>
        <v/>
      </c>
      <c r="AL29" s="1728"/>
      <c r="AM29" s="1725" t="str">
        <f>IF(NOT(ISBLANK('1 macro-mapping'!AM31)),IF(NOT(ISBLANK('1 macro-mapping'!AM30)),('1 macro-mapping'!AM31/'1 macro-mapping'!AM30-1),""),"")</f>
        <v/>
      </c>
      <c r="AN29" s="1261" t="str">
        <f>IF(NOT(ISBLANK('1 macro-mapping'!AN31)),IF(NOT(ISBLANK('1 macro-mapping'!AN30)),('1 macro-mapping'!AN31/'1 macro-mapping'!AN30-1),""),"")</f>
        <v/>
      </c>
      <c r="AO29" s="1727" t="str">
        <f>IF(NOT(ISBLANK('1 macro-mapping'!AO31)),IF(NOT(ISBLANK('1 macro-mapping'!AO30)),('1 macro-mapping'!AO31/'1 macro-mapping'!AO30-1),""),"")</f>
        <v/>
      </c>
      <c r="AP29" s="1727" t="str">
        <f>IF(NOT(ISBLANK('1 macro-mapping'!AP31)),IF(NOT(ISBLANK('1 macro-mapping'!AP30)),('1 macro-mapping'!AP31/'1 macro-mapping'!AP30-1),""),"")</f>
        <v/>
      </c>
      <c r="AQ29" s="1727" t="str">
        <f>IF(NOT(ISBLANK('1 macro-mapping'!AQ31)),IF(NOT(ISBLANK('1 macro-mapping'!AQ30)),('1 macro-mapping'!AQ31/'1 macro-mapping'!AQ30-1),""),"")</f>
        <v/>
      </c>
      <c r="AR29" s="1726" t="str">
        <f>IF(NOT(ISBLANK('1 macro-mapping'!AR31)),IF(NOT(ISBLANK('1 macro-mapping'!AR30)),('1 macro-mapping'!AR31/'1 macro-mapping'!AR30-1),""),"")</f>
        <v/>
      </c>
      <c r="AS29" s="1726" t="str">
        <f>IF(NOT(ISBLANK('1 macro-mapping'!AS31)),IF(NOT(ISBLANK('1 macro-mapping'!AS30)),('1 macro-mapping'!AS31/'1 macro-mapping'!AS30-1),""),"")</f>
        <v/>
      </c>
      <c r="AT29" s="1728"/>
      <c r="AU29" s="1730" t="str">
        <f>IF(NOT(ISBLANK('1 macro-mapping'!AU31)),IF(NOT(ISBLANK('1 macro-mapping'!AU30)),('1 macro-mapping'!AU31/'1 macro-mapping'!AU30-1),""),"")</f>
        <v/>
      </c>
      <c r="AV29" s="1731" t="str">
        <f>IF(NOT(ISBLANK('1 macro-mapping'!AV31)),IF(NOT(ISBLANK('1 macro-mapping'!AV30)),('1 macro-mapping'!AV31/'1 macro-mapping'!AV30-1),""),"")</f>
        <v/>
      </c>
      <c r="AW29" s="1730" t="str">
        <f>IF(NOT(ISBLANK('1 macro-mapping'!AW31)),IF(NOT(ISBLANK('1 macro-mapping'!AW30)),('1 macro-mapping'!AW31/'1 macro-mapping'!AW30-1),""),"")</f>
        <v/>
      </c>
      <c r="AX29" s="1731" t="str">
        <f>IF(NOT(ISBLANK('1 macro-mapping'!AX31)),IF(NOT(ISBLANK('1 macro-mapping'!AX30)),('1 macro-mapping'!AX31/'1 macro-mapping'!AX30-1),""),"")</f>
        <v/>
      </c>
      <c r="AY29" s="1730" t="str">
        <f>IF(NOT(ISBLANK('1 macro-mapping'!AY31)),IF(NOT(ISBLANK('1 macro-mapping'!AY30)),('1 macro-mapping'!AY31/'1 macro-mapping'!AY30-1),""),"")</f>
        <v/>
      </c>
    </row>
    <row r="30" spans="1:51" x14ac:dyDescent="0.2">
      <c r="A30" s="4"/>
      <c r="B30" s="26">
        <v>2018</v>
      </c>
      <c r="C30" s="1243" t="str">
        <f>IF(NOT('1 macro-mapping'!C31=0),IF(NOT('1 macro-mapping'!C32=0),'1 macro-mapping'!C32/'1 macro-mapping'!C31-1,""),"")</f>
        <v/>
      </c>
      <c r="D30" s="1261" t="str">
        <f>IF(NOT('1 macro-mapping'!D31=0),IF(NOT('1 macro-mapping'!D32=0),'1 macro-mapping'!D32/'1 macro-mapping'!D31-1,""),"")</f>
        <v/>
      </c>
      <c r="E30" s="1243" t="str">
        <f>IF(NOT('1 macro-mapping'!E31=0),IF(NOT('1 macro-mapping'!E32=0),'1 macro-mapping'!E32/'1 macro-mapping'!E31-1,""),"")</f>
        <v/>
      </c>
      <c r="F30" s="1261" t="str">
        <f>IF(NOT('1 macro-mapping'!F31=0),IF(NOT('1 macro-mapping'!F32=0),'1 macro-mapping'!F32/'1 macro-mapping'!F31-1,""),"")</f>
        <v/>
      </c>
      <c r="G30" s="1261" t="str">
        <f>IF(NOT('1 macro-mapping'!G31=0),IF(NOT('1 macro-mapping'!G32=0),'1 macro-mapping'!G32/'1 macro-mapping'!G31-1,""),"")</f>
        <v/>
      </c>
      <c r="H30" s="1261" t="str">
        <f>IF(NOT('1 macro-mapping'!H31=0),IF(NOT('1 macro-mapping'!H32=0),'1 macro-mapping'!H32/'1 macro-mapping'!H31-1,""),"")</f>
        <v/>
      </c>
      <c r="I30" s="1261" t="str">
        <f>IF(NOT('1 macro-mapping'!I31=0),IF(NOT('1 macro-mapping'!I32=0),'1 macro-mapping'!I32/'1 macro-mapping'!I31-1,""),"")</f>
        <v/>
      </c>
      <c r="J30" s="1261" t="str">
        <f>IF(NOT('1 macro-mapping'!J31=0),IF(NOT('1 macro-mapping'!J32=0),'1 macro-mapping'!J32/'1 macro-mapping'!J31-1,""),"")</f>
        <v/>
      </c>
      <c r="K30" s="1261" t="str">
        <f>IF(NOT('1 macro-mapping'!K31=0),IF(NOT('1 macro-mapping'!K32=0),'1 macro-mapping'!K32/'1 macro-mapping'!K31-1,""),"")</f>
        <v/>
      </c>
      <c r="L30" s="1261" t="str">
        <f>IF(NOT('1 macro-mapping'!L31=0),IF(NOT('1 macro-mapping'!L32=0),'1 macro-mapping'!L32/'1 macro-mapping'!L31-1,""),"")</f>
        <v/>
      </c>
      <c r="M30" s="1243" t="str">
        <f>IF(NOT('1 macro-mapping'!M31=0),IF(NOT('1 macro-mapping'!M32=0),'1 macro-mapping'!M32/'1 macro-mapping'!M31-1,""),"")</f>
        <v/>
      </c>
      <c r="N30" s="1261" t="str">
        <f>IF(NOT('1 macro-mapping'!N31=0),IF(NOT('1 macro-mapping'!N32=0),'1 macro-mapping'!N32/'1 macro-mapping'!N31-1,""),"")</f>
        <v/>
      </c>
      <c r="O30" s="1261" t="str">
        <f>IF(NOT('1 macro-mapping'!O31=0),IF(NOT('1 macro-mapping'!O32=0),'1 macro-mapping'!O32/'1 macro-mapping'!O31-1,""),"")</f>
        <v/>
      </c>
      <c r="P30" s="1261" t="str">
        <f>IF(NOT('1 macro-mapping'!P31=0),IF(NOT('1 macro-mapping'!P32=0),'1 macro-mapping'!P32/'1 macro-mapping'!P31-1,""),"")</f>
        <v/>
      </c>
      <c r="Q30" s="1261" t="str">
        <f>IF(NOT('1 macro-mapping'!Q31=0),IF(NOT('1 macro-mapping'!Q32=0),'1 macro-mapping'!Q32/'1 macro-mapping'!Q31-1,""),"")</f>
        <v/>
      </c>
      <c r="R30" s="1261" t="str">
        <f>IF(NOT('1 macro-mapping'!R31=0),IF(NOT('1 macro-mapping'!R32=0),'1 macro-mapping'!R32/'1 macro-mapping'!R31-1,""),"")</f>
        <v/>
      </c>
      <c r="S30" s="1261" t="str">
        <f>IF(NOT('1 macro-mapping'!S31=0),IF(NOT('1 macro-mapping'!S32=0),'1 macro-mapping'!S32/'1 macro-mapping'!S31-1,""),"")</f>
        <v/>
      </c>
      <c r="T30" s="1261" t="str">
        <f>IF(NOT('1 macro-mapping'!T31=0),IF(NOT('1 macro-mapping'!T32=0),'1 macro-mapping'!T32/'1 macro-mapping'!T31-1,""),"")</f>
        <v/>
      </c>
      <c r="U30" s="1261" t="str">
        <f>IF(NOT('1 macro-mapping'!U31=0),IF(NOT('1 macro-mapping'!U32=0),'1 macro-mapping'!U32/'1 macro-mapping'!U31-1,""),"")</f>
        <v/>
      </c>
      <c r="V30" s="1261" t="str">
        <f>IF(NOT('1 macro-mapping'!V31=0),IF(NOT('1 macro-mapping'!V32=0),'1 macro-mapping'!V32/'1 macro-mapping'!V31-1,""),"")</f>
        <v/>
      </c>
      <c r="W30" s="1261" t="str">
        <f>IF(NOT('1 macro-mapping'!W31=0),IF(NOT('1 macro-mapping'!W32=0),'1 macro-mapping'!W32/'1 macro-mapping'!W31-1,""),"")</f>
        <v/>
      </c>
      <c r="X30" s="1261" t="str">
        <f>IF(NOT('1 macro-mapping'!X31=0),IF(NOT('1 macro-mapping'!X32=0),'1 macro-mapping'!X32/'1 macro-mapping'!X31-1,""),"")</f>
        <v/>
      </c>
      <c r="Y30" s="1261" t="str">
        <f>IF(NOT('1 macro-mapping'!Y31=0),IF(NOT('1 macro-mapping'!Y32=0),'1 macro-mapping'!Y32/'1 macro-mapping'!Y31-1,""),"")</f>
        <v/>
      </c>
      <c r="Z30" s="1261" t="str">
        <f>IF(NOT('1 macro-mapping'!Z31=0),IF(NOT('1 macro-mapping'!Z32=0),'1 macro-mapping'!Z32/'1 macro-mapping'!Z31-1,""),"")</f>
        <v/>
      </c>
      <c r="AA30" s="1261" t="str">
        <f>IF(NOT('1 macro-mapping'!AA31=0),IF(NOT('1 macro-mapping'!AA32=0),'1 macro-mapping'!AA32/'1 macro-mapping'!AA31-1,""),"")</f>
        <v/>
      </c>
      <c r="AB30" s="1261" t="str">
        <f>IF(NOT('1 macro-mapping'!AB31=0),IF(NOT('1 macro-mapping'!AB32=0),'1 macro-mapping'!AB32/'1 macro-mapping'!AB31-1,""),"")</f>
        <v/>
      </c>
      <c r="AC30" s="1261" t="str">
        <f>IF(NOT('1 macro-mapping'!AC31=0),IF(NOT('1 macro-mapping'!AC32=0),'1 macro-mapping'!AC32/'1 macro-mapping'!AC31-1,""),"")</f>
        <v/>
      </c>
      <c r="AD30" s="1261" t="str">
        <f>IF(NOT('1 macro-mapping'!AD31=0),IF(NOT('1 macro-mapping'!AD32=0),'1 macro-mapping'!AD32/'1 macro-mapping'!AD31-1,""),"")</f>
        <v/>
      </c>
      <c r="AE30" s="1261" t="str">
        <f>IF(NOT('1 macro-mapping'!AE31=0),IF(NOT('1 macro-mapping'!AE32=0),'1 macro-mapping'!AE32/'1 macro-mapping'!AE31-1,""),"")</f>
        <v/>
      </c>
      <c r="AF30" s="1261" t="str">
        <f>IF(NOT('1 macro-mapping'!AF31=0),IF(NOT('1 macro-mapping'!AF32=0),'1 macro-mapping'!AF32/'1 macro-mapping'!AF31-1,""),"")</f>
        <v/>
      </c>
      <c r="AG30" s="1261" t="str">
        <f>IF(NOT('1 macro-mapping'!AG31=0),IF(NOT('1 macro-mapping'!AG32=0),'1 macro-mapping'!AG32/'1 macro-mapping'!AG31-1,""),"")</f>
        <v/>
      </c>
      <c r="AH30" s="1261" t="str">
        <f>IF(NOT(ISBLANK('1 macro-mapping'!AH32)),IF(NOT(ISBLANK('1 macro-mapping'!AH31)),('1 macro-mapping'!AH32/'1 macro-mapping'!AH31-1),""),"")</f>
        <v/>
      </c>
      <c r="AI30" s="1261" t="str">
        <f>IF(NOT(ISBLANK('1 macro-mapping'!AI32)),IF(NOT(ISBLANK('1 macro-mapping'!AI31)),('1 macro-mapping'!AI32/'1 macro-mapping'!AI31-1),""),"")</f>
        <v/>
      </c>
      <c r="AJ30" s="1261" t="str">
        <f>IF(NOT(ISBLANK('1 macro-mapping'!AJ32)),IF(NOT(ISBLANK('1 macro-mapping'!AJ31)),('1 macro-mapping'!AJ32/'1 macro-mapping'!AJ31-1),""),"")</f>
        <v/>
      </c>
      <c r="AK30" s="1261" t="str">
        <f>IF(NOT(ISBLANK('1 macro-mapping'!AK32)),IF(NOT(ISBLANK('1 macro-mapping'!AK31)),('1 macro-mapping'!AK32/'1 macro-mapping'!AK31-1),""),"")</f>
        <v/>
      </c>
      <c r="AL30" s="1728"/>
      <c r="AM30" s="1725" t="str">
        <f>IF(NOT(ISBLANK('1 macro-mapping'!AM32)),IF(NOT(ISBLANK('1 macro-mapping'!AM31)),('1 macro-mapping'!AM32/'1 macro-mapping'!AM31-1),""),"")</f>
        <v/>
      </c>
      <c r="AN30" s="1261" t="str">
        <f>IF(NOT(ISBLANK('1 macro-mapping'!AN32)),IF(NOT(ISBLANK('1 macro-mapping'!AN31)),('1 macro-mapping'!AN32/'1 macro-mapping'!AN31-1),""),"")</f>
        <v/>
      </c>
      <c r="AO30" s="1727" t="str">
        <f>IF(NOT(ISBLANK('1 macro-mapping'!AO32)),IF(NOT(ISBLANK('1 macro-mapping'!AO31)),('1 macro-mapping'!AO32/'1 macro-mapping'!AO31-1),""),"")</f>
        <v/>
      </c>
      <c r="AP30" s="1727" t="str">
        <f>IF(NOT(ISBLANK('1 macro-mapping'!AP32)),IF(NOT(ISBLANK('1 macro-mapping'!AP31)),('1 macro-mapping'!AP32/'1 macro-mapping'!AP31-1),""),"")</f>
        <v/>
      </c>
      <c r="AQ30" s="1727" t="str">
        <f>IF(NOT(ISBLANK('1 macro-mapping'!AQ32)),IF(NOT(ISBLANK('1 macro-mapping'!AQ31)),('1 macro-mapping'!AQ32/'1 macro-mapping'!AQ31-1),""),"")</f>
        <v/>
      </c>
      <c r="AR30" s="1726" t="str">
        <f>IF(NOT(ISBLANK('1 macro-mapping'!AR32)),IF(NOT(ISBLANK('1 macro-mapping'!AR31)),('1 macro-mapping'!AR32/'1 macro-mapping'!AR31-1),""),"")</f>
        <v/>
      </c>
      <c r="AS30" s="1726" t="str">
        <f>IF(NOT(ISBLANK('1 macro-mapping'!AS32)),IF(NOT(ISBLANK('1 macro-mapping'!AS31)),('1 macro-mapping'!AS32/'1 macro-mapping'!AS31-1),""),"")</f>
        <v/>
      </c>
      <c r="AT30" s="1728"/>
      <c r="AU30" s="1730" t="str">
        <f>IF(NOT(ISBLANK('1 macro-mapping'!AU32)),IF(NOT(ISBLANK('1 macro-mapping'!AU31)),('1 macro-mapping'!AU32/'1 macro-mapping'!AU31-1),""),"")</f>
        <v/>
      </c>
      <c r="AV30" s="1731" t="str">
        <f>IF(NOT(ISBLANK('1 macro-mapping'!AV32)),IF(NOT(ISBLANK('1 macro-mapping'!AV31)),('1 macro-mapping'!AV32/'1 macro-mapping'!AV31-1),""),"")</f>
        <v/>
      </c>
      <c r="AW30" s="1730" t="str">
        <f>IF(NOT(ISBLANK('1 macro-mapping'!AW32)),IF(NOT(ISBLANK('1 macro-mapping'!AW31)),('1 macro-mapping'!AW32/'1 macro-mapping'!AW31-1),""),"")</f>
        <v/>
      </c>
      <c r="AX30" s="1731" t="str">
        <f>IF(NOT(ISBLANK('1 macro-mapping'!AX32)),IF(NOT(ISBLANK('1 macro-mapping'!AX31)),('1 macro-mapping'!AX32/'1 macro-mapping'!AX31-1),""),"")</f>
        <v/>
      </c>
      <c r="AY30" s="1730" t="str">
        <f>IF(NOT(ISBLANK('1 macro-mapping'!AY32)),IF(NOT(ISBLANK('1 macro-mapping'!AY31)),('1 macro-mapping'!AY32/'1 macro-mapping'!AY31-1),""),"")</f>
        <v/>
      </c>
    </row>
    <row r="31" spans="1:51" x14ac:dyDescent="0.2">
      <c r="A31" s="4"/>
      <c r="B31" s="8">
        <v>2019</v>
      </c>
      <c r="C31" s="1243" t="str">
        <f>IF(NOT('1 macro-mapping'!C32=0),IF(NOT('1 macro-mapping'!C33=0),'1 macro-mapping'!C33/'1 macro-mapping'!C32-1,""),"")</f>
        <v/>
      </c>
      <c r="D31" s="1261" t="str">
        <f>IF(NOT('1 macro-mapping'!D32=0),IF(NOT('1 macro-mapping'!D33=0),'1 macro-mapping'!D33/'1 macro-mapping'!D32-1,""),"")</f>
        <v/>
      </c>
      <c r="E31" s="1243" t="str">
        <f>IF(NOT('1 macro-mapping'!E32=0),IF(NOT('1 macro-mapping'!E33=0),'1 macro-mapping'!E33/'1 macro-mapping'!E32-1,""),"")</f>
        <v/>
      </c>
      <c r="F31" s="1261" t="str">
        <f>IF(NOT('1 macro-mapping'!F32=0),IF(NOT('1 macro-mapping'!F33=0),'1 macro-mapping'!F33/'1 macro-mapping'!F32-1,""),"")</f>
        <v/>
      </c>
      <c r="G31" s="1261" t="str">
        <f>IF(NOT('1 macro-mapping'!G32=0),IF(NOT('1 macro-mapping'!G33=0),'1 macro-mapping'!G33/'1 macro-mapping'!G32-1,""),"")</f>
        <v/>
      </c>
      <c r="H31" s="1261" t="str">
        <f>IF(NOT('1 macro-mapping'!H32=0),IF(NOT('1 macro-mapping'!H33=0),'1 macro-mapping'!H33/'1 macro-mapping'!H32-1,""),"")</f>
        <v/>
      </c>
      <c r="I31" s="1261" t="str">
        <f>IF(NOT('1 macro-mapping'!I32=0),IF(NOT('1 macro-mapping'!I33=0),'1 macro-mapping'!I33/'1 macro-mapping'!I32-1,""),"")</f>
        <v/>
      </c>
      <c r="J31" s="1261" t="str">
        <f>IF(NOT('1 macro-mapping'!J32=0),IF(NOT('1 macro-mapping'!J33=0),'1 macro-mapping'!J33/'1 macro-mapping'!J32-1,""),"")</f>
        <v/>
      </c>
      <c r="K31" s="1261" t="str">
        <f>IF(NOT('1 macro-mapping'!K32=0),IF(NOT('1 macro-mapping'!K33=0),'1 macro-mapping'!K33/'1 macro-mapping'!K32-1,""),"")</f>
        <v/>
      </c>
      <c r="L31" s="1261" t="str">
        <f>IF(NOT('1 macro-mapping'!L32=0),IF(NOT('1 macro-mapping'!L33=0),'1 macro-mapping'!L33/'1 macro-mapping'!L32-1,""),"")</f>
        <v/>
      </c>
      <c r="M31" s="1243" t="str">
        <f>IF(NOT('1 macro-mapping'!M32=0),IF(NOT('1 macro-mapping'!M33=0),'1 macro-mapping'!M33/'1 macro-mapping'!M32-1,""),"")</f>
        <v/>
      </c>
      <c r="N31" s="1261" t="str">
        <f>IF(NOT('1 macro-mapping'!N32=0),IF(NOT('1 macro-mapping'!N33=0),'1 macro-mapping'!N33/'1 macro-mapping'!N32-1,""),"")</f>
        <v/>
      </c>
      <c r="O31" s="1261" t="str">
        <f>IF(NOT('1 macro-mapping'!O32=0),IF(NOT('1 macro-mapping'!O33=0),'1 macro-mapping'!O33/'1 macro-mapping'!O32-1,""),"")</f>
        <v/>
      </c>
      <c r="P31" s="1261" t="str">
        <f>IF(NOT('1 macro-mapping'!P32=0),IF(NOT('1 macro-mapping'!P33=0),'1 macro-mapping'!P33/'1 macro-mapping'!P32-1,""),"")</f>
        <v/>
      </c>
      <c r="Q31" s="1261" t="str">
        <f>IF(NOT('1 macro-mapping'!Q32=0),IF(NOT('1 macro-mapping'!Q33=0),'1 macro-mapping'!Q33/'1 macro-mapping'!Q32-1,""),"")</f>
        <v/>
      </c>
      <c r="R31" s="1261" t="str">
        <f>IF(NOT('1 macro-mapping'!R32=0),IF(NOT('1 macro-mapping'!R33=0),'1 macro-mapping'!R33/'1 macro-mapping'!R32-1,""),"")</f>
        <v/>
      </c>
      <c r="S31" s="1261" t="str">
        <f>IF(NOT('1 macro-mapping'!S32=0),IF(NOT('1 macro-mapping'!S33=0),'1 macro-mapping'!S33/'1 macro-mapping'!S32-1,""),"")</f>
        <v/>
      </c>
      <c r="T31" s="1261" t="str">
        <f>IF(NOT('1 macro-mapping'!T32=0),IF(NOT('1 macro-mapping'!T33=0),'1 macro-mapping'!T33/'1 macro-mapping'!T32-1,""),"")</f>
        <v/>
      </c>
      <c r="U31" s="1261" t="str">
        <f>IF(NOT('1 macro-mapping'!U32=0),IF(NOT('1 macro-mapping'!U33=0),'1 macro-mapping'!U33/'1 macro-mapping'!U32-1,""),"")</f>
        <v/>
      </c>
      <c r="V31" s="1261" t="str">
        <f>IF(NOT('1 macro-mapping'!V32=0),IF(NOT('1 macro-mapping'!V33=0),'1 macro-mapping'!V33/'1 macro-mapping'!V32-1,""),"")</f>
        <v/>
      </c>
      <c r="W31" s="1261" t="str">
        <f>IF(NOT('1 macro-mapping'!W32=0),IF(NOT('1 macro-mapping'!W33=0),'1 macro-mapping'!W33/'1 macro-mapping'!W32-1,""),"")</f>
        <v/>
      </c>
      <c r="X31" s="1261" t="str">
        <f>IF(NOT('1 macro-mapping'!X32=0),IF(NOT('1 macro-mapping'!X33=0),'1 macro-mapping'!X33/'1 macro-mapping'!X32-1,""),"")</f>
        <v/>
      </c>
      <c r="Y31" s="1261" t="str">
        <f>IF(NOT('1 macro-mapping'!Y32=0),IF(NOT('1 macro-mapping'!Y33=0),'1 macro-mapping'!Y33/'1 macro-mapping'!Y32-1,""),"")</f>
        <v/>
      </c>
      <c r="Z31" s="1261" t="str">
        <f>IF(NOT('1 macro-mapping'!Z32=0),IF(NOT('1 macro-mapping'!Z33=0),'1 macro-mapping'!Z33/'1 macro-mapping'!Z32-1,""),"")</f>
        <v/>
      </c>
      <c r="AA31" s="1261" t="str">
        <f>IF(NOT('1 macro-mapping'!AA32=0),IF(NOT('1 macro-mapping'!AA33=0),'1 macro-mapping'!AA33/'1 macro-mapping'!AA32-1,""),"")</f>
        <v/>
      </c>
      <c r="AB31" s="1261" t="str">
        <f>IF(NOT('1 macro-mapping'!AB32=0),IF(NOT('1 macro-mapping'!AB33=0),'1 macro-mapping'!AB33/'1 macro-mapping'!AB32-1,""),"")</f>
        <v/>
      </c>
      <c r="AC31" s="1261" t="str">
        <f>IF(NOT('1 macro-mapping'!AC32=0),IF(NOT('1 macro-mapping'!AC33=0),'1 macro-mapping'!AC33/'1 macro-mapping'!AC32-1,""),"")</f>
        <v/>
      </c>
      <c r="AD31" s="1261" t="str">
        <f>IF(NOT('1 macro-mapping'!AD32=0),IF(NOT('1 macro-mapping'!AD33=0),'1 macro-mapping'!AD33/'1 macro-mapping'!AD32-1,""),"")</f>
        <v/>
      </c>
      <c r="AE31" s="1261" t="str">
        <f>IF(NOT('1 macro-mapping'!AE32=0),IF(NOT('1 macro-mapping'!AE33=0),'1 macro-mapping'!AE33/'1 macro-mapping'!AE32-1,""),"")</f>
        <v/>
      </c>
      <c r="AF31" s="1261" t="str">
        <f>IF(NOT('1 macro-mapping'!AF32=0),IF(NOT('1 macro-mapping'!AF33=0),'1 macro-mapping'!AF33/'1 macro-mapping'!AF32-1,""),"")</f>
        <v/>
      </c>
      <c r="AG31" s="1261" t="str">
        <f>IF(NOT('1 macro-mapping'!AG32=0),IF(NOT('1 macro-mapping'!AG33=0),'1 macro-mapping'!AG33/'1 macro-mapping'!AG32-1,""),"")</f>
        <v/>
      </c>
      <c r="AH31" s="1261" t="str">
        <f>IF(NOT(ISBLANK('1 macro-mapping'!AH33)),IF(NOT(ISBLANK('1 macro-mapping'!AH32)),('1 macro-mapping'!AH33/'1 macro-mapping'!AH32-1),""),"")</f>
        <v/>
      </c>
      <c r="AI31" s="1261" t="str">
        <f>IF(NOT(ISBLANK('1 macro-mapping'!AI33)),IF(NOT(ISBLANK('1 macro-mapping'!AI32)),('1 macro-mapping'!AI33/'1 macro-mapping'!AI32-1),""),"")</f>
        <v/>
      </c>
      <c r="AJ31" s="1261" t="str">
        <f>IF(NOT(ISBLANK('1 macro-mapping'!AJ33)),IF(NOT(ISBLANK('1 macro-mapping'!AJ32)),('1 macro-mapping'!AJ33/'1 macro-mapping'!AJ32-1),""),"")</f>
        <v/>
      </c>
      <c r="AK31" s="1261" t="str">
        <f>IF(NOT(ISBLANK('1 macro-mapping'!AK33)),IF(NOT(ISBLANK('1 macro-mapping'!AK32)),('1 macro-mapping'!AK33/'1 macro-mapping'!AK32-1),""),"")</f>
        <v/>
      </c>
      <c r="AL31" s="1728"/>
      <c r="AM31" s="1725" t="str">
        <f>IF(NOT(ISBLANK('1 macro-mapping'!AM33)),IF(NOT(ISBLANK('1 macro-mapping'!AM32)),('1 macro-mapping'!AM33/'1 macro-mapping'!AM32-1),""),"")</f>
        <v/>
      </c>
      <c r="AN31" s="1261" t="str">
        <f>IF(NOT(ISBLANK('1 macro-mapping'!AN33)),IF(NOT(ISBLANK('1 macro-mapping'!AN32)),('1 macro-mapping'!AN33/'1 macro-mapping'!AN32-1),""),"")</f>
        <v/>
      </c>
      <c r="AO31" s="1727" t="str">
        <f>IF(NOT(ISBLANK('1 macro-mapping'!AO33)),IF(NOT(ISBLANK('1 macro-mapping'!AO32)),('1 macro-mapping'!AO33/'1 macro-mapping'!AO32-1),""),"")</f>
        <v/>
      </c>
      <c r="AP31" s="1727" t="str">
        <f>IF(NOT(ISBLANK('1 macro-mapping'!AP33)),IF(NOT(ISBLANK('1 macro-mapping'!AP32)),('1 macro-mapping'!AP33/'1 macro-mapping'!AP32-1),""),"")</f>
        <v/>
      </c>
      <c r="AQ31" s="1727" t="str">
        <f>IF(NOT(ISBLANK('1 macro-mapping'!AQ33)),IF(NOT(ISBLANK('1 macro-mapping'!AQ32)),('1 macro-mapping'!AQ33/'1 macro-mapping'!AQ32-1),""),"")</f>
        <v/>
      </c>
      <c r="AR31" s="1726" t="str">
        <f>IF(NOT(ISBLANK('1 macro-mapping'!AR33)),IF(NOT(ISBLANK('1 macro-mapping'!AR32)),('1 macro-mapping'!AR33/'1 macro-mapping'!AR32-1),""),"")</f>
        <v/>
      </c>
      <c r="AS31" s="1726" t="str">
        <f>IF(NOT(ISBLANK('1 macro-mapping'!AS33)),IF(NOT(ISBLANK('1 macro-mapping'!AS32)),('1 macro-mapping'!AS33/'1 macro-mapping'!AS32-1),""),"")</f>
        <v/>
      </c>
      <c r="AT31" s="1728"/>
      <c r="AU31" s="1730" t="str">
        <f>IF(NOT(ISBLANK('1 macro-mapping'!AU33)),IF(NOT(ISBLANK('1 macro-mapping'!AU32)),('1 macro-mapping'!AU33/'1 macro-mapping'!AU32-1),""),"")</f>
        <v/>
      </c>
      <c r="AV31" s="1731" t="str">
        <f>IF(NOT(ISBLANK('1 macro-mapping'!AV33)),IF(NOT(ISBLANK('1 macro-mapping'!AV32)),('1 macro-mapping'!AV33/'1 macro-mapping'!AV32-1),""),"")</f>
        <v/>
      </c>
      <c r="AW31" s="1730" t="str">
        <f>IF(NOT(ISBLANK('1 macro-mapping'!AW33)),IF(NOT(ISBLANK('1 macro-mapping'!AW32)),('1 macro-mapping'!AW33/'1 macro-mapping'!AW32-1),""),"")</f>
        <v/>
      </c>
      <c r="AX31" s="1731" t="str">
        <f>IF(NOT(ISBLANK('1 macro-mapping'!AX33)),IF(NOT(ISBLANK('1 macro-mapping'!AX32)),('1 macro-mapping'!AX33/'1 macro-mapping'!AX32-1),""),"")</f>
        <v/>
      </c>
      <c r="AY31" s="1730" t="str">
        <f>IF(NOT(ISBLANK('1 macro-mapping'!AY33)),IF(NOT(ISBLANK('1 macro-mapping'!AY32)),('1 macro-mapping'!AY33/'1 macro-mapping'!AY32-1),""),"")</f>
        <v/>
      </c>
    </row>
    <row r="32" spans="1:51" x14ac:dyDescent="0.2">
      <c r="B32" s="26">
        <v>2020</v>
      </c>
      <c r="C32" s="1243" t="str">
        <f>IF(NOT('1 macro-mapping'!C33=0),IF(NOT('1 macro-mapping'!C34=0),'1 macro-mapping'!C34/'1 macro-mapping'!C33-1,""),"")</f>
        <v/>
      </c>
      <c r="D32" s="1261" t="str">
        <f>IF(NOT('1 macro-mapping'!D33=0),IF(NOT('1 macro-mapping'!D34=0),'1 macro-mapping'!D34/'1 macro-mapping'!D33-1,""),"")</f>
        <v/>
      </c>
      <c r="E32" s="1243" t="str">
        <f>IF(NOT('1 macro-mapping'!E33=0),IF(NOT('1 macro-mapping'!E34=0),'1 macro-mapping'!E34/'1 macro-mapping'!E33-1,""),"")</f>
        <v/>
      </c>
      <c r="F32" s="1261" t="str">
        <f>IF(NOT('1 macro-mapping'!F33=0),IF(NOT('1 macro-mapping'!F34=0),'1 macro-mapping'!F34/'1 macro-mapping'!F33-1,""),"")</f>
        <v/>
      </c>
      <c r="G32" s="1261" t="str">
        <f>IF(NOT('1 macro-mapping'!G33=0),IF(NOT('1 macro-mapping'!G34=0),'1 macro-mapping'!G34/'1 macro-mapping'!G33-1,""),"")</f>
        <v/>
      </c>
      <c r="H32" s="1261" t="str">
        <f>IF(NOT('1 macro-mapping'!H33=0),IF(NOT('1 macro-mapping'!H34=0),'1 macro-mapping'!H34/'1 macro-mapping'!H33-1,""),"")</f>
        <v/>
      </c>
      <c r="I32" s="1261" t="str">
        <f>IF(NOT('1 macro-mapping'!I33=0),IF(NOT('1 macro-mapping'!I34=0),'1 macro-mapping'!I34/'1 macro-mapping'!I33-1,""),"")</f>
        <v/>
      </c>
      <c r="J32" s="1261" t="str">
        <f>IF(NOT('1 macro-mapping'!J33=0),IF(NOT('1 macro-mapping'!J34=0),'1 macro-mapping'!J34/'1 macro-mapping'!J33-1,""),"")</f>
        <v/>
      </c>
      <c r="K32" s="1261" t="str">
        <f>IF(NOT('1 macro-mapping'!K33=0),IF(NOT('1 macro-mapping'!K34=0),'1 macro-mapping'!K34/'1 macro-mapping'!K33-1,""),"")</f>
        <v/>
      </c>
      <c r="L32" s="1261" t="str">
        <f>IF(NOT('1 macro-mapping'!L33=0),IF(NOT('1 macro-mapping'!L34=0),'1 macro-mapping'!L34/'1 macro-mapping'!L33-1,""),"")</f>
        <v/>
      </c>
      <c r="M32" s="1243" t="str">
        <f>IF(NOT('1 macro-mapping'!M33=0),IF(NOT('1 macro-mapping'!M34=0),'1 macro-mapping'!M34/'1 macro-mapping'!M33-1,""),"")</f>
        <v/>
      </c>
      <c r="N32" s="1261" t="str">
        <f>IF(NOT('1 macro-mapping'!N33=0),IF(NOT('1 macro-mapping'!N34=0),'1 macro-mapping'!N34/'1 macro-mapping'!N33-1,""),"")</f>
        <v/>
      </c>
      <c r="O32" s="1261" t="str">
        <f>IF(NOT('1 macro-mapping'!O33=0),IF(NOT('1 macro-mapping'!O34=0),'1 macro-mapping'!O34/'1 macro-mapping'!O33-1,""),"")</f>
        <v/>
      </c>
      <c r="P32" s="1261" t="str">
        <f>IF(NOT('1 macro-mapping'!P33=0),IF(NOT('1 macro-mapping'!P34=0),'1 macro-mapping'!P34/'1 macro-mapping'!P33-1,""),"")</f>
        <v/>
      </c>
      <c r="Q32" s="1261" t="str">
        <f>IF(NOT('1 macro-mapping'!Q33=0),IF(NOT('1 macro-mapping'!Q34=0),'1 macro-mapping'!Q34/'1 macro-mapping'!Q33-1,""),"")</f>
        <v/>
      </c>
      <c r="R32" s="1261" t="str">
        <f>IF(NOT('1 macro-mapping'!R33=0),IF(NOT('1 macro-mapping'!R34=0),'1 macro-mapping'!R34/'1 macro-mapping'!R33-1,""),"")</f>
        <v/>
      </c>
      <c r="S32" s="1261" t="str">
        <f>IF(NOT('1 macro-mapping'!S33=0),IF(NOT('1 macro-mapping'!S34=0),'1 macro-mapping'!S34/'1 macro-mapping'!S33-1,""),"")</f>
        <v/>
      </c>
      <c r="T32" s="1261" t="str">
        <f>IF(NOT('1 macro-mapping'!T33=0),IF(NOT('1 macro-mapping'!T34=0),'1 macro-mapping'!T34/'1 macro-mapping'!T33-1,""),"")</f>
        <v/>
      </c>
      <c r="U32" s="1261" t="str">
        <f>IF(NOT('1 macro-mapping'!U33=0),IF(NOT('1 macro-mapping'!U34=0),'1 macro-mapping'!U34/'1 macro-mapping'!U33-1,""),"")</f>
        <v/>
      </c>
      <c r="V32" s="1261" t="str">
        <f>IF(NOT('1 macro-mapping'!V33=0),IF(NOT('1 macro-mapping'!V34=0),'1 macro-mapping'!V34/'1 macro-mapping'!V33-1,""),"")</f>
        <v/>
      </c>
      <c r="W32" s="1261" t="str">
        <f>IF(NOT('1 macro-mapping'!W33=0),IF(NOT('1 macro-mapping'!W34=0),'1 macro-mapping'!W34/'1 macro-mapping'!W33-1,""),"")</f>
        <v/>
      </c>
      <c r="X32" s="1261" t="str">
        <f>IF(NOT('1 macro-mapping'!X33=0),IF(NOT('1 macro-mapping'!X34=0),'1 macro-mapping'!X34/'1 macro-mapping'!X33-1,""),"")</f>
        <v/>
      </c>
      <c r="Y32" s="1261" t="str">
        <f>IF(NOT('1 macro-mapping'!Y33=0),IF(NOT('1 macro-mapping'!Y34=0),'1 macro-mapping'!Y34/'1 macro-mapping'!Y33-1,""),"")</f>
        <v/>
      </c>
      <c r="Z32" s="1261" t="str">
        <f>IF(NOT('1 macro-mapping'!Z33=0),IF(NOT('1 macro-mapping'!Z34=0),'1 macro-mapping'!Z34/'1 macro-mapping'!Z33-1,""),"")</f>
        <v/>
      </c>
      <c r="AA32" s="1261" t="str">
        <f>IF(NOT('1 macro-mapping'!AA33=0),IF(NOT('1 macro-mapping'!AA34=0),'1 macro-mapping'!AA34/'1 macro-mapping'!AA33-1,""),"")</f>
        <v/>
      </c>
      <c r="AB32" s="1261" t="str">
        <f>IF(NOT('1 macro-mapping'!AB33=0),IF(NOT('1 macro-mapping'!AB34=0),'1 macro-mapping'!AB34/'1 macro-mapping'!AB33-1,""),"")</f>
        <v/>
      </c>
      <c r="AC32" s="1261" t="str">
        <f>IF(NOT('1 macro-mapping'!AC33=0),IF(NOT('1 macro-mapping'!AC34=0),'1 macro-mapping'!AC34/'1 macro-mapping'!AC33-1,""),"")</f>
        <v/>
      </c>
      <c r="AD32" s="1261" t="str">
        <f>IF(NOT('1 macro-mapping'!AD33=0),IF(NOT('1 macro-mapping'!AD34=0),'1 macro-mapping'!AD34/'1 macro-mapping'!AD33-1,""),"")</f>
        <v/>
      </c>
      <c r="AE32" s="1261" t="str">
        <f>IF(NOT('1 macro-mapping'!AE33=0),IF(NOT('1 macro-mapping'!AE34=0),'1 macro-mapping'!AE34/'1 macro-mapping'!AE33-1,""),"")</f>
        <v/>
      </c>
      <c r="AF32" s="1261" t="str">
        <f>IF(NOT('1 macro-mapping'!AF33=0),IF(NOT('1 macro-mapping'!AF34=0),'1 macro-mapping'!AF34/'1 macro-mapping'!AF33-1,""),"")</f>
        <v/>
      </c>
      <c r="AG32" s="1261" t="str">
        <f>IF(NOT('1 macro-mapping'!AG33=0),IF(NOT('1 macro-mapping'!AG34=0),'1 macro-mapping'!AG34/'1 macro-mapping'!AG33-1,""),"")</f>
        <v/>
      </c>
      <c r="AH32" s="1261" t="str">
        <f>IF(NOT(ISBLANK('1 macro-mapping'!AH34)),IF(NOT(ISBLANK('1 macro-mapping'!AH33)),('1 macro-mapping'!AH34/'1 macro-mapping'!AH33-1),""),"")</f>
        <v/>
      </c>
      <c r="AI32" s="1261" t="str">
        <f>IF(NOT(ISBLANK('1 macro-mapping'!AI34)),IF(NOT(ISBLANK('1 macro-mapping'!AI33)),('1 macro-mapping'!AI34/'1 macro-mapping'!AI33-1),""),"")</f>
        <v/>
      </c>
      <c r="AJ32" s="1261" t="str">
        <f>IF(NOT(ISBLANK('1 macro-mapping'!AJ34)),IF(NOT(ISBLANK('1 macro-mapping'!AJ33)),('1 macro-mapping'!AJ34/'1 macro-mapping'!AJ33-1),""),"")</f>
        <v/>
      </c>
      <c r="AK32" s="1261" t="str">
        <f>IF(NOT(ISBLANK('1 macro-mapping'!AK34)),IF(NOT(ISBLANK('1 macro-mapping'!AK33)),('1 macro-mapping'!AK34/'1 macro-mapping'!AK33-1),""),"")</f>
        <v/>
      </c>
      <c r="AL32" s="1728"/>
      <c r="AM32" s="1725" t="str">
        <f>IF(NOT(ISBLANK('1 macro-mapping'!AM34)),IF(NOT(ISBLANK('1 macro-mapping'!AM33)),('1 macro-mapping'!AM34/'1 macro-mapping'!AM33-1),""),"")</f>
        <v/>
      </c>
      <c r="AN32" s="1261" t="str">
        <f>IF(NOT(ISBLANK('1 macro-mapping'!AN34)),IF(NOT(ISBLANK('1 macro-mapping'!AN33)),('1 macro-mapping'!AN34/'1 macro-mapping'!AN33-1),""),"")</f>
        <v/>
      </c>
      <c r="AO32" s="1727" t="str">
        <f>IF(NOT(ISBLANK('1 macro-mapping'!AO34)),IF(NOT(ISBLANK('1 macro-mapping'!AO33)),('1 macro-mapping'!AO34/'1 macro-mapping'!AO33-1),""),"")</f>
        <v/>
      </c>
      <c r="AP32" s="1727" t="str">
        <f>IF(NOT(ISBLANK('1 macro-mapping'!AP34)),IF(NOT(ISBLANK('1 macro-mapping'!AP33)),('1 macro-mapping'!AP34/'1 macro-mapping'!AP33-1),""),"")</f>
        <v/>
      </c>
      <c r="AQ32" s="1727" t="str">
        <f>IF(NOT(ISBLANK('1 macro-mapping'!AQ34)),IF(NOT(ISBLANK('1 macro-mapping'!AQ33)),('1 macro-mapping'!AQ34/'1 macro-mapping'!AQ33-1),""),"")</f>
        <v/>
      </c>
      <c r="AR32" s="1726" t="str">
        <f>IF(NOT(ISBLANK('1 macro-mapping'!AR34)),IF(NOT(ISBLANK('1 macro-mapping'!AR33)),('1 macro-mapping'!AR34/'1 macro-mapping'!AR33-1),""),"")</f>
        <v/>
      </c>
      <c r="AS32" s="1726" t="str">
        <f>IF(NOT(ISBLANK('1 macro-mapping'!AS34)),IF(NOT(ISBLANK('1 macro-mapping'!AS33)),('1 macro-mapping'!AS34/'1 macro-mapping'!AS33-1),""),"")</f>
        <v/>
      </c>
      <c r="AT32" s="1728"/>
      <c r="AU32" s="1730" t="str">
        <f>IF(NOT(ISBLANK('1 macro-mapping'!AU34)),IF(NOT(ISBLANK('1 macro-mapping'!AU33)),('1 macro-mapping'!AU34/'1 macro-mapping'!AU33-1),""),"")</f>
        <v/>
      </c>
      <c r="AV32" s="1731" t="str">
        <f>IF(NOT(ISBLANK('1 macro-mapping'!AV34)),IF(NOT(ISBLANK('1 macro-mapping'!AV33)),('1 macro-mapping'!AV34/'1 macro-mapping'!AV33-1),""),"")</f>
        <v/>
      </c>
      <c r="AW32" s="1730" t="str">
        <f>IF(NOT(ISBLANK('1 macro-mapping'!AW34)),IF(NOT(ISBLANK('1 macro-mapping'!AW33)),('1 macro-mapping'!AW34/'1 macro-mapping'!AW33-1),""),"")</f>
        <v/>
      </c>
      <c r="AX32" s="1731" t="str">
        <f>IF(NOT(ISBLANK('1 macro-mapping'!AX34)),IF(NOT(ISBLANK('1 macro-mapping'!AX33)),('1 macro-mapping'!AX34/'1 macro-mapping'!AX33-1),""),"")</f>
        <v/>
      </c>
      <c r="AY32" s="1730" t="str">
        <f>IF(NOT(ISBLANK('1 macro-mapping'!AY34)),IF(NOT(ISBLANK('1 macro-mapping'!AY33)),('1 macro-mapping'!AY34/'1 macro-mapping'!AY33-1),""),"")</f>
        <v/>
      </c>
    </row>
    <row r="33" spans="2:51" ht="14.25" customHeight="1" x14ac:dyDescent="0.2">
      <c r="B33" s="8">
        <v>2021</v>
      </c>
      <c r="C33" s="1243" t="str">
        <f>IF(NOT('1 macro-mapping'!C34=0),IF(NOT('1 macro-mapping'!C35=0),'1 macro-mapping'!C35/'1 macro-mapping'!C34-1,""),"")</f>
        <v/>
      </c>
      <c r="D33" s="1261" t="str">
        <f>IF(NOT('1 macro-mapping'!D34=0),IF(NOT('1 macro-mapping'!D35=0),'1 macro-mapping'!D35/'1 macro-mapping'!D34-1,""),"")</f>
        <v/>
      </c>
      <c r="E33" s="1243" t="str">
        <f>IF(NOT('1 macro-mapping'!E34=0),IF(NOT('1 macro-mapping'!E35=0),'1 macro-mapping'!E35/'1 macro-mapping'!E34-1,""),"")</f>
        <v/>
      </c>
      <c r="F33" s="1261" t="str">
        <f>IF(NOT('1 macro-mapping'!F34=0),IF(NOT('1 macro-mapping'!F35=0),'1 macro-mapping'!F35/'1 macro-mapping'!F34-1,""),"")</f>
        <v/>
      </c>
      <c r="G33" s="1261" t="str">
        <f>IF(NOT('1 macro-mapping'!G34=0),IF(NOT('1 macro-mapping'!G35=0),'1 macro-mapping'!G35/'1 macro-mapping'!G34-1,""),"")</f>
        <v/>
      </c>
      <c r="H33" s="1261" t="str">
        <f>IF(NOT('1 macro-mapping'!H34=0),IF(NOT('1 macro-mapping'!H35=0),'1 macro-mapping'!H35/'1 macro-mapping'!H34-1,""),"")</f>
        <v/>
      </c>
      <c r="I33" s="1261" t="str">
        <f>IF(NOT('1 macro-mapping'!I34=0),IF(NOT('1 macro-mapping'!I35=0),'1 macro-mapping'!I35/'1 macro-mapping'!I34-1,""),"")</f>
        <v/>
      </c>
      <c r="J33" s="1261" t="str">
        <f>IF(NOT('1 macro-mapping'!J34=0),IF(NOT('1 macro-mapping'!J35=0),'1 macro-mapping'!J35/'1 macro-mapping'!J34-1,""),"")</f>
        <v/>
      </c>
      <c r="K33" s="1261" t="str">
        <f>IF(NOT('1 macro-mapping'!K34=0),IF(NOT('1 macro-mapping'!K35=0),'1 macro-mapping'!K35/'1 macro-mapping'!K34-1,""),"")</f>
        <v/>
      </c>
      <c r="L33" s="1261" t="str">
        <f>IF(NOT('1 macro-mapping'!L34=0),IF(NOT('1 macro-mapping'!L35=0),'1 macro-mapping'!L35/'1 macro-mapping'!L34-1,""),"")</f>
        <v/>
      </c>
      <c r="M33" s="1243" t="str">
        <f>IF(NOT('1 macro-mapping'!M34=0),IF(NOT('1 macro-mapping'!M35=0),'1 macro-mapping'!M35/'1 macro-mapping'!M34-1,""),"")</f>
        <v/>
      </c>
      <c r="N33" s="1261" t="str">
        <f>IF(NOT('1 macro-mapping'!N34=0),IF(NOT('1 macro-mapping'!N35=0),'1 macro-mapping'!N35/'1 macro-mapping'!N34-1,""),"")</f>
        <v/>
      </c>
      <c r="O33" s="1261" t="str">
        <f>IF(NOT('1 macro-mapping'!O34=0),IF(NOT('1 macro-mapping'!O35=0),'1 macro-mapping'!O35/'1 macro-mapping'!O34-1,""),"")</f>
        <v/>
      </c>
      <c r="P33" s="1261" t="str">
        <f>IF(NOT('1 macro-mapping'!P34=0),IF(NOT('1 macro-mapping'!P35=0),'1 macro-mapping'!P35/'1 macro-mapping'!P34-1,""),"")</f>
        <v/>
      </c>
      <c r="Q33" s="1261" t="str">
        <f>IF(NOT('1 macro-mapping'!Q34=0),IF(NOT('1 macro-mapping'!Q35=0),'1 macro-mapping'!Q35/'1 macro-mapping'!Q34-1,""),"")</f>
        <v/>
      </c>
      <c r="R33" s="1261" t="str">
        <f>IF(NOT('1 macro-mapping'!R34=0),IF(NOT('1 macro-mapping'!R35=0),'1 macro-mapping'!R35/'1 macro-mapping'!R34-1,""),"")</f>
        <v/>
      </c>
      <c r="S33" s="1261" t="str">
        <f>IF(NOT('1 macro-mapping'!S34=0),IF(NOT('1 macro-mapping'!S35=0),'1 macro-mapping'!S35/'1 macro-mapping'!S34-1,""),"")</f>
        <v/>
      </c>
      <c r="T33" s="1261" t="str">
        <f>IF(NOT('1 macro-mapping'!T34=0),IF(NOT('1 macro-mapping'!T35=0),'1 macro-mapping'!T35/'1 macro-mapping'!T34-1,""),"")</f>
        <v/>
      </c>
      <c r="U33" s="1261" t="str">
        <f>IF(NOT('1 macro-mapping'!U34=0),IF(NOT('1 macro-mapping'!U35=0),'1 macro-mapping'!U35/'1 macro-mapping'!U34-1,""),"")</f>
        <v/>
      </c>
      <c r="V33" s="1261" t="str">
        <f>IF(NOT('1 macro-mapping'!V34=0),IF(NOT('1 macro-mapping'!V35=0),'1 macro-mapping'!V35/'1 macro-mapping'!V34-1,""),"")</f>
        <v/>
      </c>
      <c r="W33" s="1261" t="str">
        <f>IF(NOT('1 macro-mapping'!W34=0),IF(NOT('1 macro-mapping'!W35=0),'1 macro-mapping'!W35/'1 macro-mapping'!W34-1,""),"")</f>
        <v/>
      </c>
      <c r="X33" s="1261" t="str">
        <f>IF(NOT('1 macro-mapping'!X34=0),IF(NOT('1 macro-mapping'!X35=0),'1 macro-mapping'!X35/'1 macro-mapping'!X34-1,""),"")</f>
        <v/>
      </c>
      <c r="Y33" s="1261" t="str">
        <f>IF(NOT('1 macro-mapping'!Y34=0),IF(NOT('1 macro-mapping'!Y35=0),'1 macro-mapping'!Y35/'1 macro-mapping'!Y34-1,""),"")</f>
        <v/>
      </c>
      <c r="Z33" s="1261" t="str">
        <f>IF(NOT('1 macro-mapping'!Z34=0),IF(NOT('1 macro-mapping'!Z35=0),'1 macro-mapping'!Z35/'1 macro-mapping'!Z34-1,""),"")</f>
        <v/>
      </c>
      <c r="AA33" s="1261" t="str">
        <f>IF(NOT('1 macro-mapping'!AA34=0),IF(NOT('1 macro-mapping'!AA35=0),'1 macro-mapping'!AA35/'1 macro-mapping'!AA34-1,""),"")</f>
        <v/>
      </c>
      <c r="AB33" s="1261" t="str">
        <f>IF(NOT('1 macro-mapping'!AB34=0),IF(NOT('1 macro-mapping'!AB35=0),'1 macro-mapping'!AB35/'1 macro-mapping'!AB34-1,""),"")</f>
        <v/>
      </c>
      <c r="AC33" s="1261" t="str">
        <f>IF(NOT('1 macro-mapping'!AC34=0),IF(NOT('1 macro-mapping'!AC35=0),'1 macro-mapping'!AC35/'1 macro-mapping'!AC34-1,""),"")</f>
        <v/>
      </c>
      <c r="AD33" s="1261" t="str">
        <f>IF(NOT('1 macro-mapping'!AD34=0),IF(NOT('1 macro-mapping'!AD35=0),'1 macro-mapping'!AD35/'1 macro-mapping'!AD34-1,""),"")</f>
        <v/>
      </c>
      <c r="AE33" s="1261" t="str">
        <f>IF(NOT('1 macro-mapping'!AE34=0),IF(NOT('1 macro-mapping'!AE35=0),'1 macro-mapping'!AE35/'1 macro-mapping'!AE34-1,""),"")</f>
        <v/>
      </c>
      <c r="AF33" s="1261" t="str">
        <f>IF(NOT('1 macro-mapping'!AF34=0),IF(NOT('1 macro-mapping'!AF35=0),'1 macro-mapping'!AF35/'1 macro-mapping'!AF34-1,""),"")</f>
        <v/>
      </c>
      <c r="AG33" s="1261" t="str">
        <f>IF(NOT('1 macro-mapping'!AG34=0),IF(NOT('1 macro-mapping'!AG35=0),'1 macro-mapping'!AG35/'1 macro-mapping'!AG34-1,""),"")</f>
        <v/>
      </c>
      <c r="AH33" s="1261" t="str">
        <f>IF(NOT(ISBLANK('1 macro-mapping'!AH35)),IF(NOT(ISBLANK('1 macro-mapping'!AH34)),('1 macro-mapping'!AH35/'1 macro-mapping'!AH34-1),""),"")</f>
        <v/>
      </c>
      <c r="AI33" s="1261" t="str">
        <f>IF(NOT(ISBLANK('1 macro-mapping'!AI35)),IF(NOT(ISBLANK('1 macro-mapping'!AI34)),('1 macro-mapping'!AI35/'1 macro-mapping'!AI34-1),""),"")</f>
        <v/>
      </c>
      <c r="AJ33" s="1261" t="str">
        <f>IF(NOT(ISBLANK('1 macro-mapping'!AJ35)),IF(NOT(ISBLANK('1 macro-mapping'!AJ34)),('1 macro-mapping'!AJ35/'1 macro-mapping'!AJ34-1),""),"")</f>
        <v/>
      </c>
      <c r="AK33" s="1261" t="str">
        <f>IF(NOT(ISBLANK('1 macro-mapping'!AK35)),IF(NOT(ISBLANK('1 macro-mapping'!AK34)),('1 macro-mapping'!AK35/'1 macro-mapping'!AK34-1),""),"")</f>
        <v/>
      </c>
      <c r="AL33" s="1728"/>
      <c r="AM33" s="1725" t="str">
        <f>IF(NOT(ISBLANK('1 macro-mapping'!AM35)),IF(NOT(ISBLANK('1 macro-mapping'!AM34)),('1 macro-mapping'!AM35/'1 macro-mapping'!AM34-1),""),"")</f>
        <v/>
      </c>
      <c r="AN33" s="1261" t="str">
        <f>IF(NOT(ISBLANK('1 macro-mapping'!AN35)),IF(NOT(ISBLANK('1 macro-mapping'!AN34)),('1 macro-mapping'!AN35/'1 macro-mapping'!AN34-1),""),"")</f>
        <v/>
      </c>
      <c r="AO33" s="1727" t="str">
        <f>IF(NOT(ISBLANK('1 macro-mapping'!AO35)),IF(NOT(ISBLANK('1 macro-mapping'!AO34)),('1 macro-mapping'!AO35/'1 macro-mapping'!AO34-1),""),"")</f>
        <v/>
      </c>
      <c r="AP33" s="1727" t="str">
        <f>IF(NOT(ISBLANK('1 macro-mapping'!AP35)),IF(NOT(ISBLANK('1 macro-mapping'!AP34)),('1 macro-mapping'!AP35/'1 macro-mapping'!AP34-1),""),"")</f>
        <v/>
      </c>
      <c r="AQ33" s="1727" t="str">
        <f>IF(NOT(ISBLANK('1 macro-mapping'!AQ35)),IF(NOT(ISBLANK('1 macro-mapping'!AQ34)),('1 macro-mapping'!AQ35/'1 macro-mapping'!AQ34-1),""),"")</f>
        <v/>
      </c>
      <c r="AR33" s="1726" t="str">
        <f>IF(NOT(ISBLANK('1 macro-mapping'!AR35)),IF(NOT(ISBLANK('1 macro-mapping'!AR34)),('1 macro-mapping'!AR35/'1 macro-mapping'!AR34-1),""),"")</f>
        <v/>
      </c>
      <c r="AS33" s="1726" t="str">
        <f>IF(NOT(ISBLANK('1 macro-mapping'!AS35)),IF(NOT(ISBLANK('1 macro-mapping'!AS34)),('1 macro-mapping'!AS35/'1 macro-mapping'!AS34-1),""),"")</f>
        <v/>
      </c>
      <c r="AT33" s="1728"/>
      <c r="AU33" s="1730" t="str">
        <f>IF(NOT(ISBLANK('1 macro-mapping'!AU35)),IF(NOT(ISBLANK('1 macro-mapping'!AU34)),('1 macro-mapping'!AU35/'1 macro-mapping'!AU34-1),""),"")</f>
        <v/>
      </c>
      <c r="AV33" s="1731" t="str">
        <f>IF(NOT(ISBLANK('1 macro-mapping'!AV35)),IF(NOT(ISBLANK('1 macro-mapping'!AV34)),('1 macro-mapping'!AV35/'1 macro-mapping'!AV34-1),""),"")</f>
        <v/>
      </c>
      <c r="AW33" s="1730" t="str">
        <f>IF(NOT(ISBLANK('1 macro-mapping'!AW35)),IF(NOT(ISBLANK('1 macro-mapping'!AW34)),('1 macro-mapping'!AW35/'1 macro-mapping'!AW34-1),""),"")</f>
        <v/>
      </c>
      <c r="AX33" s="1731" t="str">
        <f>IF(NOT(ISBLANK('1 macro-mapping'!AX35)),IF(NOT(ISBLANK('1 macro-mapping'!AX34)),('1 macro-mapping'!AX35/'1 macro-mapping'!AX34-1),""),"")</f>
        <v/>
      </c>
      <c r="AY33" s="1730" t="str">
        <f>IF(NOT(ISBLANK('1 macro-mapping'!AY35)),IF(NOT(ISBLANK('1 macro-mapping'!AY34)),('1 macro-mapping'!AY35/'1 macro-mapping'!AY34-1),""),"")</f>
        <v/>
      </c>
    </row>
    <row r="34" spans="2:51" ht="14.25" customHeight="1" x14ac:dyDescent="0.2">
      <c r="B34" s="8">
        <v>2022</v>
      </c>
      <c r="C34" s="1243" t="str">
        <f>IF(NOT('1 macro-mapping'!C35=0),IF(NOT('1 macro-mapping'!C36=0),'1 macro-mapping'!C36/'1 macro-mapping'!C35-1,""),"")</f>
        <v/>
      </c>
      <c r="D34" s="1261" t="str">
        <f>IF(NOT('1 macro-mapping'!D35=0),IF(NOT('1 macro-mapping'!D36=0),'1 macro-mapping'!D36/'1 macro-mapping'!D35-1,""),"")</f>
        <v/>
      </c>
      <c r="E34" s="1243" t="str">
        <f>IF(NOT('1 macro-mapping'!E35=0),IF(NOT('1 macro-mapping'!E36=0),'1 macro-mapping'!E36/'1 macro-mapping'!E35-1,""),"")</f>
        <v/>
      </c>
      <c r="F34" s="1261" t="str">
        <f>IF(NOT('1 macro-mapping'!F35=0),IF(NOT('1 macro-mapping'!F36=0),'1 macro-mapping'!F36/'1 macro-mapping'!F35-1,""),"")</f>
        <v/>
      </c>
      <c r="G34" s="1261" t="str">
        <f>IF(NOT('1 macro-mapping'!G35=0),IF(NOT('1 macro-mapping'!G36=0),'1 macro-mapping'!G36/'1 macro-mapping'!G35-1,""),"")</f>
        <v/>
      </c>
      <c r="H34" s="1261" t="str">
        <f>IF(NOT('1 macro-mapping'!H35=0),IF(NOT('1 macro-mapping'!H36=0),'1 macro-mapping'!H36/'1 macro-mapping'!H35-1,""),"")</f>
        <v/>
      </c>
      <c r="I34" s="1261" t="str">
        <f>IF(NOT('1 macro-mapping'!I35=0),IF(NOT('1 macro-mapping'!I36=0),'1 macro-mapping'!I36/'1 macro-mapping'!I35-1,""),"")</f>
        <v/>
      </c>
      <c r="J34" s="1261" t="str">
        <f>IF(NOT('1 macro-mapping'!J35=0),IF(NOT('1 macro-mapping'!J36=0),'1 macro-mapping'!J36/'1 macro-mapping'!J35-1,""),"")</f>
        <v/>
      </c>
      <c r="K34" s="1261" t="str">
        <f>IF(NOT('1 macro-mapping'!K35=0),IF(NOT('1 macro-mapping'!K36=0),'1 macro-mapping'!K36/'1 macro-mapping'!K35-1,""),"")</f>
        <v/>
      </c>
      <c r="L34" s="1261" t="str">
        <f>IF(NOT('1 macro-mapping'!L35=0),IF(NOT('1 macro-mapping'!L36=0),'1 macro-mapping'!L36/'1 macro-mapping'!L35-1,""),"")</f>
        <v/>
      </c>
      <c r="M34" s="1243" t="str">
        <f>IF(NOT('1 macro-mapping'!M35=0),IF(NOT('1 macro-mapping'!M36=0),'1 macro-mapping'!M36/'1 macro-mapping'!M35-1,""),"")</f>
        <v/>
      </c>
      <c r="N34" s="1261" t="str">
        <f>IF(NOT('1 macro-mapping'!N35=0),IF(NOT('1 macro-mapping'!N36=0),'1 macro-mapping'!N36/'1 macro-mapping'!N35-1,""),"")</f>
        <v/>
      </c>
      <c r="O34" s="1261" t="str">
        <f>IF(NOT('1 macro-mapping'!O35=0),IF(NOT('1 macro-mapping'!O36=0),'1 macro-mapping'!O36/'1 macro-mapping'!O35-1,""),"")</f>
        <v/>
      </c>
      <c r="P34" s="1261" t="str">
        <f>IF(NOT('1 macro-mapping'!P35=0),IF(NOT('1 macro-mapping'!P36=0),'1 macro-mapping'!P36/'1 macro-mapping'!P35-1,""),"")</f>
        <v/>
      </c>
      <c r="Q34" s="1261" t="str">
        <f>IF(NOT('1 macro-mapping'!Q35=0),IF(NOT('1 macro-mapping'!Q36=0),'1 macro-mapping'!Q36/'1 macro-mapping'!Q35-1,""),"")</f>
        <v/>
      </c>
      <c r="R34" s="1261" t="str">
        <f>IF(NOT('1 macro-mapping'!R35=0),IF(NOT('1 macro-mapping'!R36=0),'1 macro-mapping'!R36/'1 macro-mapping'!R35-1,""),"")</f>
        <v/>
      </c>
      <c r="S34" s="1261" t="str">
        <f>IF(NOT('1 macro-mapping'!S35=0),IF(NOT('1 macro-mapping'!S36=0),'1 macro-mapping'!S36/'1 macro-mapping'!S35-1,""),"")</f>
        <v/>
      </c>
      <c r="T34" s="1261" t="str">
        <f>IF(NOT('1 macro-mapping'!T35=0),IF(NOT('1 macro-mapping'!T36=0),'1 macro-mapping'!T36/'1 macro-mapping'!T35-1,""),"")</f>
        <v/>
      </c>
      <c r="U34" s="1261" t="str">
        <f>IF(NOT('1 macro-mapping'!U35=0),IF(NOT('1 macro-mapping'!U36=0),'1 macro-mapping'!U36/'1 macro-mapping'!U35-1,""),"")</f>
        <v/>
      </c>
      <c r="V34" s="1261" t="str">
        <f>IF(NOT('1 macro-mapping'!V35=0),IF(NOT('1 macro-mapping'!V36=0),'1 macro-mapping'!V36/'1 macro-mapping'!V35-1,""),"")</f>
        <v/>
      </c>
      <c r="W34" s="1261" t="str">
        <f>IF(NOT('1 macro-mapping'!W35=0),IF(NOT('1 macro-mapping'!W36=0),'1 macro-mapping'!W36/'1 macro-mapping'!W35-1,""),"")</f>
        <v/>
      </c>
      <c r="X34" s="1261" t="str">
        <f>IF(NOT('1 macro-mapping'!X35=0),IF(NOT('1 macro-mapping'!X36=0),'1 macro-mapping'!X36/'1 macro-mapping'!X35-1,""),"")</f>
        <v/>
      </c>
      <c r="Y34" s="1261" t="str">
        <f>IF(NOT('1 macro-mapping'!Y35=0),IF(NOT('1 macro-mapping'!Y36=0),'1 macro-mapping'!Y36/'1 macro-mapping'!Y35-1,""),"")</f>
        <v/>
      </c>
      <c r="Z34" s="1261" t="str">
        <f>IF(NOT('1 macro-mapping'!Z35=0),IF(NOT('1 macro-mapping'!Z36=0),'1 macro-mapping'!Z36/'1 macro-mapping'!Z35-1,""),"")</f>
        <v/>
      </c>
      <c r="AA34" s="1261" t="str">
        <f>IF(NOT('1 macro-mapping'!AA35=0),IF(NOT('1 macro-mapping'!AA36=0),'1 macro-mapping'!AA36/'1 macro-mapping'!AA35-1,""),"")</f>
        <v/>
      </c>
      <c r="AB34" s="1261" t="str">
        <f>IF(NOT('1 macro-mapping'!AB35=0),IF(NOT('1 macro-mapping'!AB36=0),'1 macro-mapping'!AB36/'1 macro-mapping'!AB35-1,""),"")</f>
        <v/>
      </c>
      <c r="AC34" s="1261" t="str">
        <f>IF(NOT('1 macro-mapping'!AC35=0),IF(NOT('1 macro-mapping'!AC36=0),'1 macro-mapping'!AC36/'1 macro-mapping'!AC35-1,""),"")</f>
        <v/>
      </c>
      <c r="AD34" s="1261" t="str">
        <f>IF(NOT('1 macro-mapping'!AD35=0),IF(NOT('1 macro-mapping'!AD36=0),'1 macro-mapping'!AD36/'1 macro-mapping'!AD35-1,""),"")</f>
        <v/>
      </c>
      <c r="AE34" s="1261" t="str">
        <f>IF(NOT('1 macro-mapping'!AE35=0),IF(NOT('1 macro-mapping'!AE36=0),'1 macro-mapping'!AE36/'1 macro-mapping'!AE35-1,""),"")</f>
        <v/>
      </c>
      <c r="AF34" s="1261" t="str">
        <f>IF(NOT('1 macro-mapping'!AF35=0),IF(NOT('1 macro-mapping'!AF36=0),'1 macro-mapping'!AF36/'1 macro-mapping'!AF35-1,""),"")</f>
        <v/>
      </c>
      <c r="AG34" s="1261" t="str">
        <f>IF(NOT('1 macro-mapping'!AG35=0),IF(NOT('1 macro-mapping'!AG36=0),'1 macro-mapping'!AG36/'1 macro-mapping'!AG35-1,""),"")</f>
        <v/>
      </c>
      <c r="AH34" s="1261" t="str">
        <f>IF(NOT(ISBLANK('1 macro-mapping'!AH36)),IF(NOT(ISBLANK('1 macro-mapping'!AH35)),('1 macro-mapping'!AH36/'1 macro-mapping'!AH35-1),""),"")</f>
        <v/>
      </c>
      <c r="AI34" s="1261" t="str">
        <f>IF(NOT(ISBLANK('1 macro-mapping'!AI36)),IF(NOT(ISBLANK('1 macro-mapping'!AI35)),('1 macro-mapping'!AI36/'1 macro-mapping'!AI35-1),""),"")</f>
        <v/>
      </c>
      <c r="AJ34" s="1261" t="str">
        <f>IF(NOT(ISBLANK('1 macro-mapping'!AJ36)),IF(NOT(ISBLANK('1 macro-mapping'!AJ35)),('1 macro-mapping'!AJ36/'1 macro-mapping'!AJ35-1),""),"")</f>
        <v/>
      </c>
      <c r="AK34" s="1261" t="str">
        <f>IF(NOT(ISBLANK('1 macro-mapping'!AK36)),IF(NOT(ISBLANK('1 macro-mapping'!AK35)),('1 macro-mapping'!AK36/'1 macro-mapping'!AK35-1),""),"")</f>
        <v/>
      </c>
      <c r="AL34" s="1728"/>
      <c r="AM34" s="1725" t="str">
        <f>IF(NOT(ISBLANK('1 macro-mapping'!AM36)),IF(NOT(ISBLANK('1 macro-mapping'!AM35)),('1 macro-mapping'!AM36/'1 macro-mapping'!AM35-1),""),"")</f>
        <v/>
      </c>
      <c r="AN34" s="1261" t="str">
        <f>IF(NOT(ISBLANK('1 macro-mapping'!AN36)),IF(NOT(ISBLANK('1 macro-mapping'!AN35)),('1 macro-mapping'!AN36/'1 macro-mapping'!AN35-1),""),"")</f>
        <v/>
      </c>
      <c r="AO34" s="1727" t="str">
        <f>IF(NOT(ISBLANK('1 macro-mapping'!AO36)),IF(NOT(ISBLANK('1 macro-mapping'!AO35)),('1 macro-mapping'!AO36/'1 macro-mapping'!AO35-1),""),"")</f>
        <v/>
      </c>
      <c r="AP34" s="1727" t="str">
        <f>IF(NOT(ISBLANK('1 macro-mapping'!AP36)),IF(NOT(ISBLANK('1 macro-mapping'!AP35)),('1 macro-mapping'!AP36/'1 macro-mapping'!AP35-1),""),"")</f>
        <v/>
      </c>
      <c r="AQ34" s="1727" t="str">
        <f>IF(NOT(ISBLANK('1 macro-mapping'!AQ36)),IF(NOT(ISBLANK('1 macro-mapping'!AQ35)),('1 macro-mapping'!AQ36/'1 macro-mapping'!AQ35-1),""),"")</f>
        <v/>
      </c>
      <c r="AR34" s="1726" t="str">
        <f>IF(NOT(ISBLANK('1 macro-mapping'!AR36)),IF(NOT(ISBLANK('1 macro-mapping'!AR35)),('1 macro-mapping'!AR36/'1 macro-mapping'!AR35-1),""),"")</f>
        <v/>
      </c>
      <c r="AS34" s="1726" t="str">
        <f>IF(NOT(ISBLANK('1 macro-mapping'!AS36)),IF(NOT(ISBLANK('1 macro-mapping'!AS35)),('1 macro-mapping'!AS36/'1 macro-mapping'!AS35-1),""),"")</f>
        <v/>
      </c>
      <c r="AT34" s="1728"/>
      <c r="AU34" s="1730" t="str">
        <f>IF(NOT(ISBLANK('1 macro-mapping'!AU36)),IF(NOT(ISBLANK('1 macro-mapping'!AU35)),('1 macro-mapping'!AU36/'1 macro-mapping'!AU35-1),""),"")</f>
        <v/>
      </c>
      <c r="AV34" s="1731" t="str">
        <f>IF(NOT(ISBLANK('1 macro-mapping'!AV36)),IF(NOT(ISBLANK('1 macro-mapping'!AV35)),('1 macro-mapping'!AV36/'1 macro-mapping'!AV35-1),""),"")</f>
        <v/>
      </c>
      <c r="AW34" s="1730" t="str">
        <f>IF(NOT(ISBLANK('1 macro-mapping'!AW36)),IF(NOT(ISBLANK('1 macro-mapping'!AW35)),('1 macro-mapping'!AW36/'1 macro-mapping'!AW35-1),""),"")</f>
        <v/>
      </c>
      <c r="AX34" s="1731" t="str">
        <f>IF(NOT(ISBLANK('1 macro-mapping'!AX36)),IF(NOT(ISBLANK('1 macro-mapping'!AX35)),('1 macro-mapping'!AX36/'1 macro-mapping'!AX35-1),""),"")</f>
        <v/>
      </c>
      <c r="AY34" s="1730" t="str">
        <f>IF(NOT(ISBLANK('1 macro-mapping'!AY36)),IF(NOT(ISBLANK('1 macro-mapping'!AY35)),('1 macro-mapping'!AY36/'1 macro-mapping'!AY35-1),""),"")</f>
        <v/>
      </c>
    </row>
    <row r="35" spans="2:51" ht="15" customHeight="1" x14ac:dyDescent="0.2">
      <c r="AP35" s="1732"/>
      <c r="AQ35" s="1732"/>
      <c r="AR35" s="1732"/>
      <c r="AS35" s="1732"/>
    </row>
    <row r="36" spans="2:51" ht="15" customHeight="1" x14ac:dyDescent="0.2"/>
    <row r="37" spans="2:51" hidden="1" x14ac:dyDescent="0.2">
      <c r="C37" s="1733"/>
      <c r="D37" s="1733"/>
      <c r="E37" s="1733"/>
      <c r="F37" s="1733"/>
      <c r="G37" s="1733"/>
      <c r="H37" s="1733"/>
      <c r="I37" s="1733"/>
      <c r="J37" s="1733"/>
      <c r="K37" s="1733"/>
      <c r="L37" s="1733"/>
      <c r="M37" s="1733"/>
      <c r="N37" s="1733"/>
      <c r="O37" s="1733"/>
      <c r="P37" s="1733"/>
      <c r="Q37" s="1733"/>
      <c r="R37" s="1733"/>
      <c r="S37" s="1733"/>
      <c r="T37" s="1733"/>
      <c r="U37" s="1733"/>
      <c r="V37" s="1733"/>
      <c r="W37" s="1733"/>
      <c r="X37" s="1733"/>
      <c r="Y37" s="1733"/>
      <c r="Z37" s="1733"/>
      <c r="AA37" s="1733"/>
      <c r="AB37" s="1733"/>
      <c r="AC37" s="1733"/>
      <c r="AD37" s="1733"/>
      <c r="AE37" s="1733"/>
      <c r="AF37" s="1733"/>
      <c r="AG37" s="1733"/>
      <c r="AH37" s="1733"/>
      <c r="AI37" s="1733"/>
      <c r="AJ37" s="1733"/>
      <c r="AK37" s="1733"/>
      <c r="AL37" s="1733"/>
      <c r="AM37" s="1733"/>
      <c r="AN37" s="1733"/>
      <c r="AO37" s="1733"/>
      <c r="AP37" s="1733"/>
      <c r="AQ37" s="1733"/>
      <c r="AR37" s="1733"/>
      <c r="AS37" s="1733"/>
      <c r="AT37" s="1733"/>
      <c r="AU37" s="1733"/>
      <c r="AV37" s="1733"/>
      <c r="AW37" s="1733"/>
      <c r="AX37" s="1733"/>
      <c r="AY37" s="1733"/>
    </row>
    <row r="38" spans="2:51" hidden="1" x14ac:dyDescent="0.2">
      <c r="C38" s="1733"/>
      <c r="D38" s="1733"/>
      <c r="E38" s="1733"/>
      <c r="F38" s="1733"/>
      <c r="G38" s="1733"/>
      <c r="H38" s="1733"/>
      <c r="I38" s="1733"/>
      <c r="J38" s="1733"/>
      <c r="K38" s="1733"/>
      <c r="L38" s="1733"/>
      <c r="M38" s="1733"/>
      <c r="N38" s="1733"/>
      <c r="O38" s="1733"/>
      <c r="P38" s="1733"/>
      <c r="Q38" s="1733"/>
      <c r="R38" s="1733"/>
      <c r="S38" s="1733"/>
      <c r="T38" s="1733"/>
      <c r="U38" s="1733"/>
      <c r="V38" s="1733"/>
      <c r="W38" s="1733"/>
      <c r="X38" s="1733"/>
      <c r="Y38" s="1733"/>
      <c r="Z38" s="1733"/>
      <c r="AA38" s="1733"/>
      <c r="AB38" s="1733"/>
      <c r="AC38" s="1733"/>
      <c r="AD38" s="1733"/>
      <c r="AE38" s="1733"/>
      <c r="AF38" s="1733"/>
      <c r="AG38" s="1733"/>
      <c r="AH38" s="1733"/>
      <c r="AI38" s="1733"/>
      <c r="AJ38" s="1733"/>
      <c r="AK38" s="1733"/>
      <c r="AL38" s="1733"/>
      <c r="AM38" s="1733"/>
      <c r="AN38" s="1733"/>
      <c r="AO38" s="1733"/>
      <c r="AP38" s="1733"/>
      <c r="AQ38" s="1733"/>
      <c r="AR38" s="1733"/>
      <c r="AS38" s="1733"/>
      <c r="AT38" s="1733"/>
      <c r="AU38" s="1733"/>
      <c r="AV38" s="1733"/>
      <c r="AW38" s="1733"/>
      <c r="AX38" s="1733"/>
      <c r="AY38" s="1733"/>
    </row>
  </sheetData>
  <sheetProtection formatCells="0" formatColumns="0" formatRows="0" insertHyperlinks="0"/>
  <mergeCells count="35">
    <mergeCell ref="R9:R11"/>
    <mergeCell ref="V9:V11"/>
    <mergeCell ref="Y9:Y11"/>
    <mergeCell ref="AR8:AS8"/>
    <mergeCell ref="AP9:AP11"/>
    <mergeCell ref="AR9:AS10"/>
    <mergeCell ref="AF9:AF11"/>
    <mergeCell ref="AG9:AG11"/>
    <mergeCell ref="AJ9:AJ11"/>
    <mergeCell ref="AB9:AB11"/>
    <mergeCell ref="AC9:AC11"/>
    <mergeCell ref="AD9:AD11"/>
    <mergeCell ref="AM4:AO5"/>
    <mergeCell ref="B6:B11"/>
    <mergeCell ref="C7:C11"/>
    <mergeCell ref="AM7:AM11"/>
    <mergeCell ref="D8:D11"/>
    <mergeCell ref="E8:E11"/>
    <mergeCell ref="H8:H11"/>
    <mergeCell ref="I8:I11"/>
    <mergeCell ref="J8:J11"/>
    <mergeCell ref="M8:M11"/>
    <mergeCell ref="AK8:AK11"/>
    <mergeCell ref="AN8:AN11"/>
    <mergeCell ref="AO8:AO11"/>
    <mergeCell ref="AE9:AE11"/>
    <mergeCell ref="N9:N11"/>
    <mergeCell ref="Q9:Q11"/>
    <mergeCell ref="AY8:AY11"/>
    <mergeCell ref="Z9:Z11"/>
    <mergeCell ref="AA9:AA11"/>
    <mergeCell ref="AW8:AW11"/>
    <mergeCell ref="AU8:AU11"/>
    <mergeCell ref="AV8:AV11"/>
    <mergeCell ref="AX8:AX11"/>
  </mergeCells>
  <dataValidations count="2">
    <dataValidation operator="greaterThanOrEqual" allowBlank="1" showErrorMessage="1" errorTitle="Error" error="Please enter non-negative number." sqref="A13:AO13 AP12:AS12 AT13:XFD13" xr:uid="{00000000-0002-0000-0500-000000000000}"/>
    <dataValidation type="decimal" operator="greaterThanOrEqual" allowBlank="1" showInputMessage="1" showErrorMessage="1" error="Please enter non-negative number." sqref="AM14:AO34 D14:L14 N14:AK14 AU14:AY34 AP13:AS34" xr:uid="{00000000-0002-0000-0500-000001000000}">
      <formula1>0</formula1>
    </dataValidation>
  </dataValidations>
  <pageMargins left="0.70866141732283472" right="0.70866141732283472" top="0.74803149606299213" bottom="0.74803149606299213" header="0.31496062992125984" footer="0.31496062992125984"/>
  <pageSetup paperSize="8" fitToWidth="2"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26" min="1"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2:CU62"/>
  <sheetViews>
    <sheetView zoomScale="70" zoomScaleNormal="70" workbookViewId="0">
      <pane xSplit="1" ySplit="8" topLeftCell="BO23" activePane="bottomRight" state="frozen"/>
      <selection pane="topRight" activeCell="B1" sqref="B1"/>
      <selection pane="bottomLeft" activeCell="A9" sqref="A9"/>
      <selection pane="bottomRight" activeCell="CO53" sqref="CO53"/>
    </sheetView>
  </sheetViews>
  <sheetFormatPr defaultRowHeight="14.25" x14ac:dyDescent="0.2"/>
  <cols>
    <col min="1" max="1" width="10.5" customWidth="1"/>
    <col min="2" max="2" width="13.875" customWidth="1"/>
    <col min="3" max="3" width="11.875" bestFit="1" customWidth="1"/>
    <col min="4" max="4" width="11.375" customWidth="1"/>
    <col min="5" max="5" width="10.125" customWidth="1"/>
    <col min="6" max="6" width="11.5" customWidth="1"/>
    <col min="7" max="7" width="13.875" customWidth="1"/>
    <col min="8" max="8" width="11.875" bestFit="1" customWidth="1"/>
    <col min="9" max="9" width="11.375" customWidth="1"/>
    <col min="10" max="10" width="10.125" customWidth="1"/>
    <col min="11" max="11" width="11.5" customWidth="1"/>
    <col min="12" max="12" width="13.875" customWidth="1"/>
    <col min="13" max="13" width="11.875" bestFit="1" customWidth="1"/>
    <col min="14" max="14" width="11.375" customWidth="1"/>
    <col min="15" max="15" width="10.125" customWidth="1"/>
    <col min="16" max="16" width="11.5" customWidth="1"/>
    <col min="17" max="17" width="13.875" customWidth="1"/>
    <col min="18" max="18" width="11.875" bestFit="1" customWidth="1"/>
    <col min="19" max="19" width="11.375" customWidth="1"/>
    <col min="20" max="20" width="10.125" customWidth="1"/>
    <col min="21" max="22" width="11.5" customWidth="1"/>
    <col min="23" max="23" width="12.375" customWidth="1"/>
    <col min="26" max="26" width="13.875" customWidth="1"/>
    <col min="27" max="27" width="11.875" bestFit="1" customWidth="1"/>
    <col min="28" max="28" width="11.375" customWidth="1"/>
    <col min="29" max="29" width="10.125" customWidth="1"/>
    <col min="30" max="30" width="11.5" customWidth="1"/>
    <col min="31" max="31" width="13.875" customWidth="1"/>
    <col min="32" max="32" width="11.875" bestFit="1" customWidth="1"/>
    <col min="33" max="33" width="11.375" customWidth="1"/>
    <col min="34" max="34" width="10.125" customWidth="1"/>
    <col min="35" max="35" width="11.5" customWidth="1"/>
    <col min="36" max="36" width="13.875" customWidth="1"/>
    <col min="37" max="37" width="11.875" bestFit="1" customWidth="1"/>
    <col min="38" max="38" width="11.375" customWidth="1"/>
    <col min="39" max="39" width="10.125" customWidth="1"/>
    <col min="40" max="40" width="11.5" customWidth="1"/>
    <col min="41" max="41" width="13.875" customWidth="1"/>
    <col min="42" max="42" width="11.875" bestFit="1" customWidth="1"/>
    <col min="43" max="43" width="11.375" customWidth="1"/>
    <col min="44" max="44" width="10.125" customWidth="1"/>
    <col min="45" max="45" width="11.5" customWidth="1"/>
    <col min="47" max="47" width="8.625"/>
    <col min="50" max="50" width="13.875" customWidth="1"/>
    <col min="51" max="51" width="11.875" bestFit="1" customWidth="1"/>
    <col min="52" max="52" width="11.375" customWidth="1"/>
    <col min="53" max="53" width="10.125" customWidth="1"/>
    <col min="54" max="54" width="11.5" customWidth="1"/>
    <col min="55" max="55" width="13.875" customWidth="1"/>
    <col min="56" max="56" width="11.875" bestFit="1" customWidth="1"/>
    <col min="57" max="57" width="11.375" customWidth="1"/>
    <col min="58" max="58" width="10.125" customWidth="1"/>
    <col min="59" max="59" width="11.5" customWidth="1"/>
    <col min="60" max="60" width="13.875" customWidth="1"/>
    <col min="61" max="61" width="11.875" bestFit="1" customWidth="1"/>
    <col min="62" max="62" width="11.375" customWidth="1"/>
    <col min="63" max="63" width="10.125" customWidth="1"/>
    <col min="64" max="64" width="11.5" customWidth="1"/>
    <col min="65" max="65" width="13.875" customWidth="1"/>
    <col min="66" max="66" width="11.875" bestFit="1" customWidth="1"/>
    <col min="67" max="67" width="11.375" customWidth="1"/>
    <col min="68" max="68" width="10.125" customWidth="1"/>
    <col min="69" max="69" width="11.5" customWidth="1"/>
    <col min="90" max="94" width="10.75" customWidth="1"/>
    <col min="95" max="98" width="11.25" customWidth="1"/>
    <col min="99" max="99" width="15" customWidth="1"/>
  </cols>
  <sheetData>
    <row r="2" spans="1:99" ht="16.5" x14ac:dyDescent="0.2">
      <c r="A2" s="50" t="s">
        <v>701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99" x14ac:dyDescent="0.2">
      <c r="A3" s="49" t="s">
        <v>489</v>
      </c>
    </row>
    <row r="4" spans="1:99" ht="15" thickBot="1" x14ac:dyDescent="0.25">
      <c r="A4" s="49"/>
      <c r="B4" s="2191" t="s">
        <v>493</v>
      </c>
      <c r="C4" s="2191"/>
      <c r="D4" s="2191"/>
      <c r="F4" s="2192" t="s">
        <v>494</v>
      </c>
      <c r="G4" s="2192"/>
      <c r="H4" s="2192"/>
      <c r="J4" s="2193" t="s">
        <v>2153</v>
      </c>
      <c r="K4" s="2193"/>
      <c r="L4" s="2193"/>
    </row>
    <row r="5" spans="1:99" ht="14.1" customHeight="1" x14ac:dyDescent="0.2">
      <c r="A5" s="49"/>
      <c r="B5" s="110" t="s">
        <v>496</v>
      </c>
      <c r="C5" s="110" t="s">
        <v>497</v>
      </c>
      <c r="D5" s="110" t="s">
        <v>498</v>
      </c>
      <c r="E5" s="110" t="s">
        <v>499</v>
      </c>
      <c r="F5" s="110" t="s">
        <v>500</v>
      </c>
      <c r="G5" s="110" t="s">
        <v>501</v>
      </c>
      <c r="H5" s="110" t="s">
        <v>502</v>
      </c>
      <c r="I5" s="110" t="s">
        <v>503</v>
      </c>
      <c r="J5" s="110" t="s">
        <v>504</v>
      </c>
      <c r="K5" s="110" t="s">
        <v>505</v>
      </c>
      <c r="L5" s="110" t="s">
        <v>506</v>
      </c>
      <c r="M5" s="110" t="s">
        <v>507</v>
      </c>
      <c r="N5" s="110" t="s">
        <v>508</v>
      </c>
      <c r="O5" s="110" t="s">
        <v>509</v>
      </c>
      <c r="P5" s="110" t="s">
        <v>510</v>
      </c>
      <c r="Q5" s="110" t="s">
        <v>511</v>
      </c>
      <c r="R5" s="110" t="s">
        <v>512</v>
      </c>
      <c r="S5" s="110" t="s">
        <v>513</v>
      </c>
      <c r="T5" s="110" t="s">
        <v>514</v>
      </c>
      <c r="U5" s="110" t="s">
        <v>515</v>
      </c>
      <c r="V5" s="110" t="s">
        <v>516</v>
      </c>
      <c r="W5" s="110" t="s">
        <v>517</v>
      </c>
      <c r="X5" s="110" t="s">
        <v>518</v>
      </c>
      <c r="Y5" s="110" t="s">
        <v>519</v>
      </c>
      <c r="Z5" s="110" t="s">
        <v>520</v>
      </c>
      <c r="AA5" s="110" t="s">
        <v>521</v>
      </c>
      <c r="AB5" s="110" t="s">
        <v>522</v>
      </c>
      <c r="AC5" s="110" t="s">
        <v>523</v>
      </c>
      <c r="AD5" s="110" t="s">
        <v>524</v>
      </c>
      <c r="AE5" s="110" t="s">
        <v>525</v>
      </c>
    </row>
    <row r="6" spans="1:99" x14ac:dyDescent="0.2">
      <c r="B6" s="2181" t="s">
        <v>702</v>
      </c>
      <c r="C6" s="2182"/>
      <c r="D6" s="2182"/>
      <c r="E6" s="2182"/>
      <c r="F6" s="2183"/>
      <c r="G6" s="2181" t="s">
        <v>703</v>
      </c>
      <c r="H6" s="2182"/>
      <c r="I6" s="2182"/>
      <c r="J6" s="2182"/>
      <c r="K6" s="2183"/>
      <c r="L6" s="2181" t="s">
        <v>704</v>
      </c>
      <c r="M6" s="2182"/>
      <c r="N6" s="2182"/>
      <c r="O6" s="2182"/>
      <c r="P6" s="2183"/>
      <c r="Q6" s="2181" t="s">
        <v>705</v>
      </c>
      <c r="R6" s="2182"/>
      <c r="S6" s="2182"/>
      <c r="T6" s="2182"/>
      <c r="U6" s="2183"/>
      <c r="V6" s="2174" t="s">
        <v>706</v>
      </c>
      <c r="W6" s="2175"/>
      <c r="X6" s="2175"/>
      <c r="Y6" s="2175"/>
      <c r="Z6" s="2176"/>
      <c r="AA6" s="2174" t="s">
        <v>707</v>
      </c>
      <c r="AB6" s="2175"/>
      <c r="AC6" s="2175"/>
      <c r="AD6" s="2175"/>
      <c r="AE6" s="2176"/>
      <c r="AF6" s="412"/>
      <c r="AJ6" s="2181" t="s">
        <v>702</v>
      </c>
      <c r="AK6" s="2182"/>
      <c r="AL6" s="2182"/>
      <c r="AM6" s="2182"/>
      <c r="AN6" s="2183"/>
      <c r="AO6" s="2181" t="s">
        <v>703</v>
      </c>
      <c r="AP6" s="2182"/>
      <c r="AQ6" s="2182"/>
      <c r="AR6" s="2182"/>
      <c r="AS6" s="2183"/>
      <c r="AT6" s="2181" t="s">
        <v>704</v>
      </c>
      <c r="AU6" s="2182"/>
      <c r="AV6" s="2182"/>
      <c r="AW6" s="2182"/>
      <c r="AX6" s="2183"/>
      <c r="AY6" s="2181" t="s">
        <v>705</v>
      </c>
      <c r="AZ6" s="2182"/>
      <c r="BA6" s="2182"/>
      <c r="BB6" s="2182"/>
      <c r="BC6" s="2183"/>
      <c r="BD6" s="2174" t="s">
        <v>706</v>
      </c>
      <c r="BE6" s="2175"/>
      <c r="BF6" s="2175"/>
      <c r="BG6" s="2175"/>
      <c r="BH6" s="2176"/>
      <c r="BI6" s="2174" t="s">
        <v>707</v>
      </c>
      <c r="BJ6" s="2175"/>
      <c r="BK6" s="2175"/>
      <c r="BL6" s="2175"/>
      <c r="BM6" s="2176"/>
      <c r="BR6" s="2181" t="s">
        <v>702</v>
      </c>
      <c r="BS6" s="2182"/>
      <c r="BT6" s="2182"/>
      <c r="BU6" s="2182"/>
      <c r="BV6" s="2183"/>
      <c r="BW6" s="2181" t="s">
        <v>703</v>
      </c>
      <c r="BX6" s="2182"/>
      <c r="BY6" s="2182"/>
      <c r="BZ6" s="2182"/>
      <c r="CA6" s="2183"/>
      <c r="CB6" s="2181" t="s">
        <v>704</v>
      </c>
      <c r="CC6" s="2182"/>
      <c r="CD6" s="2182"/>
      <c r="CE6" s="2182"/>
      <c r="CF6" s="2183"/>
      <c r="CG6" s="2181" t="s">
        <v>705</v>
      </c>
      <c r="CH6" s="2182"/>
      <c r="CI6" s="2182"/>
      <c r="CJ6" s="2182"/>
      <c r="CK6" s="2183"/>
      <c r="CL6" s="2174" t="s">
        <v>706</v>
      </c>
      <c r="CM6" s="2175"/>
      <c r="CN6" s="2175"/>
      <c r="CO6" s="2175"/>
      <c r="CP6" s="2176"/>
      <c r="CQ6" s="2174" t="s">
        <v>707</v>
      </c>
      <c r="CR6" s="2175"/>
      <c r="CS6" s="2175"/>
      <c r="CT6" s="2175"/>
      <c r="CU6" s="2176"/>
    </row>
    <row r="7" spans="1:99" ht="50.1" customHeight="1" x14ac:dyDescent="0.2">
      <c r="B7" s="2184" t="s">
        <v>708</v>
      </c>
      <c r="C7" s="2186" t="s">
        <v>709</v>
      </c>
      <c r="D7" s="2187"/>
      <c r="E7" s="2187"/>
      <c r="F7" s="2188"/>
      <c r="G7" s="2186" t="s">
        <v>708</v>
      </c>
      <c r="H7" s="2186" t="s">
        <v>709</v>
      </c>
      <c r="I7" s="2187"/>
      <c r="J7" s="2187"/>
      <c r="K7" s="2188"/>
      <c r="L7" s="2186" t="s">
        <v>708</v>
      </c>
      <c r="M7" s="2186" t="s">
        <v>709</v>
      </c>
      <c r="N7" s="2187"/>
      <c r="O7" s="2187"/>
      <c r="P7" s="2188"/>
      <c r="Q7" s="2186" t="s">
        <v>708</v>
      </c>
      <c r="R7" s="2186" t="s">
        <v>709</v>
      </c>
      <c r="S7" s="2187"/>
      <c r="T7" s="2187"/>
      <c r="U7" s="2188"/>
      <c r="V7" s="2177" t="s">
        <v>710</v>
      </c>
      <c r="W7" s="2104" t="s">
        <v>709</v>
      </c>
      <c r="X7" s="2179"/>
      <c r="Y7" s="2179"/>
      <c r="Z7" s="2180"/>
      <c r="AA7" s="2177" t="s">
        <v>711</v>
      </c>
      <c r="AB7" s="2104" t="s">
        <v>709</v>
      </c>
      <c r="AC7" s="2179"/>
      <c r="AD7" s="2179"/>
      <c r="AE7" s="2180"/>
      <c r="AF7" s="245"/>
      <c r="AJ7" s="2196" t="s">
        <v>708</v>
      </c>
      <c r="AK7" s="2186" t="s">
        <v>709</v>
      </c>
      <c r="AL7" s="2187"/>
      <c r="AM7" s="2187"/>
      <c r="AN7" s="2188"/>
      <c r="AO7" s="2186" t="s">
        <v>708</v>
      </c>
      <c r="AP7" s="2186" t="s">
        <v>709</v>
      </c>
      <c r="AQ7" s="2187"/>
      <c r="AR7" s="2187"/>
      <c r="AS7" s="2188"/>
      <c r="AT7" s="2186" t="s">
        <v>708</v>
      </c>
      <c r="AU7" s="2186" t="s">
        <v>709</v>
      </c>
      <c r="AV7" s="2187"/>
      <c r="AW7" s="2187"/>
      <c r="AX7" s="2188"/>
      <c r="AY7" s="2186" t="s">
        <v>708</v>
      </c>
      <c r="AZ7" s="2186" t="s">
        <v>709</v>
      </c>
      <c r="BA7" s="2187"/>
      <c r="BB7" s="2187"/>
      <c r="BC7" s="2198"/>
      <c r="BD7" s="2105" t="s">
        <v>710</v>
      </c>
      <c r="BE7" s="2104" t="s">
        <v>709</v>
      </c>
      <c r="BF7" s="2179"/>
      <c r="BG7" s="2179"/>
      <c r="BH7" s="2105"/>
      <c r="BI7" s="2105" t="s">
        <v>711</v>
      </c>
      <c r="BJ7" s="2104" t="s">
        <v>709</v>
      </c>
      <c r="BK7" s="2179"/>
      <c r="BL7" s="2179"/>
      <c r="BM7" s="2105"/>
      <c r="BR7" s="2184" t="s">
        <v>708</v>
      </c>
      <c r="BS7" s="2186" t="s">
        <v>709</v>
      </c>
      <c r="BT7" s="2187"/>
      <c r="BU7" s="2187"/>
      <c r="BV7" s="2188"/>
      <c r="BW7" s="2186" t="s">
        <v>708</v>
      </c>
      <c r="BX7" s="2186" t="s">
        <v>709</v>
      </c>
      <c r="BY7" s="2187"/>
      <c r="BZ7" s="2187"/>
      <c r="CA7" s="2188"/>
      <c r="CB7" s="2186" t="s">
        <v>708</v>
      </c>
      <c r="CC7" s="2186" t="s">
        <v>709</v>
      </c>
      <c r="CD7" s="2187"/>
      <c r="CE7" s="2187"/>
      <c r="CF7" s="2188"/>
      <c r="CG7" s="2186" t="s">
        <v>708</v>
      </c>
      <c r="CH7" s="2186" t="s">
        <v>709</v>
      </c>
      <c r="CI7" s="2187"/>
      <c r="CJ7" s="2187"/>
      <c r="CK7" s="2188"/>
      <c r="CL7" s="2177" t="s">
        <v>710</v>
      </c>
      <c r="CM7" s="2104" t="s">
        <v>709</v>
      </c>
      <c r="CN7" s="2179"/>
      <c r="CO7" s="2179"/>
      <c r="CP7" s="2180"/>
      <c r="CQ7" s="2177" t="s">
        <v>711</v>
      </c>
      <c r="CR7" s="2104" t="s">
        <v>709</v>
      </c>
      <c r="CS7" s="2179"/>
      <c r="CT7" s="2179"/>
      <c r="CU7" s="2180"/>
    </row>
    <row r="8" spans="1:99" ht="43.5" customHeight="1" x14ac:dyDescent="0.2">
      <c r="B8" s="2185"/>
      <c r="C8" s="1455" t="s">
        <v>712</v>
      </c>
      <c r="D8" s="1456" t="s">
        <v>713</v>
      </c>
      <c r="E8" s="1456" t="s">
        <v>714</v>
      </c>
      <c r="F8" s="1471" t="s">
        <v>715</v>
      </c>
      <c r="G8" s="2189"/>
      <c r="H8" s="1455" t="s">
        <v>712</v>
      </c>
      <c r="I8" s="1456" t="s">
        <v>713</v>
      </c>
      <c r="J8" s="1456" t="s">
        <v>714</v>
      </c>
      <c r="K8" s="1471" t="s">
        <v>715</v>
      </c>
      <c r="L8" s="2189"/>
      <c r="M8" s="1455" t="s">
        <v>712</v>
      </c>
      <c r="N8" s="1456" t="s">
        <v>713</v>
      </c>
      <c r="O8" s="1456" t="s">
        <v>714</v>
      </c>
      <c r="P8" s="1471" t="s">
        <v>715</v>
      </c>
      <c r="Q8" s="2189"/>
      <c r="R8" s="1455" t="s">
        <v>712</v>
      </c>
      <c r="S8" s="1456" t="s">
        <v>713</v>
      </c>
      <c r="T8" s="1456" t="s">
        <v>714</v>
      </c>
      <c r="U8" s="1471" t="s">
        <v>715</v>
      </c>
      <c r="V8" s="2178"/>
      <c r="W8" s="1455" t="s">
        <v>712</v>
      </c>
      <c r="X8" s="1456" t="s">
        <v>713</v>
      </c>
      <c r="Y8" s="1456" t="s">
        <v>714</v>
      </c>
      <c r="Z8" s="1471" t="s">
        <v>716</v>
      </c>
      <c r="AA8" s="2178"/>
      <c r="AB8" s="1455" t="s">
        <v>712</v>
      </c>
      <c r="AC8" s="1456" t="s">
        <v>713</v>
      </c>
      <c r="AD8" s="1456" t="s">
        <v>714</v>
      </c>
      <c r="AE8" s="1471" t="s">
        <v>716</v>
      </c>
      <c r="AF8" s="1478"/>
      <c r="AJ8" s="2197"/>
      <c r="AK8" s="1455" t="s">
        <v>712</v>
      </c>
      <c r="AL8" s="1456" t="s">
        <v>713</v>
      </c>
      <c r="AM8" s="1456" t="s">
        <v>717</v>
      </c>
      <c r="AN8" s="1471" t="s">
        <v>718</v>
      </c>
      <c r="AO8" s="2189"/>
      <c r="AP8" s="1455" t="s">
        <v>712</v>
      </c>
      <c r="AQ8" s="1456" t="s">
        <v>713</v>
      </c>
      <c r="AR8" s="1456" t="s">
        <v>717</v>
      </c>
      <c r="AS8" s="1471" t="s">
        <v>718</v>
      </c>
      <c r="AT8" s="2189"/>
      <c r="AU8" s="1455" t="s">
        <v>712</v>
      </c>
      <c r="AV8" s="1456" t="s">
        <v>713</v>
      </c>
      <c r="AW8" s="1456" t="s">
        <v>717</v>
      </c>
      <c r="AX8" s="1471" t="s">
        <v>718</v>
      </c>
      <c r="AY8" s="2189"/>
      <c r="AZ8" s="1455" t="s">
        <v>712</v>
      </c>
      <c r="BA8" s="1456" t="s">
        <v>713</v>
      </c>
      <c r="BB8" s="1470" t="s">
        <v>717</v>
      </c>
      <c r="BC8" s="1739" t="s">
        <v>718</v>
      </c>
      <c r="BD8" s="2190"/>
      <c r="BE8" s="1455" t="s">
        <v>712</v>
      </c>
      <c r="BF8" s="1456" t="s">
        <v>713</v>
      </c>
      <c r="BG8" s="1456" t="s">
        <v>714</v>
      </c>
      <c r="BH8" s="1741" t="s">
        <v>716</v>
      </c>
      <c r="BI8" s="2190"/>
      <c r="BJ8" s="1455" t="s">
        <v>712</v>
      </c>
      <c r="BK8" s="1456" t="s">
        <v>713</v>
      </c>
      <c r="BL8" s="1456" t="s">
        <v>714</v>
      </c>
      <c r="BM8" s="1741" t="s">
        <v>716</v>
      </c>
      <c r="BR8" s="2185"/>
      <c r="BS8" s="1455" t="s">
        <v>712</v>
      </c>
      <c r="BT8" s="1456" t="s">
        <v>713</v>
      </c>
      <c r="BU8" s="1456" t="s">
        <v>717</v>
      </c>
      <c r="BV8" s="1471" t="s">
        <v>718</v>
      </c>
      <c r="BW8" s="2189"/>
      <c r="BX8" s="1455" t="s">
        <v>712</v>
      </c>
      <c r="BY8" s="1456" t="s">
        <v>713</v>
      </c>
      <c r="BZ8" s="1456" t="s">
        <v>717</v>
      </c>
      <c r="CA8" s="1471" t="s">
        <v>718</v>
      </c>
      <c r="CB8" s="2189"/>
      <c r="CC8" s="1455" t="s">
        <v>712</v>
      </c>
      <c r="CD8" s="1456" t="s">
        <v>713</v>
      </c>
      <c r="CE8" s="1456" t="s">
        <v>717</v>
      </c>
      <c r="CF8" s="1471" t="s">
        <v>718</v>
      </c>
      <c r="CG8" s="2189"/>
      <c r="CH8" s="1455" t="s">
        <v>712</v>
      </c>
      <c r="CI8" s="1456" t="s">
        <v>713</v>
      </c>
      <c r="CJ8" s="1470" t="s">
        <v>717</v>
      </c>
      <c r="CK8" s="1472" t="s">
        <v>718</v>
      </c>
      <c r="CL8" s="2178"/>
      <c r="CM8" s="1455" t="s">
        <v>712</v>
      </c>
      <c r="CN8" s="1456" t="s">
        <v>713</v>
      </c>
      <c r="CO8" s="1456" t="s">
        <v>714</v>
      </c>
      <c r="CP8" s="1471" t="s">
        <v>716</v>
      </c>
      <c r="CQ8" s="2178"/>
      <c r="CR8" s="1455" t="s">
        <v>712</v>
      </c>
      <c r="CS8" s="1456" t="s">
        <v>713</v>
      </c>
      <c r="CT8" s="1456" t="s">
        <v>714</v>
      </c>
      <c r="CU8" s="1471" t="s">
        <v>716</v>
      </c>
    </row>
    <row r="9" spans="1:99" ht="14.1" customHeight="1" x14ac:dyDescent="0.2">
      <c r="A9" s="1457" t="s">
        <v>446</v>
      </c>
      <c r="B9" s="1717"/>
      <c r="C9" s="1465"/>
      <c r="D9" s="1466"/>
      <c r="E9" s="1466"/>
      <c r="F9" s="1467"/>
      <c r="G9" s="1717"/>
      <c r="H9" s="1465"/>
      <c r="I9" s="1466"/>
      <c r="J9" s="1466"/>
      <c r="K9" s="1467"/>
      <c r="L9" s="1717"/>
      <c r="M9" s="1465"/>
      <c r="N9" s="1466"/>
      <c r="O9" s="1466"/>
      <c r="P9" s="1467"/>
      <c r="Q9" s="1717"/>
      <c r="R9" s="1465"/>
      <c r="S9" s="1466"/>
      <c r="T9" s="1466"/>
      <c r="U9" s="1467"/>
      <c r="V9" s="1736"/>
      <c r="W9" s="1465"/>
      <c r="X9" s="1466"/>
      <c r="Y9" s="1466"/>
      <c r="Z9" s="1467"/>
      <c r="AA9" s="1736"/>
      <c r="AB9" s="1465"/>
      <c r="AC9" s="1466"/>
      <c r="AD9" s="1466"/>
      <c r="AE9" s="1467"/>
      <c r="AF9" s="1478"/>
      <c r="AH9" s="2194" t="s">
        <v>494</v>
      </c>
      <c r="AI9" s="1804" t="s">
        <v>446</v>
      </c>
      <c r="AJ9" s="1473" t="str">
        <f>IF(ISNUMBER(B9),'Cover Page'!$D$35/1000000*B9/VLOOKUP($AI9,'FX rate q'!$B$7:$C$47,2,FALSE),"")</f>
        <v/>
      </c>
      <c r="AK9" s="1465"/>
      <c r="AL9" s="1466"/>
      <c r="AM9" s="1466"/>
      <c r="AN9" s="1467"/>
      <c r="AO9" s="1473" t="str">
        <f>IF(ISNUMBER(G9),'Cover Page'!$D$35/1000000*G9/VLOOKUP($AI9,'FX rate q'!$B$7:$C$47,2,FALSE),"")</f>
        <v/>
      </c>
      <c r="AP9" s="1465"/>
      <c r="AQ9" s="1466"/>
      <c r="AR9" s="1466"/>
      <c r="AS9" s="1467"/>
      <c r="AT9" s="1473" t="str">
        <f>IF(ISNUMBER(L9),'Cover Page'!$D$35/1000000*L9/VLOOKUP(_xlfn.NUMBERVALUE(RIGHT($AI9,4)),'FX rate'!$B$7:$C$24,2,FALSE),"")</f>
        <v/>
      </c>
      <c r="AU9" s="1465"/>
      <c r="AV9" s="1466"/>
      <c r="AW9" s="1466"/>
      <c r="AX9" s="1467"/>
      <c r="AY9" s="1473" t="str">
        <f>IF(ISNUMBER(Q9),'Cover Page'!$D$35/1000000*Q9/VLOOKUP(_xlfn.NUMBERVALUE(RIGHT($AI9,4)),'FX rate'!$B$7:$C$24,2,FALSE),"")</f>
        <v/>
      </c>
      <c r="AZ9" s="1465"/>
      <c r="BA9" s="1466"/>
      <c r="BB9" s="1466"/>
      <c r="BC9" s="1467"/>
      <c r="BD9" s="1473" t="str">
        <f>IF(ISNUMBER(V9),'Cover Page'!$D$35/1000000*V9/VLOOKUP(_xlfn.NUMBERVALUE(RIGHT($AI9,4)),'FX rate'!$B$7:$C$24,2,FALSE),"")</f>
        <v/>
      </c>
      <c r="BE9" s="1465"/>
      <c r="BF9" s="1466"/>
      <c r="BG9" s="1466"/>
      <c r="BH9" s="1742"/>
      <c r="BI9" s="1740" t="str">
        <f>IF(ISNUMBER(AA9),'Cover Page'!$D$35/1000000*AA9/VLOOKUP(_xlfn.NUMBERVALUE(RIGHT($AI9,4)),'FX rate'!$B$7:$C$24,2,FALSE),"")</f>
        <v/>
      </c>
      <c r="BJ9" s="1465"/>
      <c r="BK9" s="1466"/>
      <c r="BL9" s="1466"/>
      <c r="BM9" s="1742"/>
      <c r="BP9" s="2195" t="s">
        <v>2154</v>
      </c>
      <c r="BQ9" s="1457" t="s">
        <v>446</v>
      </c>
      <c r="BR9" s="1474" t="str">
        <f>IF(ISNUMBER(B9),'Cover Page'!$D$35/1000000*B9/'FX rate'!$C$27,"")</f>
        <v/>
      </c>
      <c r="BS9" s="1465"/>
      <c r="BT9" s="1466"/>
      <c r="BU9" s="1466"/>
      <c r="BV9" s="1467"/>
      <c r="BW9" s="1474" t="str">
        <f>IF(ISNUMBER(G9),'Cover Page'!$D$35/1000000*G9/'FX rate'!$C$27,"")</f>
        <v/>
      </c>
      <c r="BX9" s="1465"/>
      <c r="BY9" s="1466"/>
      <c r="BZ9" s="1466"/>
      <c r="CA9" s="1467"/>
      <c r="CB9" s="1475" t="str">
        <f>IF(ISNUMBER(#REF!),'Cover Page'!$D$35/1000000*#REF!/'FX rate'!$C$27,"")</f>
        <v/>
      </c>
      <c r="CC9" s="1465"/>
      <c r="CD9" s="1466"/>
      <c r="CE9" s="1466"/>
      <c r="CF9" s="1467"/>
      <c r="CG9" s="1474" t="str">
        <f>IF(ISNUMBER(Q9),'Cover Page'!$D$35/1000000*Q9/'FX rate'!$C$27,"")</f>
        <v/>
      </c>
      <c r="CH9" s="1465"/>
      <c r="CI9" s="1466"/>
      <c r="CJ9" s="1466"/>
      <c r="CK9" s="1467"/>
      <c r="CL9" s="1474" t="str">
        <f>IF(ISNUMBER(V9),'Cover Page'!$D$35/1000000*V9/'FX rate'!$C$27,"")</f>
        <v/>
      </c>
      <c r="CM9" s="1465"/>
      <c r="CN9" s="1466"/>
      <c r="CO9" s="1466"/>
      <c r="CP9" s="1467"/>
      <c r="CQ9" s="1474" t="str">
        <f>IF(ISNUMBER(AA9),'Cover Page'!$D$35/1000000*AA9/'FX rate'!$C$27,"")</f>
        <v/>
      </c>
      <c r="CR9" s="1465"/>
      <c r="CS9" s="1466"/>
      <c r="CT9" s="1466"/>
      <c r="CU9" s="1467"/>
    </row>
    <row r="10" spans="1:99" ht="17.100000000000001" customHeight="1" x14ac:dyDescent="0.2">
      <c r="A10" s="1457" t="s">
        <v>447</v>
      </c>
      <c r="B10" s="1718"/>
      <c r="C10" s="1468" t="str">
        <f>IF(COUNT(B9:B10)=2,B10-B9,"")</f>
        <v/>
      </c>
      <c r="D10" s="1719"/>
      <c r="E10" s="1719"/>
      <c r="F10" s="1469" t="str">
        <f>IF(COUNT(D10:E10)=2,C10-D10-E10,"")</f>
        <v/>
      </c>
      <c r="G10" s="1718"/>
      <c r="H10" s="1468" t="str">
        <f>IF(COUNT(G9:G10)=2,G10-G9,"")</f>
        <v/>
      </c>
      <c r="I10" s="1719"/>
      <c r="J10" s="1719"/>
      <c r="K10" s="1469" t="str">
        <f>IF(COUNT(I10:J10)=2,H10-I10-J10,"")</f>
        <v/>
      </c>
      <c r="L10" s="1718"/>
      <c r="M10" s="1468" t="str">
        <f>IF(COUNT(L9:L10)=2,L10-L9,"")</f>
        <v/>
      </c>
      <c r="N10" s="1719"/>
      <c r="O10" s="1719"/>
      <c r="P10" s="1469" t="str">
        <f>IF(COUNT(N10:O10)=2,M10-N10-O10,"")</f>
        <v/>
      </c>
      <c r="Q10" s="1718"/>
      <c r="R10" s="1468" t="str">
        <f>IF(COUNT(Q9:Q10)=2,Q10-Q9,"")</f>
        <v/>
      </c>
      <c r="S10" s="1719"/>
      <c r="T10" s="1719"/>
      <c r="U10" s="1469" t="str">
        <f>IF(COUNT(S10:T10)=2,R10-S10-T10,"")</f>
        <v/>
      </c>
      <c r="V10" s="1737"/>
      <c r="W10" s="1468" t="str">
        <f>IF(COUNT(V9:V10)=2,V10-V9,"")</f>
        <v/>
      </c>
      <c r="X10" s="1738"/>
      <c r="Y10" s="1738"/>
      <c r="Z10" s="1469" t="str">
        <f>IF(COUNT(X10:Y10)=2,W10-X10-Y10,"")</f>
        <v/>
      </c>
      <c r="AA10" s="1737"/>
      <c r="AB10" s="1468" t="str">
        <f>IF(COUNT(AA9:AA10)=2,AA10-AA9,"")</f>
        <v/>
      </c>
      <c r="AC10" s="1738"/>
      <c r="AD10" s="1738"/>
      <c r="AE10" s="1469" t="str">
        <f>IF(COUNT(AC10:AD10)=2,AB10-AC10-AD10,"")</f>
        <v/>
      </c>
      <c r="AF10" s="1478"/>
      <c r="AH10" s="2194"/>
      <c r="AI10" s="1804" t="s">
        <v>447</v>
      </c>
      <c r="AJ10" s="1473" t="str">
        <f>IF(ISNUMBER(B10),'Cover Page'!$D$35/1000000*B10/VLOOKUP($AI10,'FX rate q'!$B$7:$C$47,2,FALSE),"")</f>
        <v/>
      </c>
      <c r="AK10" s="1473" t="str">
        <f>IF(ISNUMBER(C10),'Cover Page'!$D$35/1000000*C10/VLOOKUP($AI10,'FX rate q'!$B$7:$C$47,2,FALSE),"")</f>
        <v/>
      </c>
      <c r="AL10" s="1473" t="str">
        <f>IF(ISNUMBER(D10),'Cover Page'!$D$35/1000000*D10/VLOOKUP($AI10,'FX rate q'!$B$7:$C$47,2,FALSE),"")</f>
        <v/>
      </c>
      <c r="AM10" s="1473" t="str">
        <f>IF(ISNUMBER(E10),'Cover Page'!$D$35/1000000*E10/VLOOKUP($AI10,'FX rate q'!$B$7:$C$47,2,FALSE),"")</f>
        <v/>
      </c>
      <c r="AN10" s="1473" t="str">
        <f>IF(ISNUMBER(F10),'Cover Page'!$D$35/1000000*F10/VLOOKUP($AI10,'FX rate q'!$B$7:$C$47,2,FALSE),"")</f>
        <v/>
      </c>
      <c r="AO10" s="1473" t="str">
        <f>IF(ISNUMBER(G10),'Cover Page'!$D$35/1000000*G10/VLOOKUP($AI10,'FX rate q'!$B$7:$C$47,2,FALSE),"")</f>
        <v/>
      </c>
      <c r="AP10" s="1473" t="str">
        <f>IF(ISNUMBER(H10),'Cover Page'!$D$35/1000000*H10/VLOOKUP($AI10,'FX rate q'!$B$7:$C$47,2,FALSE),"")</f>
        <v/>
      </c>
      <c r="AQ10" s="1473" t="str">
        <f>IF(ISNUMBER(I10),'Cover Page'!$D$35/1000000*I10/VLOOKUP($AI10,'FX rate q'!$B$7:$C$47,2,FALSE),"")</f>
        <v/>
      </c>
      <c r="AR10" s="1473" t="str">
        <f>IF(ISNUMBER(J10),'Cover Page'!$D$35/1000000*J10/VLOOKUP($AI10,'FX rate q'!$B$7:$C$47,2,FALSE),"")</f>
        <v/>
      </c>
      <c r="AS10" s="1473" t="str">
        <f>IF(ISNUMBER(K10),'Cover Page'!$D$35/1000000*K10/VLOOKUP($AI10,'FX rate q'!$B$7:$C$47,2,FALSE),"")</f>
        <v/>
      </c>
      <c r="AT10" s="1473" t="str">
        <f>IF(ISNUMBER(L10),'Cover Page'!$D$35/1000000*L10/VLOOKUP($AI10,'FX rate q'!$B$7:$C$47,2,FALSE),"")</f>
        <v/>
      </c>
      <c r="AU10" s="1473" t="str">
        <f>IF(ISNUMBER(M10),'Cover Page'!$D$35/1000000*M10/VLOOKUP($AI10,'FX rate q'!$B$7:$C$47,2,FALSE),"")</f>
        <v/>
      </c>
      <c r="AV10" s="1473" t="str">
        <f>IF(ISNUMBER(N10),'Cover Page'!$D$35/1000000*N10/VLOOKUP($AI10,'FX rate q'!$B$7:$C$47,2,FALSE),"")</f>
        <v/>
      </c>
      <c r="AW10" s="1473" t="str">
        <f>IF(ISNUMBER(O10),'Cover Page'!$D$35/1000000*O10/VLOOKUP($AI10,'FX rate q'!$B$7:$C$47,2,FALSE),"")</f>
        <v/>
      </c>
      <c r="AX10" s="1473" t="str">
        <f>IF(ISNUMBER(P10),'Cover Page'!$D$35/1000000*P10/VLOOKUP($AI10,'FX rate q'!$B$7:$C$47,2,FALSE),"")</f>
        <v/>
      </c>
      <c r="AY10" s="1473" t="str">
        <f>IF(ISNUMBER(Q10),'Cover Page'!$D$35/1000000*Q10/VLOOKUP($AI10,'FX rate q'!$B$7:$C$47,2,FALSE),"")</f>
        <v/>
      </c>
      <c r="AZ10" s="1473" t="str">
        <f>IF(ISNUMBER(R10),'Cover Page'!$D$35/1000000*R10/VLOOKUP($AI10,'FX rate q'!$B$7:$C$47,2,FALSE),"")</f>
        <v/>
      </c>
      <c r="BA10" s="1473" t="str">
        <f>IF(ISNUMBER(S10),'Cover Page'!$D$35/1000000*S10/VLOOKUP($AI10,'FX rate q'!$B$7:$C$47,2,FALSE),"")</f>
        <v/>
      </c>
      <c r="BB10" s="1473" t="str">
        <f>IF(ISNUMBER(T10),'Cover Page'!$D$35/1000000*T10/VLOOKUP($AI10,'FX rate q'!$B$7:$C$47,2,FALSE),"")</f>
        <v/>
      </c>
      <c r="BC10" s="1473" t="str">
        <f>IF(ISNUMBER(U10),'Cover Page'!$D$35/1000000*U10/VLOOKUP($AI10,'FX rate q'!$B$7:$C$47,2,FALSE),"")</f>
        <v/>
      </c>
      <c r="BD10" s="1473" t="str">
        <f>IF(ISNUMBER(V10),'Cover Page'!$D$35/1000000*V10/VLOOKUP($AI10,'FX rate q'!$B$7:$C$47,2,FALSE),"")</f>
        <v/>
      </c>
      <c r="BE10" s="1473" t="str">
        <f>IF(ISNUMBER(W10),'Cover Page'!$D$35/1000000*W10/VLOOKUP($AI10,'FX rate q'!$B$7:$C$47,2,FALSE),"")</f>
        <v/>
      </c>
      <c r="BF10" s="1473" t="str">
        <f>IF(ISNUMBER(X10),'Cover Page'!$D$35/1000000*X10/VLOOKUP($AI10,'FX rate q'!$B$7:$C$47,2,FALSE),"")</f>
        <v/>
      </c>
      <c r="BG10" s="1473" t="str">
        <f>IF(ISNUMBER(Y10),'Cover Page'!$D$35/1000000*Y10/VLOOKUP($AI10,'FX rate q'!$B$7:$C$47,2,FALSE),"")</f>
        <v/>
      </c>
      <c r="BH10" s="1473" t="str">
        <f>IF(ISNUMBER(Z10),'Cover Page'!$D$35/1000000*Z10/VLOOKUP($AI10,'FX rate q'!$B$7:$C$47,2,FALSE),"")</f>
        <v/>
      </c>
      <c r="BI10" s="1473" t="str">
        <f>IF(ISNUMBER(AA10),'Cover Page'!$D$35/1000000*AA10/VLOOKUP($AI10,'FX rate q'!$B$7:$C$47,2,FALSE),"")</f>
        <v/>
      </c>
      <c r="BJ10" s="1473" t="str">
        <f>IF(ISNUMBER(AB10),'Cover Page'!$D$35/1000000*AB10/VLOOKUP($AI10,'FX rate q'!$B$7:$C$47,2,FALSE),"")</f>
        <v/>
      </c>
      <c r="BK10" s="1473" t="str">
        <f>IF(ISNUMBER(AC10),'Cover Page'!$D$35/1000000*AC10/VLOOKUP($AI10,'FX rate q'!$B$7:$C$47,2,FALSE),"")</f>
        <v/>
      </c>
      <c r="BL10" s="1473" t="str">
        <f>IF(ISNUMBER(AD10),'Cover Page'!$D$35/1000000*AD10/VLOOKUP($AI10,'FX rate q'!$B$7:$C$47,2,FALSE),"")</f>
        <v/>
      </c>
      <c r="BM10" s="1805" t="str">
        <f>IF(ISNUMBER(AE10),'Cover Page'!$D$35/1000000*AE10/VLOOKUP($AI10,'FX rate q'!$B$7:$C$47,2,FALSE),"")</f>
        <v/>
      </c>
      <c r="BP10" s="2195"/>
      <c r="BQ10" s="1457" t="s">
        <v>447</v>
      </c>
      <c r="BR10" s="1474" t="str">
        <f>IF(ISNUMBER(B10),'Cover Page'!$D$35/1000000*B10/'FX rate'!$C$27,"")</f>
        <v/>
      </c>
      <c r="BS10" s="1475" t="str">
        <f>IF(ISNUMBER(C10),'Cover Page'!$D$35/1000000*C10/'FX rate'!$C$27,"")</f>
        <v/>
      </c>
      <c r="BT10" s="1476" t="str">
        <f>IF(ISNUMBER(D10),'Cover Page'!$D$35/1000000*D10/'FX rate'!$C$27,"")</f>
        <v/>
      </c>
      <c r="BU10" s="1476" t="str">
        <f>IF(ISNUMBER(E10),'Cover Page'!$D$35/1000000*E10/'FX rate'!$C$27,"")</f>
        <v/>
      </c>
      <c r="BV10" s="1477" t="str">
        <f>IF(ISNUMBER(F10),'Cover Page'!$D$35/1000000*F10/'FX rate'!$C$27,"")</f>
        <v/>
      </c>
      <c r="BW10" s="1474" t="str">
        <f>IF(ISNUMBER(G10),'Cover Page'!$D$35/1000000*G10/'FX rate'!$C$27,"")</f>
        <v/>
      </c>
      <c r="BX10" s="1475" t="str">
        <f>IF(ISNUMBER(H10),'Cover Page'!$D$35/1000000*H10/'FX rate'!$C$27,"")</f>
        <v/>
      </c>
      <c r="BY10" s="1476" t="str">
        <f>IF(ISNUMBER(I10),'Cover Page'!$D$35/1000000*I10/'FX rate'!$C$27,"")</f>
        <v/>
      </c>
      <c r="BZ10" s="1476" t="str">
        <f>IF(ISNUMBER(J10),'Cover Page'!$D$35/1000000*J10/'FX rate'!$C$27,"")</f>
        <v/>
      </c>
      <c r="CA10" s="1477" t="str">
        <f>IF(ISNUMBER(K10),'Cover Page'!$D$35/1000000*K10/'FX rate'!$C$27,"")</f>
        <v/>
      </c>
      <c r="CB10" s="1475" t="str">
        <f>IF(ISNUMBER(L10),'Cover Page'!$D$35/1000000*L10/'FX rate'!$C$27,"")</f>
        <v/>
      </c>
      <c r="CC10" s="1475" t="str">
        <f>IF(ISNUMBER(M10),'Cover Page'!$D$35/1000000*M10/'FX rate'!$C$27,"")</f>
        <v/>
      </c>
      <c r="CD10" s="1476" t="str">
        <f>IF(ISNUMBER(N10),'Cover Page'!$D$35/1000000*N10/'FX rate'!$C$27,"")</f>
        <v/>
      </c>
      <c r="CE10" s="1476" t="str">
        <f>IF(ISNUMBER(O10),'Cover Page'!$D$35/1000000*O10/'FX rate'!$C$27,"")</f>
        <v/>
      </c>
      <c r="CF10" s="1477" t="str">
        <f>IF(ISNUMBER(P10),'Cover Page'!$D$35/1000000*P10/'FX rate'!$C$27,"")</f>
        <v/>
      </c>
      <c r="CG10" s="1474" t="str">
        <f>IF(ISNUMBER(Q10),'Cover Page'!$D$35/1000000*Q10/'FX rate'!$C$27,"")</f>
        <v/>
      </c>
      <c r="CH10" s="1475" t="str">
        <f>IF(ISNUMBER(R10),'Cover Page'!$D$35/1000000*R10/'FX rate'!$C$27,"")</f>
        <v/>
      </c>
      <c r="CI10" s="1476" t="str">
        <f>IF(ISNUMBER(S10),'Cover Page'!$D$35/1000000*S10/'FX rate'!$C$27,"")</f>
        <v/>
      </c>
      <c r="CJ10" s="1476" t="str">
        <f>IF(ISNUMBER(T10),'Cover Page'!$D$35/1000000*T10/'FX rate'!$C$27,"")</f>
        <v/>
      </c>
      <c r="CK10" s="1477" t="str">
        <f>IF(ISNUMBER(U10),'Cover Page'!$D$35/1000000*U10/'FX rate'!$C$27,"")</f>
        <v/>
      </c>
      <c r="CL10" s="1474" t="str">
        <f>IF(ISNUMBER(V10),'Cover Page'!$D$35/1000000*V10/'FX rate'!$C$27,"")</f>
        <v/>
      </c>
      <c r="CM10" s="1475" t="str">
        <f>IF(ISNUMBER(W10),'Cover Page'!$D$35/1000000*W10/'FX rate'!$C$27,"")</f>
        <v/>
      </c>
      <c r="CN10" s="1476" t="str">
        <f>IF(ISNUMBER(X10),'Cover Page'!$D$35/1000000*X10/'FX rate'!$C$27,"")</f>
        <v/>
      </c>
      <c r="CO10" s="1476" t="str">
        <f>IF(ISNUMBER(Y10),'Cover Page'!$D$35/1000000*Y10/'FX rate'!$C$27,"")</f>
        <v/>
      </c>
      <c r="CP10" s="1477" t="str">
        <f>IF(ISNUMBER(Z10),'Cover Page'!$D$35/1000000*Z10/'FX rate'!$C$27,"")</f>
        <v/>
      </c>
      <c r="CQ10" s="1474" t="str">
        <f>IF(ISNUMBER(AA10),'Cover Page'!$D$35/1000000*AA10/'FX rate'!$C$27,"")</f>
        <v/>
      </c>
      <c r="CR10" s="1475" t="str">
        <f>IF(ISNUMBER(AB10),'Cover Page'!$D$35/1000000*AB10/'FX rate'!$C$27,"")</f>
        <v/>
      </c>
      <c r="CS10" s="1476" t="str">
        <f>IF(ISNUMBER(AC10),'Cover Page'!$D$35/1000000*AC10/'FX rate'!$C$27,"")</f>
        <v/>
      </c>
      <c r="CT10" s="1476" t="str">
        <f>IF(ISNUMBER(AD10),'Cover Page'!$D$35/1000000*AD10/'FX rate'!$C$27,"")</f>
        <v/>
      </c>
      <c r="CU10" s="1477" t="str">
        <f>IF(ISNUMBER(AE10),'Cover Page'!$D$35/1000000*AE10/'FX rate'!$C$27,"")</f>
        <v/>
      </c>
    </row>
    <row r="11" spans="1:99" x14ac:dyDescent="0.2">
      <c r="A11" s="1457" t="s">
        <v>448</v>
      </c>
      <c r="B11" s="1718"/>
      <c r="C11" s="1468" t="str">
        <f t="shared" ref="C11:C45" si="0">IF(COUNT(B10:B11)=2,B11-B10,"")</f>
        <v/>
      </c>
      <c r="D11" s="1719"/>
      <c r="E11" s="1719"/>
      <c r="F11" s="1469" t="str">
        <f t="shared" ref="F11:F45" si="1">IF(COUNT(D11:E11)=2,C11-D11-E11,"")</f>
        <v/>
      </c>
      <c r="G11" s="1718"/>
      <c r="H11" s="1468" t="str">
        <f t="shared" ref="H11:H45" si="2">IF(COUNT(G10:G11)=2,G11-G10,"")</f>
        <v/>
      </c>
      <c r="I11" s="1719"/>
      <c r="J11" s="1719"/>
      <c r="K11" s="1469" t="str">
        <f t="shared" ref="K11:K45" si="3">IF(COUNT(I11:J11)=2,H11-I11-J11,"")</f>
        <v/>
      </c>
      <c r="L11" s="1718"/>
      <c r="M11" s="1468" t="str">
        <f t="shared" ref="M11:M45" si="4">IF(COUNT(L10:L11)=2,L11-L10,"")</f>
        <v/>
      </c>
      <c r="N11" s="1719"/>
      <c r="O11" s="1719"/>
      <c r="P11" s="1469" t="str">
        <f t="shared" ref="P11:P45" si="5">IF(COUNT(N11:O11)=2,M11-N11-O11,"")</f>
        <v/>
      </c>
      <c r="Q11" s="1718"/>
      <c r="R11" s="1468" t="str">
        <f t="shared" ref="R11:R45" si="6">IF(COUNT(Q10:Q11)=2,Q11-Q10,"")</f>
        <v/>
      </c>
      <c r="S11" s="1719"/>
      <c r="T11" s="1719"/>
      <c r="U11" s="1469" t="str">
        <f t="shared" ref="U11:U45" si="7">IF(COUNT(S11:T11)=2,R11-S11-T11,"")</f>
        <v/>
      </c>
      <c r="V11" s="1737"/>
      <c r="W11" s="1468" t="str">
        <f t="shared" ref="W11:W45" si="8">IF(COUNT(V10:V11)=2,V11-V10,"")</f>
        <v/>
      </c>
      <c r="X11" s="1738"/>
      <c r="Y11" s="1738"/>
      <c r="Z11" s="1469" t="str">
        <f t="shared" ref="Z11:Z45" si="9">IF(COUNT(X11:Y11)=2,W11-X11-Y11,"")</f>
        <v/>
      </c>
      <c r="AA11" s="1737"/>
      <c r="AB11" s="1468" t="str">
        <f t="shared" ref="AB11:AB45" si="10">IF(COUNT(AA10:AA11)=2,AA11-AA10,"")</f>
        <v/>
      </c>
      <c r="AC11" s="1738"/>
      <c r="AD11" s="1738"/>
      <c r="AE11" s="1469" t="str">
        <f t="shared" ref="AE11:AE45" si="11">IF(COUNT(AC11:AD11)=2,AB11-AC11-AD11,"")</f>
        <v/>
      </c>
      <c r="AF11" s="1478"/>
      <c r="AH11" s="2194"/>
      <c r="AI11" s="1804" t="s">
        <v>448</v>
      </c>
      <c r="AJ11" s="1473" t="str">
        <f>IF(ISNUMBER(B11),'Cover Page'!$D$35/1000000*B11/VLOOKUP($AI11,'FX rate q'!$B$7:$C$47,2,FALSE),"")</f>
        <v/>
      </c>
      <c r="AK11" s="1473" t="str">
        <f>IF(ISNUMBER(C11),'Cover Page'!$D$35/1000000*C11/VLOOKUP($AI11,'FX rate q'!$B$7:$C$47,2,FALSE),"")</f>
        <v/>
      </c>
      <c r="AL11" s="1473" t="str">
        <f>IF(ISNUMBER(D11),'Cover Page'!$D$35/1000000*D11/VLOOKUP($AI11,'FX rate q'!$B$7:$C$47,2,FALSE),"")</f>
        <v/>
      </c>
      <c r="AM11" s="1473" t="str">
        <f>IF(ISNUMBER(E11),'Cover Page'!$D$35/1000000*E11/VLOOKUP($AI11,'FX rate q'!$B$7:$C$47,2,FALSE),"")</f>
        <v/>
      </c>
      <c r="AN11" s="1473" t="str">
        <f>IF(ISNUMBER(F11),'Cover Page'!$D$35/1000000*F11/VLOOKUP($AI11,'FX rate q'!$B$7:$C$47,2,FALSE),"")</f>
        <v/>
      </c>
      <c r="AO11" s="1473" t="str">
        <f>IF(ISNUMBER(G11),'Cover Page'!$D$35/1000000*G11/VLOOKUP($AI11,'FX rate q'!$B$7:$C$47,2,FALSE),"")</f>
        <v/>
      </c>
      <c r="AP11" s="1473" t="str">
        <f>IF(ISNUMBER(H11),'Cover Page'!$D$35/1000000*H11/VLOOKUP($AI11,'FX rate q'!$B$7:$C$47,2,FALSE),"")</f>
        <v/>
      </c>
      <c r="AQ11" s="1473" t="str">
        <f>IF(ISNUMBER(I11),'Cover Page'!$D$35/1000000*I11/VLOOKUP($AI11,'FX rate q'!$B$7:$C$47,2,FALSE),"")</f>
        <v/>
      </c>
      <c r="AR11" s="1473" t="str">
        <f>IF(ISNUMBER(J11),'Cover Page'!$D$35/1000000*J11/VLOOKUP($AI11,'FX rate q'!$B$7:$C$47,2,FALSE),"")</f>
        <v/>
      </c>
      <c r="AS11" s="1473" t="str">
        <f>IF(ISNUMBER(K11),'Cover Page'!$D$35/1000000*K11/VLOOKUP($AI11,'FX rate q'!$B$7:$C$47,2,FALSE),"")</f>
        <v/>
      </c>
      <c r="AT11" s="1473" t="str">
        <f>IF(ISNUMBER(L11),'Cover Page'!$D$35/1000000*L11/VLOOKUP($AI11,'FX rate q'!$B$7:$C$47,2,FALSE),"")</f>
        <v/>
      </c>
      <c r="AU11" s="1473" t="str">
        <f>IF(ISNUMBER(M11),'Cover Page'!$D$35/1000000*M11/VLOOKUP($AI11,'FX rate q'!$B$7:$C$47,2,FALSE),"")</f>
        <v/>
      </c>
      <c r="AV11" s="1473" t="str">
        <f>IF(ISNUMBER(N11),'Cover Page'!$D$35/1000000*N11/VLOOKUP($AI11,'FX rate q'!$B$7:$C$47,2,FALSE),"")</f>
        <v/>
      </c>
      <c r="AW11" s="1473" t="str">
        <f>IF(ISNUMBER(O11),'Cover Page'!$D$35/1000000*O11/VLOOKUP($AI11,'FX rate q'!$B$7:$C$47,2,FALSE),"")</f>
        <v/>
      </c>
      <c r="AX11" s="1473" t="str">
        <f>IF(ISNUMBER(P11),'Cover Page'!$D$35/1000000*P11/VLOOKUP($AI11,'FX rate q'!$B$7:$C$47,2,FALSE),"")</f>
        <v/>
      </c>
      <c r="AY11" s="1473" t="str">
        <f>IF(ISNUMBER(Q11),'Cover Page'!$D$35/1000000*Q11/VLOOKUP($AI11,'FX rate q'!$B$7:$C$47,2,FALSE),"")</f>
        <v/>
      </c>
      <c r="AZ11" s="1473" t="str">
        <f>IF(ISNUMBER(R11),'Cover Page'!$D$35/1000000*R11/VLOOKUP($AI11,'FX rate q'!$B$7:$C$47,2,FALSE),"")</f>
        <v/>
      </c>
      <c r="BA11" s="1473" t="str">
        <f>IF(ISNUMBER(S11),'Cover Page'!$D$35/1000000*S11/VLOOKUP($AI11,'FX rate q'!$B$7:$C$47,2,FALSE),"")</f>
        <v/>
      </c>
      <c r="BB11" s="1473" t="str">
        <f>IF(ISNUMBER(T11),'Cover Page'!$D$35/1000000*T11/VLOOKUP($AI11,'FX rate q'!$B$7:$C$47,2,FALSE),"")</f>
        <v/>
      </c>
      <c r="BC11" s="1473" t="str">
        <f>IF(ISNUMBER(U11),'Cover Page'!$D$35/1000000*U11/VLOOKUP($AI11,'FX rate q'!$B$7:$C$47,2,FALSE),"")</f>
        <v/>
      </c>
      <c r="BD11" s="1473" t="str">
        <f>IF(ISNUMBER(V11),'Cover Page'!$D$35/1000000*V11/VLOOKUP($AI11,'FX rate q'!$B$7:$C$47,2,FALSE),"")</f>
        <v/>
      </c>
      <c r="BE11" s="1473" t="str">
        <f>IF(ISNUMBER(W11),'Cover Page'!$D$35/1000000*W11/VLOOKUP($AI11,'FX rate q'!$B$7:$C$47,2,FALSE),"")</f>
        <v/>
      </c>
      <c r="BF11" s="1473" t="str">
        <f>IF(ISNUMBER(X11),'Cover Page'!$D$35/1000000*X11/VLOOKUP($AI11,'FX rate q'!$B$7:$C$47,2,FALSE),"")</f>
        <v/>
      </c>
      <c r="BG11" s="1473" t="str">
        <f>IF(ISNUMBER(Y11),'Cover Page'!$D$35/1000000*Y11/VLOOKUP($AI11,'FX rate q'!$B$7:$C$47,2,FALSE),"")</f>
        <v/>
      </c>
      <c r="BH11" s="1473" t="str">
        <f>IF(ISNUMBER(Z11),'Cover Page'!$D$35/1000000*Z11/VLOOKUP($AI11,'FX rate q'!$B$7:$C$47,2,FALSE),"")</f>
        <v/>
      </c>
      <c r="BI11" s="1473" t="str">
        <f>IF(ISNUMBER(AA11),'Cover Page'!$D$35/1000000*AA11/VLOOKUP($AI11,'FX rate q'!$B$7:$C$47,2,FALSE),"")</f>
        <v/>
      </c>
      <c r="BJ11" s="1473" t="str">
        <f>IF(ISNUMBER(AB11),'Cover Page'!$D$35/1000000*AB11/VLOOKUP($AI11,'FX rate q'!$B$7:$C$47,2,FALSE),"")</f>
        <v/>
      </c>
      <c r="BK11" s="1473" t="str">
        <f>IF(ISNUMBER(AC11),'Cover Page'!$D$35/1000000*AC11/VLOOKUP($AI11,'FX rate q'!$B$7:$C$47,2,FALSE),"")</f>
        <v/>
      </c>
      <c r="BL11" s="1473" t="str">
        <f>IF(ISNUMBER(AD11),'Cover Page'!$D$35/1000000*AD11/VLOOKUP($AI11,'FX rate q'!$B$7:$C$47,2,FALSE),"")</f>
        <v/>
      </c>
      <c r="BM11" s="1806" t="str">
        <f>IF(ISNUMBER(AE11),'Cover Page'!$D$35/1000000*AE11/VLOOKUP($AI11,'FX rate q'!$B$7:$C$47,2,FALSE),"")</f>
        <v/>
      </c>
      <c r="BP11" s="2195"/>
      <c r="BQ11" s="1457" t="s">
        <v>448</v>
      </c>
      <c r="BR11" s="1474" t="str">
        <f>IF(ISNUMBER(B11),'Cover Page'!$D$35/1000000*B11/'FX rate'!$C$27,"")</f>
        <v/>
      </c>
      <c r="BS11" s="1475" t="str">
        <f>IF(ISNUMBER(C11),'Cover Page'!$D$35/1000000*C11/'FX rate'!$C$27,"")</f>
        <v/>
      </c>
      <c r="BT11" s="1476" t="str">
        <f>IF(ISNUMBER(D11),'Cover Page'!$D$35/1000000*D11/'FX rate'!$C$27,"")</f>
        <v/>
      </c>
      <c r="BU11" s="1476" t="str">
        <f>IF(ISNUMBER(E11),'Cover Page'!$D$35/1000000*E11/'FX rate'!$C$27,"")</f>
        <v/>
      </c>
      <c r="BV11" s="1477" t="str">
        <f>IF(ISNUMBER(F11),'Cover Page'!$D$35/1000000*F11/'FX rate'!$C$27,"")</f>
        <v/>
      </c>
      <c r="BW11" s="1474" t="str">
        <f>IF(ISNUMBER(G11),'Cover Page'!$D$35/1000000*G11/'FX rate'!$C$27,"")</f>
        <v/>
      </c>
      <c r="BX11" s="1475" t="str">
        <f>IF(ISNUMBER(H11),'Cover Page'!$D$35/1000000*H11/'FX rate'!$C$27,"")</f>
        <v/>
      </c>
      <c r="BY11" s="1476" t="str">
        <f>IF(ISNUMBER(I11),'Cover Page'!$D$35/1000000*I11/'FX rate'!$C$27,"")</f>
        <v/>
      </c>
      <c r="BZ11" s="1476" t="str">
        <f>IF(ISNUMBER(J11),'Cover Page'!$D$35/1000000*J11/'FX rate'!$C$27,"")</f>
        <v/>
      </c>
      <c r="CA11" s="1477" t="str">
        <f>IF(ISNUMBER(K11),'Cover Page'!$D$35/1000000*K11/'FX rate'!$C$27,"")</f>
        <v/>
      </c>
      <c r="CB11" s="1475" t="str">
        <f>IF(ISNUMBER(L11),'Cover Page'!$D$35/1000000*L11/'FX rate'!$C$27,"")</f>
        <v/>
      </c>
      <c r="CC11" s="1475" t="str">
        <f>IF(ISNUMBER(M11),'Cover Page'!$D$35/1000000*M11/'FX rate'!$C$27,"")</f>
        <v/>
      </c>
      <c r="CD11" s="1476" t="str">
        <f>IF(ISNUMBER(N11),'Cover Page'!$D$35/1000000*N11/'FX rate'!$C$27,"")</f>
        <v/>
      </c>
      <c r="CE11" s="1476" t="str">
        <f>IF(ISNUMBER(O11),'Cover Page'!$D$35/1000000*O11/'FX rate'!$C$27,"")</f>
        <v/>
      </c>
      <c r="CF11" s="1477" t="str">
        <f>IF(ISNUMBER(P11),'Cover Page'!$D$35/1000000*P11/'FX rate'!$C$27,"")</f>
        <v/>
      </c>
      <c r="CG11" s="1474" t="str">
        <f>IF(ISNUMBER(Q11),'Cover Page'!$D$35/1000000*Q11/'FX rate'!$C$27,"")</f>
        <v/>
      </c>
      <c r="CH11" s="1475" t="str">
        <f>IF(ISNUMBER(R11),'Cover Page'!$D$35/1000000*R11/'FX rate'!$C$27,"")</f>
        <v/>
      </c>
      <c r="CI11" s="1476" t="str">
        <f>IF(ISNUMBER(S11),'Cover Page'!$D$35/1000000*S11/'FX rate'!$C$27,"")</f>
        <v/>
      </c>
      <c r="CJ11" s="1476" t="str">
        <f>IF(ISNUMBER(T11),'Cover Page'!$D$35/1000000*T11/'FX rate'!$C$27,"")</f>
        <v/>
      </c>
      <c r="CK11" s="1477" t="str">
        <f>IF(ISNUMBER(U11),'Cover Page'!$D$35/1000000*U11/'FX rate'!$C$27,"")</f>
        <v/>
      </c>
      <c r="CL11" s="1474" t="str">
        <f>IF(ISNUMBER(V11),'Cover Page'!$D$35/1000000*V11/'FX rate'!$C$27,"")</f>
        <v/>
      </c>
      <c r="CM11" s="1475" t="str">
        <f>IF(ISNUMBER(W11),'Cover Page'!$D$35/1000000*W11/'FX rate'!$C$27,"")</f>
        <v/>
      </c>
      <c r="CN11" s="1476" t="str">
        <f>IF(ISNUMBER(X11),'Cover Page'!$D$35/1000000*X11/'FX rate'!$C$27,"")</f>
        <v/>
      </c>
      <c r="CO11" s="1476" t="str">
        <f>IF(ISNUMBER(Y11),'Cover Page'!$D$35/1000000*Y11/'FX rate'!$C$27,"")</f>
        <v/>
      </c>
      <c r="CP11" s="1477" t="str">
        <f>IF(ISNUMBER(Z11),'Cover Page'!$D$35/1000000*Z11/'FX rate'!$C$27,"")</f>
        <v/>
      </c>
      <c r="CQ11" s="1474" t="str">
        <f>IF(ISNUMBER(AA11),'Cover Page'!$D$35/1000000*AA11/'FX rate'!$C$27,"")</f>
        <v/>
      </c>
      <c r="CR11" s="1475" t="str">
        <f>IF(ISNUMBER(AB11),'Cover Page'!$D$35/1000000*AB11/'FX rate'!$C$27,"")</f>
        <v/>
      </c>
      <c r="CS11" s="1476" t="str">
        <f>IF(ISNUMBER(AC11),'Cover Page'!$D$35/1000000*AC11/'FX rate'!$C$27,"")</f>
        <v/>
      </c>
      <c r="CT11" s="1476" t="str">
        <f>IF(ISNUMBER(AD11),'Cover Page'!$D$35/1000000*AD11/'FX rate'!$C$27,"")</f>
        <v/>
      </c>
      <c r="CU11" s="1477" t="str">
        <f>IF(ISNUMBER(AE11),'Cover Page'!$D$35/1000000*AE11/'FX rate'!$C$27,"")</f>
        <v/>
      </c>
    </row>
    <row r="12" spans="1:99" x14ac:dyDescent="0.2">
      <c r="A12" s="1457" t="s">
        <v>449</v>
      </c>
      <c r="B12" s="1718"/>
      <c r="C12" s="1468" t="str">
        <f t="shared" si="0"/>
        <v/>
      </c>
      <c r="D12" s="1719"/>
      <c r="E12" s="1719"/>
      <c r="F12" s="1469" t="str">
        <f t="shared" si="1"/>
        <v/>
      </c>
      <c r="G12" s="1718"/>
      <c r="H12" s="1468" t="str">
        <f t="shared" si="2"/>
        <v/>
      </c>
      <c r="I12" s="1719"/>
      <c r="J12" s="1719"/>
      <c r="K12" s="1469" t="str">
        <f t="shared" si="3"/>
        <v/>
      </c>
      <c r="L12" s="1718"/>
      <c r="M12" s="1468" t="str">
        <f t="shared" si="4"/>
        <v/>
      </c>
      <c r="N12" s="1719"/>
      <c r="O12" s="1719"/>
      <c r="P12" s="1469" t="str">
        <f t="shared" si="5"/>
        <v/>
      </c>
      <c r="Q12" s="1718"/>
      <c r="R12" s="1468" t="str">
        <f t="shared" si="6"/>
        <v/>
      </c>
      <c r="S12" s="1719"/>
      <c r="T12" s="1719"/>
      <c r="U12" s="1469" t="str">
        <f t="shared" si="7"/>
        <v/>
      </c>
      <c r="V12" s="1737"/>
      <c r="W12" s="1468" t="str">
        <f t="shared" si="8"/>
        <v/>
      </c>
      <c r="X12" s="1738"/>
      <c r="Y12" s="1738"/>
      <c r="Z12" s="1469" t="str">
        <f t="shared" si="9"/>
        <v/>
      </c>
      <c r="AA12" s="1737"/>
      <c r="AB12" s="1468" t="str">
        <f t="shared" si="10"/>
        <v/>
      </c>
      <c r="AC12" s="1738"/>
      <c r="AD12" s="1738"/>
      <c r="AE12" s="1469" t="str">
        <f t="shared" si="11"/>
        <v/>
      </c>
      <c r="AF12" s="1478"/>
      <c r="AH12" s="2194"/>
      <c r="AI12" s="1804" t="s">
        <v>449</v>
      </c>
      <c r="AJ12" s="1473" t="str">
        <f>IF(ISNUMBER(B12),'Cover Page'!$D$35/1000000*B12/VLOOKUP($AI12,'FX rate q'!$B$7:$C$47,2,FALSE),"")</f>
        <v/>
      </c>
      <c r="AK12" s="1473" t="str">
        <f>IF(ISNUMBER(C12),'Cover Page'!$D$35/1000000*C12/VLOOKUP($AI12,'FX rate q'!$B$7:$C$47,2,FALSE),"")</f>
        <v/>
      </c>
      <c r="AL12" s="1473" t="str">
        <f>IF(ISNUMBER(D12),'Cover Page'!$D$35/1000000*D12/VLOOKUP($AI12,'FX rate q'!$B$7:$C$47,2,FALSE),"")</f>
        <v/>
      </c>
      <c r="AM12" s="1473" t="str">
        <f>IF(ISNUMBER(E12),'Cover Page'!$D$35/1000000*E12/VLOOKUP($AI12,'FX rate q'!$B$7:$C$47,2,FALSE),"")</f>
        <v/>
      </c>
      <c r="AN12" s="1473" t="str">
        <f>IF(ISNUMBER(F12),'Cover Page'!$D$35/1000000*F12/VLOOKUP($AI12,'FX rate q'!$B$7:$C$47,2,FALSE),"")</f>
        <v/>
      </c>
      <c r="AO12" s="1473" t="str">
        <f>IF(ISNUMBER(G12),'Cover Page'!$D$35/1000000*G12/VLOOKUP($AI12,'FX rate q'!$B$7:$C$47,2,FALSE),"")</f>
        <v/>
      </c>
      <c r="AP12" s="1473" t="str">
        <f>IF(ISNUMBER(H12),'Cover Page'!$D$35/1000000*H12/VLOOKUP($AI12,'FX rate q'!$B$7:$C$47,2,FALSE),"")</f>
        <v/>
      </c>
      <c r="AQ12" s="1473" t="str">
        <f>IF(ISNUMBER(I12),'Cover Page'!$D$35/1000000*I12/VLOOKUP($AI12,'FX rate q'!$B$7:$C$47,2,FALSE),"")</f>
        <v/>
      </c>
      <c r="AR12" s="1473" t="str">
        <f>IF(ISNUMBER(J12),'Cover Page'!$D$35/1000000*J12/VLOOKUP($AI12,'FX rate q'!$B$7:$C$47,2,FALSE),"")</f>
        <v/>
      </c>
      <c r="AS12" s="1473" t="str">
        <f>IF(ISNUMBER(K12),'Cover Page'!$D$35/1000000*K12/VLOOKUP($AI12,'FX rate q'!$B$7:$C$47,2,FALSE),"")</f>
        <v/>
      </c>
      <c r="AT12" s="1473" t="str">
        <f>IF(ISNUMBER(L12),'Cover Page'!$D$35/1000000*L12/VLOOKUP($AI12,'FX rate q'!$B$7:$C$47,2,FALSE),"")</f>
        <v/>
      </c>
      <c r="AU12" s="1473" t="str">
        <f>IF(ISNUMBER(M12),'Cover Page'!$D$35/1000000*M12/VLOOKUP($AI12,'FX rate q'!$B$7:$C$47,2,FALSE),"")</f>
        <v/>
      </c>
      <c r="AV12" s="1473" t="str">
        <f>IF(ISNUMBER(N12),'Cover Page'!$D$35/1000000*N12/VLOOKUP($AI12,'FX rate q'!$B$7:$C$47,2,FALSE),"")</f>
        <v/>
      </c>
      <c r="AW12" s="1473" t="str">
        <f>IF(ISNUMBER(O12),'Cover Page'!$D$35/1000000*O12/VLOOKUP($AI12,'FX rate q'!$B$7:$C$47,2,FALSE),"")</f>
        <v/>
      </c>
      <c r="AX12" s="1473" t="str">
        <f>IF(ISNUMBER(P12),'Cover Page'!$D$35/1000000*P12/VLOOKUP($AI12,'FX rate q'!$B$7:$C$47,2,FALSE),"")</f>
        <v/>
      </c>
      <c r="AY12" s="1473" t="str">
        <f>IF(ISNUMBER(Q12),'Cover Page'!$D$35/1000000*Q12/VLOOKUP($AI12,'FX rate q'!$B$7:$C$47,2,FALSE),"")</f>
        <v/>
      </c>
      <c r="AZ12" s="1473" t="str">
        <f>IF(ISNUMBER(R12),'Cover Page'!$D$35/1000000*R12/VLOOKUP($AI12,'FX rate q'!$B$7:$C$47,2,FALSE),"")</f>
        <v/>
      </c>
      <c r="BA12" s="1473" t="str">
        <f>IF(ISNUMBER(S12),'Cover Page'!$D$35/1000000*S12/VLOOKUP($AI12,'FX rate q'!$B$7:$C$47,2,FALSE),"")</f>
        <v/>
      </c>
      <c r="BB12" s="1473" t="str">
        <f>IF(ISNUMBER(T12),'Cover Page'!$D$35/1000000*T12/VLOOKUP($AI12,'FX rate q'!$B$7:$C$47,2,FALSE),"")</f>
        <v/>
      </c>
      <c r="BC12" s="1473" t="str">
        <f>IF(ISNUMBER(U12),'Cover Page'!$D$35/1000000*U12/VLOOKUP($AI12,'FX rate q'!$B$7:$C$47,2,FALSE),"")</f>
        <v/>
      </c>
      <c r="BD12" s="1473" t="str">
        <f>IF(ISNUMBER(V12),'Cover Page'!$D$35/1000000*V12/VLOOKUP($AI12,'FX rate q'!$B$7:$C$47,2,FALSE),"")</f>
        <v/>
      </c>
      <c r="BE12" s="1473" t="str">
        <f>IF(ISNUMBER(W12),'Cover Page'!$D$35/1000000*W12/VLOOKUP($AI12,'FX rate q'!$B$7:$C$47,2,FALSE),"")</f>
        <v/>
      </c>
      <c r="BF12" s="1473" t="str">
        <f>IF(ISNUMBER(X12),'Cover Page'!$D$35/1000000*X12/VLOOKUP($AI12,'FX rate q'!$B$7:$C$47,2,FALSE),"")</f>
        <v/>
      </c>
      <c r="BG12" s="1473" t="str">
        <f>IF(ISNUMBER(Y12),'Cover Page'!$D$35/1000000*Y12/VLOOKUP($AI12,'FX rate q'!$B$7:$C$47,2,FALSE),"")</f>
        <v/>
      </c>
      <c r="BH12" s="1473" t="str">
        <f>IF(ISNUMBER(Z12),'Cover Page'!$D$35/1000000*Z12/VLOOKUP($AI12,'FX rate q'!$B$7:$C$47,2,FALSE),"")</f>
        <v/>
      </c>
      <c r="BI12" s="1473" t="str">
        <f>IF(ISNUMBER(AA12),'Cover Page'!$D$35/1000000*AA12/VLOOKUP($AI12,'FX rate q'!$B$7:$C$47,2,FALSE),"")</f>
        <v/>
      </c>
      <c r="BJ12" s="1473" t="str">
        <f>IF(ISNUMBER(AB12),'Cover Page'!$D$35/1000000*AB12/VLOOKUP($AI12,'FX rate q'!$B$7:$C$47,2,FALSE),"")</f>
        <v/>
      </c>
      <c r="BK12" s="1473" t="str">
        <f>IF(ISNUMBER(AC12),'Cover Page'!$D$35/1000000*AC12/VLOOKUP($AI12,'FX rate q'!$B$7:$C$47,2,FALSE),"")</f>
        <v/>
      </c>
      <c r="BL12" s="1473" t="str">
        <f>IF(ISNUMBER(AD12),'Cover Page'!$D$35/1000000*AD12/VLOOKUP($AI12,'FX rate q'!$B$7:$C$47,2,FALSE),"")</f>
        <v/>
      </c>
      <c r="BM12" s="1806" t="str">
        <f>IF(ISNUMBER(AE12),'Cover Page'!$D$35/1000000*AE12/VLOOKUP($AI12,'FX rate q'!$B$7:$C$47,2,FALSE),"")</f>
        <v/>
      </c>
      <c r="BP12" s="2195"/>
      <c r="BQ12" s="1457" t="s">
        <v>449</v>
      </c>
      <c r="BR12" s="1474" t="str">
        <f>IF(ISNUMBER(B12),'Cover Page'!$D$35/1000000*B12/'FX rate'!$C$27,"")</f>
        <v/>
      </c>
      <c r="BS12" s="1475" t="str">
        <f>IF(ISNUMBER(C12),'Cover Page'!$D$35/1000000*C12/'FX rate'!$C$27,"")</f>
        <v/>
      </c>
      <c r="BT12" s="1476" t="str">
        <f>IF(ISNUMBER(D12),'Cover Page'!$D$35/1000000*D12/'FX rate'!$C$27,"")</f>
        <v/>
      </c>
      <c r="BU12" s="1476" t="str">
        <f>IF(ISNUMBER(E12),'Cover Page'!$D$35/1000000*E12/'FX rate'!$C$27,"")</f>
        <v/>
      </c>
      <c r="BV12" s="1477" t="str">
        <f>IF(ISNUMBER(F12),'Cover Page'!$D$35/1000000*F12/'FX rate'!$C$27,"")</f>
        <v/>
      </c>
      <c r="BW12" s="1474" t="str">
        <f>IF(ISNUMBER(G12),'Cover Page'!$D$35/1000000*G12/'FX rate'!$C$27,"")</f>
        <v/>
      </c>
      <c r="BX12" s="1475" t="str">
        <f>IF(ISNUMBER(H12),'Cover Page'!$D$35/1000000*H12/'FX rate'!$C$27,"")</f>
        <v/>
      </c>
      <c r="BY12" s="1476" t="str">
        <f>IF(ISNUMBER(I12),'Cover Page'!$D$35/1000000*I12/'FX rate'!$C$27,"")</f>
        <v/>
      </c>
      <c r="BZ12" s="1476" t="str">
        <f>IF(ISNUMBER(J12),'Cover Page'!$D$35/1000000*J12/'FX rate'!$C$27,"")</f>
        <v/>
      </c>
      <c r="CA12" s="1477" t="str">
        <f>IF(ISNUMBER(K12),'Cover Page'!$D$35/1000000*K12/'FX rate'!$C$27,"")</f>
        <v/>
      </c>
      <c r="CB12" s="1475" t="str">
        <f>IF(ISNUMBER(L12),'Cover Page'!$D$35/1000000*L12/'FX rate'!$C$27,"")</f>
        <v/>
      </c>
      <c r="CC12" s="1475" t="str">
        <f>IF(ISNUMBER(M12),'Cover Page'!$D$35/1000000*M12/'FX rate'!$C$27,"")</f>
        <v/>
      </c>
      <c r="CD12" s="1476" t="str">
        <f>IF(ISNUMBER(N12),'Cover Page'!$D$35/1000000*N12/'FX rate'!$C$27,"")</f>
        <v/>
      </c>
      <c r="CE12" s="1476" t="str">
        <f>IF(ISNUMBER(O12),'Cover Page'!$D$35/1000000*O12/'FX rate'!$C$27,"")</f>
        <v/>
      </c>
      <c r="CF12" s="1477" t="str">
        <f>IF(ISNUMBER(P12),'Cover Page'!$D$35/1000000*P12/'FX rate'!$C$27,"")</f>
        <v/>
      </c>
      <c r="CG12" s="1474" t="str">
        <f>IF(ISNUMBER(Q12),'Cover Page'!$D$35/1000000*Q12/'FX rate'!$C$27,"")</f>
        <v/>
      </c>
      <c r="CH12" s="1475" t="str">
        <f>IF(ISNUMBER(R12),'Cover Page'!$D$35/1000000*R12/'FX rate'!$C$27,"")</f>
        <v/>
      </c>
      <c r="CI12" s="1476" t="str">
        <f>IF(ISNUMBER(S12),'Cover Page'!$D$35/1000000*S12/'FX rate'!$C$27,"")</f>
        <v/>
      </c>
      <c r="CJ12" s="1476" t="str">
        <f>IF(ISNUMBER(T12),'Cover Page'!$D$35/1000000*T12/'FX rate'!$C$27,"")</f>
        <v/>
      </c>
      <c r="CK12" s="1477" t="str">
        <f>IF(ISNUMBER(U12),'Cover Page'!$D$35/1000000*U12/'FX rate'!$C$27,"")</f>
        <v/>
      </c>
      <c r="CL12" s="1474" t="str">
        <f>IF(ISNUMBER(V12),'Cover Page'!$D$35/1000000*V12/'FX rate'!$C$27,"")</f>
        <v/>
      </c>
      <c r="CM12" s="1475" t="str">
        <f>IF(ISNUMBER(W12),'Cover Page'!$D$35/1000000*W12/'FX rate'!$C$27,"")</f>
        <v/>
      </c>
      <c r="CN12" s="1476" t="str">
        <f>IF(ISNUMBER(X12),'Cover Page'!$D$35/1000000*X12/'FX rate'!$C$27,"")</f>
        <v/>
      </c>
      <c r="CO12" s="1476" t="str">
        <f>IF(ISNUMBER(Y12),'Cover Page'!$D$35/1000000*Y12/'FX rate'!$C$27,"")</f>
        <v/>
      </c>
      <c r="CP12" s="1477" t="str">
        <f>IF(ISNUMBER(Z12),'Cover Page'!$D$35/1000000*Z12/'FX rate'!$C$27,"")</f>
        <v/>
      </c>
      <c r="CQ12" s="1474" t="str">
        <f>IF(ISNUMBER(AA12),'Cover Page'!$D$35/1000000*AA12/'FX rate'!$C$27,"")</f>
        <v/>
      </c>
      <c r="CR12" s="1475" t="str">
        <f>IF(ISNUMBER(AB12),'Cover Page'!$D$35/1000000*AB12/'FX rate'!$C$27,"")</f>
        <v/>
      </c>
      <c r="CS12" s="1476" t="str">
        <f>IF(ISNUMBER(AC12),'Cover Page'!$D$35/1000000*AC12/'FX rate'!$C$27,"")</f>
        <v/>
      </c>
      <c r="CT12" s="1476" t="str">
        <f>IF(ISNUMBER(AD12),'Cover Page'!$D$35/1000000*AD12/'FX rate'!$C$27,"")</f>
        <v/>
      </c>
      <c r="CU12" s="1477" t="str">
        <f>IF(ISNUMBER(AE12),'Cover Page'!$D$35/1000000*AE12/'FX rate'!$C$27,"")</f>
        <v/>
      </c>
    </row>
    <row r="13" spans="1:99" x14ac:dyDescent="0.2">
      <c r="A13" s="1457" t="s">
        <v>450</v>
      </c>
      <c r="B13" s="1718"/>
      <c r="C13" s="1468" t="str">
        <f t="shared" si="0"/>
        <v/>
      </c>
      <c r="D13" s="1719"/>
      <c r="E13" s="1719"/>
      <c r="F13" s="1469" t="str">
        <f t="shared" si="1"/>
        <v/>
      </c>
      <c r="G13" s="1718"/>
      <c r="H13" s="1468" t="str">
        <f t="shared" si="2"/>
        <v/>
      </c>
      <c r="I13" s="1719"/>
      <c r="J13" s="1719"/>
      <c r="K13" s="1469" t="str">
        <f t="shared" si="3"/>
        <v/>
      </c>
      <c r="L13" s="1718"/>
      <c r="M13" s="1468" t="str">
        <f t="shared" si="4"/>
        <v/>
      </c>
      <c r="N13" s="1719"/>
      <c r="O13" s="1719"/>
      <c r="P13" s="1469" t="str">
        <f t="shared" si="5"/>
        <v/>
      </c>
      <c r="Q13" s="1718"/>
      <c r="R13" s="1468" t="str">
        <f t="shared" si="6"/>
        <v/>
      </c>
      <c r="S13" s="1719"/>
      <c r="T13" s="1719"/>
      <c r="U13" s="1469" t="str">
        <f t="shared" si="7"/>
        <v/>
      </c>
      <c r="V13" s="1737"/>
      <c r="W13" s="1468" t="str">
        <f t="shared" si="8"/>
        <v/>
      </c>
      <c r="X13" s="1738"/>
      <c r="Y13" s="1738"/>
      <c r="Z13" s="1469" t="str">
        <f t="shared" si="9"/>
        <v/>
      </c>
      <c r="AA13" s="1737"/>
      <c r="AB13" s="1468" t="str">
        <f t="shared" si="10"/>
        <v/>
      </c>
      <c r="AC13" s="1738"/>
      <c r="AD13" s="1738"/>
      <c r="AE13" s="1469" t="str">
        <f t="shared" si="11"/>
        <v/>
      </c>
      <c r="AF13" s="1478"/>
      <c r="AH13" s="2194"/>
      <c r="AI13" s="1804" t="s">
        <v>450</v>
      </c>
      <c r="AJ13" s="1473" t="str">
        <f>IF(ISNUMBER(B13),'Cover Page'!$D$35/1000000*B13/VLOOKUP($AI13,'FX rate q'!$B$7:$C$47,2,FALSE),"")</f>
        <v/>
      </c>
      <c r="AK13" s="1473" t="str">
        <f>IF(ISNUMBER(C13),'Cover Page'!$D$35/1000000*C13/VLOOKUP($AI13,'FX rate q'!$B$7:$C$47,2,FALSE),"")</f>
        <v/>
      </c>
      <c r="AL13" s="1473" t="str">
        <f>IF(ISNUMBER(D13),'Cover Page'!$D$35/1000000*D13/VLOOKUP($AI13,'FX rate q'!$B$7:$C$47,2,FALSE),"")</f>
        <v/>
      </c>
      <c r="AM13" s="1473" t="str">
        <f>IF(ISNUMBER(E13),'Cover Page'!$D$35/1000000*E13/VLOOKUP($AI13,'FX rate q'!$B$7:$C$47,2,FALSE),"")</f>
        <v/>
      </c>
      <c r="AN13" s="1473" t="str">
        <f>IF(ISNUMBER(F13),'Cover Page'!$D$35/1000000*F13/VLOOKUP($AI13,'FX rate q'!$B$7:$C$47,2,FALSE),"")</f>
        <v/>
      </c>
      <c r="AO13" s="1473" t="str">
        <f>IF(ISNUMBER(G13),'Cover Page'!$D$35/1000000*G13/VLOOKUP($AI13,'FX rate q'!$B$7:$C$47,2,FALSE),"")</f>
        <v/>
      </c>
      <c r="AP13" s="1473" t="str">
        <f>IF(ISNUMBER(H13),'Cover Page'!$D$35/1000000*H13/VLOOKUP($AI13,'FX rate q'!$B$7:$C$47,2,FALSE),"")</f>
        <v/>
      </c>
      <c r="AQ13" s="1473" t="str">
        <f>IF(ISNUMBER(I13),'Cover Page'!$D$35/1000000*I13/VLOOKUP($AI13,'FX rate q'!$B$7:$C$47,2,FALSE),"")</f>
        <v/>
      </c>
      <c r="AR13" s="1473" t="str">
        <f>IF(ISNUMBER(J13),'Cover Page'!$D$35/1000000*J13/VLOOKUP($AI13,'FX rate q'!$B$7:$C$47,2,FALSE),"")</f>
        <v/>
      </c>
      <c r="AS13" s="1473" t="str">
        <f>IF(ISNUMBER(K13),'Cover Page'!$D$35/1000000*K13/VLOOKUP($AI13,'FX rate q'!$B$7:$C$47,2,FALSE),"")</f>
        <v/>
      </c>
      <c r="AT13" s="1473" t="str">
        <f>IF(ISNUMBER(L13),'Cover Page'!$D$35/1000000*L13/VLOOKUP($AI13,'FX rate q'!$B$7:$C$47,2,FALSE),"")</f>
        <v/>
      </c>
      <c r="AU13" s="1473" t="str">
        <f>IF(ISNUMBER(M13),'Cover Page'!$D$35/1000000*M13/VLOOKUP($AI13,'FX rate q'!$B$7:$C$47,2,FALSE),"")</f>
        <v/>
      </c>
      <c r="AV13" s="1473" t="str">
        <f>IF(ISNUMBER(N13),'Cover Page'!$D$35/1000000*N13/VLOOKUP($AI13,'FX rate q'!$B$7:$C$47,2,FALSE),"")</f>
        <v/>
      </c>
      <c r="AW13" s="1473" t="str">
        <f>IF(ISNUMBER(O13),'Cover Page'!$D$35/1000000*O13/VLOOKUP($AI13,'FX rate q'!$B$7:$C$47,2,FALSE),"")</f>
        <v/>
      </c>
      <c r="AX13" s="1473" t="str">
        <f>IF(ISNUMBER(P13),'Cover Page'!$D$35/1000000*P13/VLOOKUP($AI13,'FX rate q'!$B$7:$C$47,2,FALSE),"")</f>
        <v/>
      </c>
      <c r="AY13" s="1473" t="str">
        <f>IF(ISNUMBER(Q13),'Cover Page'!$D$35/1000000*Q13/VLOOKUP($AI13,'FX rate q'!$B$7:$C$47,2,FALSE),"")</f>
        <v/>
      </c>
      <c r="AZ13" s="1473" t="str">
        <f>IF(ISNUMBER(R13),'Cover Page'!$D$35/1000000*R13/VLOOKUP($AI13,'FX rate q'!$B$7:$C$47,2,FALSE),"")</f>
        <v/>
      </c>
      <c r="BA13" s="1473" t="str">
        <f>IF(ISNUMBER(S13),'Cover Page'!$D$35/1000000*S13/VLOOKUP($AI13,'FX rate q'!$B$7:$C$47,2,FALSE),"")</f>
        <v/>
      </c>
      <c r="BB13" s="1473" t="str">
        <f>IF(ISNUMBER(T13),'Cover Page'!$D$35/1000000*T13/VLOOKUP($AI13,'FX rate q'!$B$7:$C$47,2,FALSE),"")</f>
        <v/>
      </c>
      <c r="BC13" s="1473" t="str">
        <f>IF(ISNUMBER(U13),'Cover Page'!$D$35/1000000*U13/VLOOKUP($AI13,'FX rate q'!$B$7:$C$47,2,FALSE),"")</f>
        <v/>
      </c>
      <c r="BD13" s="1473" t="str">
        <f>IF(ISNUMBER(V13),'Cover Page'!$D$35/1000000*V13/VLOOKUP($AI13,'FX rate q'!$B$7:$C$47,2,FALSE),"")</f>
        <v/>
      </c>
      <c r="BE13" s="1473" t="str">
        <f>IF(ISNUMBER(W13),'Cover Page'!$D$35/1000000*W13/VLOOKUP($AI13,'FX rate q'!$B$7:$C$47,2,FALSE),"")</f>
        <v/>
      </c>
      <c r="BF13" s="1473" t="str">
        <f>IF(ISNUMBER(X13),'Cover Page'!$D$35/1000000*X13/VLOOKUP($AI13,'FX rate q'!$B$7:$C$47,2,FALSE),"")</f>
        <v/>
      </c>
      <c r="BG13" s="1473" t="str">
        <f>IF(ISNUMBER(Y13),'Cover Page'!$D$35/1000000*Y13/VLOOKUP($AI13,'FX rate q'!$B$7:$C$47,2,FALSE),"")</f>
        <v/>
      </c>
      <c r="BH13" s="1473" t="str">
        <f>IF(ISNUMBER(Z13),'Cover Page'!$D$35/1000000*Z13/VLOOKUP($AI13,'FX rate q'!$B$7:$C$47,2,FALSE),"")</f>
        <v/>
      </c>
      <c r="BI13" s="1473" t="str">
        <f>IF(ISNUMBER(AA13),'Cover Page'!$D$35/1000000*AA13/VLOOKUP($AI13,'FX rate q'!$B$7:$C$47,2,FALSE),"")</f>
        <v/>
      </c>
      <c r="BJ13" s="1473" t="str">
        <f>IF(ISNUMBER(AB13),'Cover Page'!$D$35/1000000*AB13/VLOOKUP($AI13,'FX rate q'!$B$7:$C$47,2,FALSE),"")</f>
        <v/>
      </c>
      <c r="BK13" s="1473" t="str">
        <f>IF(ISNUMBER(AC13),'Cover Page'!$D$35/1000000*AC13/VLOOKUP($AI13,'FX rate q'!$B$7:$C$47,2,FALSE),"")</f>
        <v/>
      </c>
      <c r="BL13" s="1473" t="str">
        <f>IF(ISNUMBER(AD13),'Cover Page'!$D$35/1000000*AD13/VLOOKUP($AI13,'FX rate q'!$B$7:$C$47,2,FALSE),"")</f>
        <v/>
      </c>
      <c r="BM13" s="1806" t="str">
        <f>IF(ISNUMBER(AE13),'Cover Page'!$D$35/1000000*AE13/VLOOKUP($AI13,'FX rate q'!$B$7:$C$47,2,FALSE),"")</f>
        <v/>
      </c>
      <c r="BP13" s="2195"/>
      <c r="BQ13" s="1457" t="s">
        <v>450</v>
      </c>
      <c r="BR13" s="1474" t="str">
        <f>IF(ISNUMBER(B13),'Cover Page'!$D$35/1000000*B13/'FX rate'!$C$27,"")</f>
        <v/>
      </c>
      <c r="BS13" s="1475" t="str">
        <f>IF(ISNUMBER(C13),'Cover Page'!$D$35/1000000*C13/'FX rate'!$C$27,"")</f>
        <v/>
      </c>
      <c r="BT13" s="1476" t="str">
        <f>IF(ISNUMBER(D13),'Cover Page'!$D$35/1000000*D13/'FX rate'!$C$27,"")</f>
        <v/>
      </c>
      <c r="BU13" s="1476" t="str">
        <f>IF(ISNUMBER(E13),'Cover Page'!$D$35/1000000*E13/'FX rate'!$C$27,"")</f>
        <v/>
      </c>
      <c r="BV13" s="1477" t="str">
        <f>IF(ISNUMBER(F13),'Cover Page'!$D$35/1000000*F13/'FX rate'!$C$27,"")</f>
        <v/>
      </c>
      <c r="BW13" s="1474" t="str">
        <f>IF(ISNUMBER(G13),'Cover Page'!$D$35/1000000*G13/'FX rate'!$C$27,"")</f>
        <v/>
      </c>
      <c r="BX13" s="1475" t="str">
        <f>IF(ISNUMBER(H13),'Cover Page'!$D$35/1000000*H13/'FX rate'!$C$27,"")</f>
        <v/>
      </c>
      <c r="BY13" s="1476" t="str">
        <f>IF(ISNUMBER(I13),'Cover Page'!$D$35/1000000*I13/'FX rate'!$C$27,"")</f>
        <v/>
      </c>
      <c r="BZ13" s="1476" t="str">
        <f>IF(ISNUMBER(J13),'Cover Page'!$D$35/1000000*J13/'FX rate'!$C$27,"")</f>
        <v/>
      </c>
      <c r="CA13" s="1477" t="str">
        <f>IF(ISNUMBER(K13),'Cover Page'!$D$35/1000000*K13/'FX rate'!$C$27,"")</f>
        <v/>
      </c>
      <c r="CB13" s="1475" t="str">
        <f>IF(ISNUMBER(L13),'Cover Page'!$D$35/1000000*L13/'FX rate'!$C$27,"")</f>
        <v/>
      </c>
      <c r="CC13" s="1475" t="str">
        <f>IF(ISNUMBER(M13),'Cover Page'!$D$35/1000000*M13/'FX rate'!$C$27,"")</f>
        <v/>
      </c>
      <c r="CD13" s="1476" t="str">
        <f>IF(ISNUMBER(N13),'Cover Page'!$D$35/1000000*N13/'FX rate'!$C$27,"")</f>
        <v/>
      </c>
      <c r="CE13" s="1476" t="str">
        <f>IF(ISNUMBER(O13),'Cover Page'!$D$35/1000000*O13/'FX rate'!$C$27,"")</f>
        <v/>
      </c>
      <c r="CF13" s="1477" t="str">
        <f>IF(ISNUMBER(P13),'Cover Page'!$D$35/1000000*P13/'FX rate'!$C$27,"")</f>
        <v/>
      </c>
      <c r="CG13" s="1474" t="str">
        <f>IF(ISNUMBER(Q13),'Cover Page'!$D$35/1000000*Q13/'FX rate'!$C$27,"")</f>
        <v/>
      </c>
      <c r="CH13" s="1475" t="str">
        <f>IF(ISNUMBER(R13),'Cover Page'!$D$35/1000000*R13/'FX rate'!$C$27,"")</f>
        <v/>
      </c>
      <c r="CI13" s="1476" t="str">
        <f>IF(ISNUMBER(S13),'Cover Page'!$D$35/1000000*S13/'FX rate'!$C$27,"")</f>
        <v/>
      </c>
      <c r="CJ13" s="1476" t="str">
        <f>IF(ISNUMBER(T13),'Cover Page'!$D$35/1000000*T13/'FX rate'!$C$27,"")</f>
        <v/>
      </c>
      <c r="CK13" s="1477" t="str">
        <f>IF(ISNUMBER(U13),'Cover Page'!$D$35/1000000*U13/'FX rate'!$C$27,"")</f>
        <v/>
      </c>
      <c r="CL13" s="1474" t="str">
        <f>IF(ISNUMBER(V13),'Cover Page'!$D$35/1000000*V13/'FX rate'!$C$27,"")</f>
        <v/>
      </c>
      <c r="CM13" s="1475" t="str">
        <f>IF(ISNUMBER(W13),'Cover Page'!$D$35/1000000*W13/'FX rate'!$C$27,"")</f>
        <v/>
      </c>
      <c r="CN13" s="1476" t="str">
        <f>IF(ISNUMBER(X13),'Cover Page'!$D$35/1000000*X13/'FX rate'!$C$27,"")</f>
        <v/>
      </c>
      <c r="CO13" s="1476" t="str">
        <f>IF(ISNUMBER(Y13),'Cover Page'!$D$35/1000000*Y13/'FX rate'!$C$27,"")</f>
        <v/>
      </c>
      <c r="CP13" s="1477" t="str">
        <f>IF(ISNUMBER(Z13),'Cover Page'!$D$35/1000000*Z13/'FX rate'!$C$27,"")</f>
        <v/>
      </c>
      <c r="CQ13" s="1474" t="str">
        <f>IF(ISNUMBER(AA13),'Cover Page'!$D$35/1000000*AA13/'FX rate'!$C$27,"")</f>
        <v/>
      </c>
      <c r="CR13" s="1475" t="str">
        <f>IF(ISNUMBER(AB13),'Cover Page'!$D$35/1000000*AB13/'FX rate'!$C$27,"")</f>
        <v/>
      </c>
      <c r="CS13" s="1476" t="str">
        <f>IF(ISNUMBER(AC13),'Cover Page'!$D$35/1000000*AC13/'FX rate'!$C$27,"")</f>
        <v/>
      </c>
      <c r="CT13" s="1476" t="str">
        <f>IF(ISNUMBER(AD13),'Cover Page'!$D$35/1000000*AD13/'FX rate'!$C$27,"")</f>
        <v/>
      </c>
      <c r="CU13" s="1477" t="str">
        <f>IF(ISNUMBER(AE13),'Cover Page'!$D$35/1000000*AE13/'FX rate'!$C$27,"")</f>
        <v/>
      </c>
    </row>
    <row r="14" spans="1:99" x14ac:dyDescent="0.2">
      <c r="A14" s="1457" t="s">
        <v>451</v>
      </c>
      <c r="B14" s="1718"/>
      <c r="C14" s="1468" t="str">
        <f t="shared" si="0"/>
        <v/>
      </c>
      <c r="D14" s="1719"/>
      <c r="E14" s="1719"/>
      <c r="F14" s="1469" t="str">
        <f t="shared" si="1"/>
        <v/>
      </c>
      <c r="G14" s="1718"/>
      <c r="H14" s="1468" t="str">
        <f t="shared" si="2"/>
        <v/>
      </c>
      <c r="I14" s="1719"/>
      <c r="J14" s="1719"/>
      <c r="K14" s="1469" t="str">
        <f t="shared" si="3"/>
        <v/>
      </c>
      <c r="L14" s="1718"/>
      <c r="M14" s="1468" t="str">
        <f t="shared" si="4"/>
        <v/>
      </c>
      <c r="N14" s="1719"/>
      <c r="O14" s="1719"/>
      <c r="P14" s="1469" t="str">
        <f t="shared" si="5"/>
        <v/>
      </c>
      <c r="Q14" s="1718"/>
      <c r="R14" s="1468" t="str">
        <f t="shared" si="6"/>
        <v/>
      </c>
      <c r="S14" s="1719"/>
      <c r="T14" s="1719"/>
      <c r="U14" s="1469" t="str">
        <f t="shared" si="7"/>
        <v/>
      </c>
      <c r="V14" s="1737"/>
      <c r="W14" s="1468" t="str">
        <f t="shared" si="8"/>
        <v/>
      </c>
      <c r="X14" s="1738"/>
      <c r="Y14" s="1738"/>
      <c r="Z14" s="1469" t="str">
        <f t="shared" si="9"/>
        <v/>
      </c>
      <c r="AA14" s="1737"/>
      <c r="AB14" s="1468" t="str">
        <f t="shared" si="10"/>
        <v/>
      </c>
      <c r="AC14" s="1738"/>
      <c r="AD14" s="1738"/>
      <c r="AE14" s="1469" t="str">
        <f t="shared" si="11"/>
        <v/>
      </c>
      <c r="AF14" s="1478"/>
      <c r="AH14" s="2194"/>
      <c r="AI14" s="1804" t="s">
        <v>451</v>
      </c>
      <c r="AJ14" s="1473" t="str">
        <f>IF(ISNUMBER(B14),'Cover Page'!$D$35/1000000*B14/VLOOKUP($AI14,'FX rate q'!$B$7:$C$47,2,FALSE),"")</f>
        <v/>
      </c>
      <c r="AK14" s="1473" t="str">
        <f>IF(ISNUMBER(C14),'Cover Page'!$D$35/1000000*C14/VLOOKUP($AI14,'FX rate q'!$B$7:$C$47,2,FALSE),"")</f>
        <v/>
      </c>
      <c r="AL14" s="1473" t="str">
        <f>IF(ISNUMBER(D14),'Cover Page'!$D$35/1000000*D14/VLOOKUP($AI14,'FX rate q'!$B$7:$C$47,2,FALSE),"")</f>
        <v/>
      </c>
      <c r="AM14" s="1473" t="str">
        <f>IF(ISNUMBER(E14),'Cover Page'!$D$35/1000000*E14/VLOOKUP($AI14,'FX rate q'!$B$7:$C$47,2,FALSE),"")</f>
        <v/>
      </c>
      <c r="AN14" s="1473" t="str">
        <f>IF(ISNUMBER(F14),'Cover Page'!$D$35/1000000*F14/VLOOKUP($AI14,'FX rate q'!$B$7:$C$47,2,FALSE),"")</f>
        <v/>
      </c>
      <c r="AO14" s="1473" t="str">
        <f>IF(ISNUMBER(G14),'Cover Page'!$D$35/1000000*G14/VLOOKUP($AI14,'FX rate q'!$B$7:$C$47,2,FALSE),"")</f>
        <v/>
      </c>
      <c r="AP14" s="1473" t="str">
        <f>IF(ISNUMBER(H14),'Cover Page'!$D$35/1000000*H14/VLOOKUP($AI14,'FX rate q'!$B$7:$C$47,2,FALSE),"")</f>
        <v/>
      </c>
      <c r="AQ14" s="1473" t="str">
        <f>IF(ISNUMBER(I14),'Cover Page'!$D$35/1000000*I14/VLOOKUP($AI14,'FX rate q'!$B$7:$C$47,2,FALSE),"")</f>
        <v/>
      </c>
      <c r="AR14" s="1473" t="str">
        <f>IF(ISNUMBER(J14),'Cover Page'!$D$35/1000000*J14/VLOOKUP($AI14,'FX rate q'!$B$7:$C$47,2,FALSE),"")</f>
        <v/>
      </c>
      <c r="AS14" s="1473" t="str">
        <f>IF(ISNUMBER(K14),'Cover Page'!$D$35/1000000*K14/VLOOKUP($AI14,'FX rate q'!$B$7:$C$47,2,FALSE),"")</f>
        <v/>
      </c>
      <c r="AT14" s="1473" t="str">
        <f>IF(ISNUMBER(L14),'Cover Page'!$D$35/1000000*L14/VLOOKUP($AI14,'FX rate q'!$B$7:$C$47,2,FALSE),"")</f>
        <v/>
      </c>
      <c r="AU14" s="1473" t="str">
        <f>IF(ISNUMBER(M14),'Cover Page'!$D$35/1000000*M14/VLOOKUP($AI14,'FX rate q'!$B$7:$C$47,2,FALSE),"")</f>
        <v/>
      </c>
      <c r="AV14" s="1473" t="str">
        <f>IF(ISNUMBER(N14),'Cover Page'!$D$35/1000000*N14/VLOOKUP($AI14,'FX rate q'!$B$7:$C$47,2,FALSE),"")</f>
        <v/>
      </c>
      <c r="AW14" s="1473" t="str">
        <f>IF(ISNUMBER(O14),'Cover Page'!$D$35/1000000*O14/VLOOKUP($AI14,'FX rate q'!$B$7:$C$47,2,FALSE),"")</f>
        <v/>
      </c>
      <c r="AX14" s="1473" t="str">
        <f>IF(ISNUMBER(P14),'Cover Page'!$D$35/1000000*P14/VLOOKUP($AI14,'FX rate q'!$B$7:$C$47,2,FALSE),"")</f>
        <v/>
      </c>
      <c r="AY14" s="1473" t="str">
        <f>IF(ISNUMBER(Q14),'Cover Page'!$D$35/1000000*Q14/VLOOKUP($AI14,'FX rate q'!$B$7:$C$47,2,FALSE),"")</f>
        <v/>
      </c>
      <c r="AZ14" s="1473" t="str">
        <f>IF(ISNUMBER(R14),'Cover Page'!$D$35/1000000*R14/VLOOKUP($AI14,'FX rate q'!$B$7:$C$47,2,FALSE),"")</f>
        <v/>
      </c>
      <c r="BA14" s="1473" t="str">
        <f>IF(ISNUMBER(S14),'Cover Page'!$D$35/1000000*S14/VLOOKUP($AI14,'FX rate q'!$B$7:$C$47,2,FALSE),"")</f>
        <v/>
      </c>
      <c r="BB14" s="1473" t="str">
        <f>IF(ISNUMBER(T14),'Cover Page'!$D$35/1000000*T14/VLOOKUP($AI14,'FX rate q'!$B$7:$C$47,2,FALSE),"")</f>
        <v/>
      </c>
      <c r="BC14" s="1473" t="str">
        <f>IF(ISNUMBER(U14),'Cover Page'!$D$35/1000000*U14/VLOOKUP($AI14,'FX rate q'!$B$7:$C$47,2,FALSE),"")</f>
        <v/>
      </c>
      <c r="BD14" s="1473" t="str">
        <f>IF(ISNUMBER(V14),'Cover Page'!$D$35/1000000*V14/VLOOKUP($AI14,'FX rate q'!$B$7:$C$47,2,FALSE),"")</f>
        <v/>
      </c>
      <c r="BE14" s="1473" t="str">
        <f>IF(ISNUMBER(W14),'Cover Page'!$D$35/1000000*W14/VLOOKUP($AI14,'FX rate q'!$B$7:$C$47,2,FALSE),"")</f>
        <v/>
      </c>
      <c r="BF14" s="1473" t="str">
        <f>IF(ISNUMBER(X14),'Cover Page'!$D$35/1000000*X14/VLOOKUP($AI14,'FX rate q'!$B$7:$C$47,2,FALSE),"")</f>
        <v/>
      </c>
      <c r="BG14" s="1473" t="str">
        <f>IF(ISNUMBER(Y14),'Cover Page'!$D$35/1000000*Y14/VLOOKUP($AI14,'FX rate q'!$B$7:$C$47,2,FALSE),"")</f>
        <v/>
      </c>
      <c r="BH14" s="1473" t="str">
        <f>IF(ISNUMBER(Z14),'Cover Page'!$D$35/1000000*Z14/VLOOKUP($AI14,'FX rate q'!$B$7:$C$47,2,FALSE),"")</f>
        <v/>
      </c>
      <c r="BI14" s="1473" t="str">
        <f>IF(ISNUMBER(AA14),'Cover Page'!$D$35/1000000*AA14/VLOOKUP($AI14,'FX rate q'!$B$7:$C$47,2,FALSE),"")</f>
        <v/>
      </c>
      <c r="BJ14" s="1473" t="str">
        <f>IF(ISNUMBER(AB14),'Cover Page'!$D$35/1000000*AB14/VLOOKUP($AI14,'FX rate q'!$B$7:$C$47,2,FALSE),"")</f>
        <v/>
      </c>
      <c r="BK14" s="1473" t="str">
        <f>IF(ISNUMBER(AC14),'Cover Page'!$D$35/1000000*AC14/VLOOKUP($AI14,'FX rate q'!$B$7:$C$47,2,FALSE),"")</f>
        <v/>
      </c>
      <c r="BL14" s="1473" t="str">
        <f>IF(ISNUMBER(AD14),'Cover Page'!$D$35/1000000*AD14/VLOOKUP($AI14,'FX rate q'!$B$7:$C$47,2,FALSE),"")</f>
        <v/>
      </c>
      <c r="BM14" s="1806" t="str">
        <f>IF(ISNUMBER(AE14),'Cover Page'!$D$35/1000000*AE14/VLOOKUP($AI14,'FX rate q'!$B$7:$C$47,2,FALSE),"")</f>
        <v/>
      </c>
      <c r="BP14" s="2195"/>
      <c r="BQ14" s="1457" t="s">
        <v>451</v>
      </c>
      <c r="BR14" s="1474" t="str">
        <f>IF(ISNUMBER(B14),'Cover Page'!$D$35/1000000*B14/'FX rate'!$C$27,"")</f>
        <v/>
      </c>
      <c r="BS14" s="1475" t="str">
        <f>IF(ISNUMBER(C14),'Cover Page'!$D$35/1000000*C14/'FX rate'!$C$27,"")</f>
        <v/>
      </c>
      <c r="BT14" s="1476" t="str">
        <f>IF(ISNUMBER(D14),'Cover Page'!$D$35/1000000*D14/'FX rate'!$C$27,"")</f>
        <v/>
      </c>
      <c r="BU14" s="1476" t="str">
        <f>IF(ISNUMBER(E14),'Cover Page'!$D$35/1000000*E14/'FX rate'!$C$27,"")</f>
        <v/>
      </c>
      <c r="BV14" s="1477" t="str">
        <f>IF(ISNUMBER(F14),'Cover Page'!$D$35/1000000*F14/'FX rate'!$C$27,"")</f>
        <v/>
      </c>
      <c r="BW14" s="1474" t="str">
        <f>IF(ISNUMBER(G14),'Cover Page'!$D$35/1000000*G14/'FX rate'!$C$27,"")</f>
        <v/>
      </c>
      <c r="BX14" s="1475" t="str">
        <f>IF(ISNUMBER(H14),'Cover Page'!$D$35/1000000*H14/'FX rate'!$C$27,"")</f>
        <v/>
      </c>
      <c r="BY14" s="1476" t="str">
        <f>IF(ISNUMBER(I14),'Cover Page'!$D$35/1000000*I14/'FX rate'!$C$27,"")</f>
        <v/>
      </c>
      <c r="BZ14" s="1476" t="str">
        <f>IF(ISNUMBER(J14),'Cover Page'!$D$35/1000000*J14/'FX rate'!$C$27,"")</f>
        <v/>
      </c>
      <c r="CA14" s="1477" t="str">
        <f>IF(ISNUMBER(K14),'Cover Page'!$D$35/1000000*K14/'FX rate'!$C$27,"")</f>
        <v/>
      </c>
      <c r="CB14" s="1475" t="str">
        <f>IF(ISNUMBER(L14),'Cover Page'!$D$35/1000000*L14/'FX rate'!$C$27,"")</f>
        <v/>
      </c>
      <c r="CC14" s="1475" t="str">
        <f>IF(ISNUMBER(M14),'Cover Page'!$D$35/1000000*M14/'FX rate'!$C$27,"")</f>
        <v/>
      </c>
      <c r="CD14" s="1476" t="str">
        <f>IF(ISNUMBER(N14),'Cover Page'!$D$35/1000000*N14/'FX rate'!$C$27,"")</f>
        <v/>
      </c>
      <c r="CE14" s="1476" t="str">
        <f>IF(ISNUMBER(O14),'Cover Page'!$D$35/1000000*O14/'FX rate'!$C$27,"")</f>
        <v/>
      </c>
      <c r="CF14" s="1477" t="str">
        <f>IF(ISNUMBER(P14),'Cover Page'!$D$35/1000000*P14/'FX rate'!$C$27,"")</f>
        <v/>
      </c>
      <c r="CG14" s="1474" t="str">
        <f>IF(ISNUMBER(Q14),'Cover Page'!$D$35/1000000*Q14/'FX rate'!$C$27,"")</f>
        <v/>
      </c>
      <c r="CH14" s="1475" t="str">
        <f>IF(ISNUMBER(R14),'Cover Page'!$D$35/1000000*R14/'FX rate'!$C$27,"")</f>
        <v/>
      </c>
      <c r="CI14" s="1476" t="str">
        <f>IF(ISNUMBER(S14),'Cover Page'!$D$35/1000000*S14/'FX rate'!$C$27,"")</f>
        <v/>
      </c>
      <c r="CJ14" s="1476" t="str">
        <f>IF(ISNUMBER(T14),'Cover Page'!$D$35/1000000*T14/'FX rate'!$C$27,"")</f>
        <v/>
      </c>
      <c r="CK14" s="1477" t="str">
        <f>IF(ISNUMBER(U14),'Cover Page'!$D$35/1000000*U14/'FX rate'!$C$27,"")</f>
        <v/>
      </c>
      <c r="CL14" s="1474" t="str">
        <f>IF(ISNUMBER(V14),'Cover Page'!$D$35/1000000*V14/'FX rate'!$C$27,"")</f>
        <v/>
      </c>
      <c r="CM14" s="1475" t="str">
        <f>IF(ISNUMBER(W14),'Cover Page'!$D$35/1000000*W14/'FX rate'!$C$27,"")</f>
        <v/>
      </c>
      <c r="CN14" s="1476" t="str">
        <f>IF(ISNUMBER(X14),'Cover Page'!$D$35/1000000*X14/'FX rate'!$C$27,"")</f>
        <v/>
      </c>
      <c r="CO14" s="1476" t="str">
        <f>IF(ISNUMBER(Y14),'Cover Page'!$D$35/1000000*Y14/'FX rate'!$C$27,"")</f>
        <v/>
      </c>
      <c r="CP14" s="1477" t="str">
        <f>IF(ISNUMBER(Z14),'Cover Page'!$D$35/1000000*Z14/'FX rate'!$C$27,"")</f>
        <v/>
      </c>
      <c r="CQ14" s="1474" t="str">
        <f>IF(ISNUMBER(AA14),'Cover Page'!$D$35/1000000*AA14/'FX rate'!$C$27,"")</f>
        <v/>
      </c>
      <c r="CR14" s="1475" t="str">
        <f>IF(ISNUMBER(AB14),'Cover Page'!$D$35/1000000*AB14/'FX rate'!$C$27,"")</f>
        <v/>
      </c>
      <c r="CS14" s="1476" t="str">
        <f>IF(ISNUMBER(AC14),'Cover Page'!$D$35/1000000*AC14/'FX rate'!$C$27,"")</f>
        <v/>
      </c>
      <c r="CT14" s="1476" t="str">
        <f>IF(ISNUMBER(AD14),'Cover Page'!$D$35/1000000*AD14/'FX rate'!$C$27,"")</f>
        <v/>
      </c>
      <c r="CU14" s="1477" t="str">
        <f>IF(ISNUMBER(AE14),'Cover Page'!$D$35/1000000*AE14/'FX rate'!$C$27,"")</f>
        <v/>
      </c>
    </row>
    <row r="15" spans="1:99" x14ac:dyDescent="0.2">
      <c r="A15" s="1457" t="s">
        <v>452</v>
      </c>
      <c r="B15" s="1718"/>
      <c r="C15" s="1468" t="str">
        <f t="shared" si="0"/>
        <v/>
      </c>
      <c r="D15" s="1719"/>
      <c r="E15" s="1719"/>
      <c r="F15" s="1469" t="str">
        <f t="shared" si="1"/>
        <v/>
      </c>
      <c r="G15" s="1718"/>
      <c r="H15" s="1468" t="str">
        <f t="shared" si="2"/>
        <v/>
      </c>
      <c r="I15" s="1719"/>
      <c r="J15" s="1719"/>
      <c r="K15" s="1469" t="str">
        <f t="shared" si="3"/>
        <v/>
      </c>
      <c r="L15" s="1718"/>
      <c r="M15" s="1468" t="str">
        <f t="shared" si="4"/>
        <v/>
      </c>
      <c r="N15" s="1719"/>
      <c r="O15" s="1719"/>
      <c r="P15" s="1469" t="str">
        <f t="shared" si="5"/>
        <v/>
      </c>
      <c r="Q15" s="1718"/>
      <c r="R15" s="1468" t="str">
        <f t="shared" si="6"/>
        <v/>
      </c>
      <c r="S15" s="1719"/>
      <c r="T15" s="1719"/>
      <c r="U15" s="1469" t="str">
        <f t="shared" si="7"/>
        <v/>
      </c>
      <c r="V15" s="1737"/>
      <c r="W15" s="1468" t="str">
        <f t="shared" si="8"/>
        <v/>
      </c>
      <c r="X15" s="1738"/>
      <c r="Y15" s="1738"/>
      <c r="Z15" s="1469" t="str">
        <f t="shared" si="9"/>
        <v/>
      </c>
      <c r="AA15" s="1737"/>
      <c r="AB15" s="1468" t="str">
        <f t="shared" si="10"/>
        <v/>
      </c>
      <c r="AC15" s="1738"/>
      <c r="AD15" s="1738"/>
      <c r="AE15" s="1469" t="str">
        <f t="shared" si="11"/>
        <v/>
      </c>
      <c r="AF15" s="1478"/>
      <c r="AH15" s="2194"/>
      <c r="AI15" s="1804" t="s">
        <v>452</v>
      </c>
      <c r="AJ15" s="1473" t="str">
        <f>IF(ISNUMBER(B15),'Cover Page'!$D$35/1000000*B15/VLOOKUP($AI15,'FX rate q'!$B$7:$C$47,2,FALSE),"")</f>
        <v/>
      </c>
      <c r="AK15" s="1473" t="str">
        <f>IF(ISNUMBER(C15),'Cover Page'!$D$35/1000000*C15/VLOOKUP($AI15,'FX rate q'!$B$7:$C$47,2,FALSE),"")</f>
        <v/>
      </c>
      <c r="AL15" s="1473" t="str">
        <f>IF(ISNUMBER(D15),'Cover Page'!$D$35/1000000*D15/VLOOKUP($AI15,'FX rate q'!$B$7:$C$47,2,FALSE),"")</f>
        <v/>
      </c>
      <c r="AM15" s="1473" t="str">
        <f>IF(ISNUMBER(E15),'Cover Page'!$D$35/1000000*E15/VLOOKUP($AI15,'FX rate q'!$B$7:$C$47,2,FALSE),"")</f>
        <v/>
      </c>
      <c r="AN15" s="1473" t="str">
        <f>IF(ISNUMBER(F15),'Cover Page'!$D$35/1000000*F15/VLOOKUP($AI15,'FX rate q'!$B$7:$C$47,2,FALSE),"")</f>
        <v/>
      </c>
      <c r="AO15" s="1473" t="str">
        <f>IF(ISNUMBER(G15),'Cover Page'!$D$35/1000000*G15/VLOOKUP($AI15,'FX rate q'!$B$7:$C$47,2,FALSE),"")</f>
        <v/>
      </c>
      <c r="AP15" s="1473" t="str">
        <f>IF(ISNUMBER(H15),'Cover Page'!$D$35/1000000*H15/VLOOKUP($AI15,'FX rate q'!$B$7:$C$47,2,FALSE),"")</f>
        <v/>
      </c>
      <c r="AQ15" s="1473" t="str">
        <f>IF(ISNUMBER(I15),'Cover Page'!$D$35/1000000*I15/VLOOKUP($AI15,'FX rate q'!$B$7:$C$47,2,FALSE),"")</f>
        <v/>
      </c>
      <c r="AR15" s="1473" t="str">
        <f>IF(ISNUMBER(J15),'Cover Page'!$D$35/1000000*J15/VLOOKUP($AI15,'FX rate q'!$B$7:$C$47,2,FALSE),"")</f>
        <v/>
      </c>
      <c r="AS15" s="1473" t="str">
        <f>IF(ISNUMBER(K15),'Cover Page'!$D$35/1000000*K15/VLOOKUP($AI15,'FX rate q'!$B$7:$C$47,2,FALSE),"")</f>
        <v/>
      </c>
      <c r="AT15" s="1473" t="str">
        <f>IF(ISNUMBER(L15),'Cover Page'!$D$35/1000000*L15/VLOOKUP($AI15,'FX rate q'!$B$7:$C$47,2,FALSE),"")</f>
        <v/>
      </c>
      <c r="AU15" s="1473" t="str">
        <f>IF(ISNUMBER(M15),'Cover Page'!$D$35/1000000*M15/VLOOKUP($AI15,'FX rate q'!$B$7:$C$47,2,FALSE),"")</f>
        <v/>
      </c>
      <c r="AV15" s="1473" t="str">
        <f>IF(ISNUMBER(N15),'Cover Page'!$D$35/1000000*N15/VLOOKUP($AI15,'FX rate q'!$B$7:$C$47,2,FALSE),"")</f>
        <v/>
      </c>
      <c r="AW15" s="1473" t="str">
        <f>IF(ISNUMBER(O15),'Cover Page'!$D$35/1000000*O15/VLOOKUP($AI15,'FX rate q'!$B$7:$C$47,2,FALSE),"")</f>
        <v/>
      </c>
      <c r="AX15" s="1473" t="str">
        <f>IF(ISNUMBER(P15),'Cover Page'!$D$35/1000000*P15/VLOOKUP($AI15,'FX rate q'!$B$7:$C$47,2,FALSE),"")</f>
        <v/>
      </c>
      <c r="AY15" s="1473" t="str">
        <f>IF(ISNUMBER(Q15),'Cover Page'!$D$35/1000000*Q15/VLOOKUP($AI15,'FX rate q'!$B$7:$C$47,2,FALSE),"")</f>
        <v/>
      </c>
      <c r="AZ15" s="1473" t="str">
        <f>IF(ISNUMBER(R15),'Cover Page'!$D$35/1000000*R15/VLOOKUP($AI15,'FX rate q'!$B$7:$C$47,2,FALSE),"")</f>
        <v/>
      </c>
      <c r="BA15" s="1473" t="str">
        <f>IF(ISNUMBER(S15),'Cover Page'!$D$35/1000000*S15/VLOOKUP($AI15,'FX rate q'!$B$7:$C$47,2,FALSE),"")</f>
        <v/>
      </c>
      <c r="BB15" s="1473" t="str">
        <f>IF(ISNUMBER(T15),'Cover Page'!$D$35/1000000*T15/VLOOKUP($AI15,'FX rate q'!$B$7:$C$47,2,FALSE),"")</f>
        <v/>
      </c>
      <c r="BC15" s="1473" t="str">
        <f>IF(ISNUMBER(U15),'Cover Page'!$D$35/1000000*U15/VLOOKUP($AI15,'FX rate q'!$B$7:$C$47,2,FALSE),"")</f>
        <v/>
      </c>
      <c r="BD15" s="1473" t="str">
        <f>IF(ISNUMBER(V15),'Cover Page'!$D$35/1000000*V15/VLOOKUP($AI15,'FX rate q'!$B$7:$C$47,2,FALSE),"")</f>
        <v/>
      </c>
      <c r="BE15" s="1473" t="str">
        <f>IF(ISNUMBER(W15),'Cover Page'!$D$35/1000000*W15/VLOOKUP($AI15,'FX rate q'!$B$7:$C$47,2,FALSE),"")</f>
        <v/>
      </c>
      <c r="BF15" s="1473" t="str">
        <f>IF(ISNUMBER(X15),'Cover Page'!$D$35/1000000*X15/VLOOKUP($AI15,'FX rate q'!$B$7:$C$47,2,FALSE),"")</f>
        <v/>
      </c>
      <c r="BG15" s="1473" t="str">
        <f>IF(ISNUMBER(Y15),'Cover Page'!$D$35/1000000*Y15/VLOOKUP($AI15,'FX rate q'!$B$7:$C$47,2,FALSE),"")</f>
        <v/>
      </c>
      <c r="BH15" s="1473" t="str">
        <f>IF(ISNUMBER(Z15),'Cover Page'!$D$35/1000000*Z15/VLOOKUP($AI15,'FX rate q'!$B$7:$C$47,2,FALSE),"")</f>
        <v/>
      </c>
      <c r="BI15" s="1473" t="str">
        <f>IF(ISNUMBER(AA15),'Cover Page'!$D$35/1000000*AA15/VLOOKUP($AI15,'FX rate q'!$B$7:$C$47,2,FALSE),"")</f>
        <v/>
      </c>
      <c r="BJ15" s="1473" t="str">
        <f>IF(ISNUMBER(AB15),'Cover Page'!$D$35/1000000*AB15/VLOOKUP($AI15,'FX rate q'!$B$7:$C$47,2,FALSE),"")</f>
        <v/>
      </c>
      <c r="BK15" s="1473" t="str">
        <f>IF(ISNUMBER(AC15),'Cover Page'!$D$35/1000000*AC15/VLOOKUP($AI15,'FX rate q'!$B$7:$C$47,2,FALSE),"")</f>
        <v/>
      </c>
      <c r="BL15" s="1473" t="str">
        <f>IF(ISNUMBER(AD15),'Cover Page'!$D$35/1000000*AD15/VLOOKUP($AI15,'FX rate q'!$B$7:$C$47,2,FALSE),"")</f>
        <v/>
      </c>
      <c r="BM15" s="1806" t="str">
        <f>IF(ISNUMBER(AE15),'Cover Page'!$D$35/1000000*AE15/VLOOKUP($AI15,'FX rate q'!$B$7:$C$47,2,FALSE),"")</f>
        <v/>
      </c>
      <c r="BP15" s="2195"/>
      <c r="BQ15" s="1457" t="s">
        <v>452</v>
      </c>
      <c r="BR15" s="1474" t="str">
        <f>IF(ISNUMBER(B15),'Cover Page'!$D$35/1000000*B15/'FX rate'!$C$27,"")</f>
        <v/>
      </c>
      <c r="BS15" s="1475" t="str">
        <f>IF(ISNUMBER(C15),'Cover Page'!$D$35/1000000*C15/'FX rate'!$C$27,"")</f>
        <v/>
      </c>
      <c r="BT15" s="1476" t="str">
        <f>IF(ISNUMBER(D15),'Cover Page'!$D$35/1000000*D15/'FX rate'!$C$27,"")</f>
        <v/>
      </c>
      <c r="BU15" s="1476" t="str">
        <f>IF(ISNUMBER(E15),'Cover Page'!$D$35/1000000*E15/'FX rate'!$C$27,"")</f>
        <v/>
      </c>
      <c r="BV15" s="1477" t="str">
        <f>IF(ISNUMBER(F15),'Cover Page'!$D$35/1000000*F15/'FX rate'!$C$27,"")</f>
        <v/>
      </c>
      <c r="BW15" s="1474" t="str">
        <f>IF(ISNUMBER(G15),'Cover Page'!$D$35/1000000*G15/'FX rate'!$C$27,"")</f>
        <v/>
      </c>
      <c r="BX15" s="1475" t="str">
        <f>IF(ISNUMBER(H15),'Cover Page'!$D$35/1000000*H15/'FX rate'!$C$27,"")</f>
        <v/>
      </c>
      <c r="BY15" s="1476" t="str">
        <f>IF(ISNUMBER(I15),'Cover Page'!$D$35/1000000*I15/'FX rate'!$C$27,"")</f>
        <v/>
      </c>
      <c r="BZ15" s="1476" t="str">
        <f>IF(ISNUMBER(J15),'Cover Page'!$D$35/1000000*J15/'FX rate'!$C$27,"")</f>
        <v/>
      </c>
      <c r="CA15" s="1477" t="str">
        <f>IF(ISNUMBER(K15),'Cover Page'!$D$35/1000000*K15/'FX rate'!$C$27,"")</f>
        <v/>
      </c>
      <c r="CB15" s="1475" t="str">
        <f>IF(ISNUMBER(L15),'Cover Page'!$D$35/1000000*L15/'FX rate'!$C$27,"")</f>
        <v/>
      </c>
      <c r="CC15" s="1475" t="str">
        <f>IF(ISNUMBER(M15),'Cover Page'!$D$35/1000000*M15/'FX rate'!$C$27,"")</f>
        <v/>
      </c>
      <c r="CD15" s="1476" t="str">
        <f>IF(ISNUMBER(N15),'Cover Page'!$D$35/1000000*N15/'FX rate'!$C$27,"")</f>
        <v/>
      </c>
      <c r="CE15" s="1476" t="str">
        <f>IF(ISNUMBER(O15),'Cover Page'!$D$35/1000000*O15/'FX rate'!$C$27,"")</f>
        <v/>
      </c>
      <c r="CF15" s="1477" t="str">
        <f>IF(ISNUMBER(P15),'Cover Page'!$D$35/1000000*P15/'FX rate'!$C$27,"")</f>
        <v/>
      </c>
      <c r="CG15" s="1474" t="str">
        <f>IF(ISNUMBER(Q15),'Cover Page'!$D$35/1000000*Q15/'FX rate'!$C$27,"")</f>
        <v/>
      </c>
      <c r="CH15" s="1475" t="str">
        <f>IF(ISNUMBER(R15),'Cover Page'!$D$35/1000000*R15/'FX rate'!$C$27,"")</f>
        <v/>
      </c>
      <c r="CI15" s="1476" t="str">
        <f>IF(ISNUMBER(S15),'Cover Page'!$D$35/1000000*S15/'FX rate'!$C$27,"")</f>
        <v/>
      </c>
      <c r="CJ15" s="1476" t="str">
        <f>IF(ISNUMBER(T15),'Cover Page'!$D$35/1000000*T15/'FX rate'!$C$27,"")</f>
        <v/>
      </c>
      <c r="CK15" s="1477" t="str">
        <f>IF(ISNUMBER(U15),'Cover Page'!$D$35/1000000*U15/'FX rate'!$C$27,"")</f>
        <v/>
      </c>
      <c r="CL15" s="1474" t="str">
        <f>IF(ISNUMBER(V15),'Cover Page'!$D$35/1000000*V15/'FX rate'!$C$27,"")</f>
        <v/>
      </c>
      <c r="CM15" s="1475" t="str">
        <f>IF(ISNUMBER(W15),'Cover Page'!$D$35/1000000*W15/'FX rate'!$C$27,"")</f>
        <v/>
      </c>
      <c r="CN15" s="1476" t="str">
        <f>IF(ISNUMBER(X15),'Cover Page'!$D$35/1000000*X15/'FX rate'!$C$27,"")</f>
        <v/>
      </c>
      <c r="CO15" s="1476" t="str">
        <f>IF(ISNUMBER(Y15),'Cover Page'!$D$35/1000000*Y15/'FX rate'!$C$27,"")</f>
        <v/>
      </c>
      <c r="CP15" s="1477" t="str">
        <f>IF(ISNUMBER(Z15),'Cover Page'!$D$35/1000000*Z15/'FX rate'!$C$27,"")</f>
        <v/>
      </c>
      <c r="CQ15" s="1474" t="str">
        <f>IF(ISNUMBER(AA15),'Cover Page'!$D$35/1000000*AA15/'FX rate'!$C$27,"")</f>
        <v/>
      </c>
      <c r="CR15" s="1475" t="str">
        <f>IF(ISNUMBER(AB15),'Cover Page'!$D$35/1000000*AB15/'FX rate'!$C$27,"")</f>
        <v/>
      </c>
      <c r="CS15" s="1476" t="str">
        <f>IF(ISNUMBER(AC15),'Cover Page'!$D$35/1000000*AC15/'FX rate'!$C$27,"")</f>
        <v/>
      </c>
      <c r="CT15" s="1476" t="str">
        <f>IF(ISNUMBER(AD15),'Cover Page'!$D$35/1000000*AD15/'FX rate'!$C$27,"")</f>
        <v/>
      </c>
      <c r="CU15" s="1477" t="str">
        <f>IF(ISNUMBER(AE15),'Cover Page'!$D$35/1000000*AE15/'FX rate'!$C$27,"")</f>
        <v/>
      </c>
    </row>
    <row r="16" spans="1:99" x14ac:dyDescent="0.2">
      <c r="A16" s="1457" t="s">
        <v>453</v>
      </c>
      <c r="B16" s="1718"/>
      <c r="C16" s="1468" t="str">
        <f t="shared" si="0"/>
        <v/>
      </c>
      <c r="D16" s="1719"/>
      <c r="E16" s="1719"/>
      <c r="F16" s="1469" t="str">
        <f t="shared" si="1"/>
        <v/>
      </c>
      <c r="G16" s="1718"/>
      <c r="H16" s="1468" t="str">
        <f t="shared" si="2"/>
        <v/>
      </c>
      <c r="I16" s="1719"/>
      <c r="J16" s="1719"/>
      <c r="K16" s="1469" t="str">
        <f t="shared" si="3"/>
        <v/>
      </c>
      <c r="L16" s="1718"/>
      <c r="M16" s="1468" t="str">
        <f t="shared" si="4"/>
        <v/>
      </c>
      <c r="N16" s="1719"/>
      <c r="O16" s="1719"/>
      <c r="P16" s="1469" t="str">
        <f t="shared" si="5"/>
        <v/>
      </c>
      <c r="Q16" s="1718"/>
      <c r="R16" s="1468" t="str">
        <f t="shared" si="6"/>
        <v/>
      </c>
      <c r="S16" s="1719"/>
      <c r="T16" s="1719"/>
      <c r="U16" s="1469" t="str">
        <f t="shared" si="7"/>
        <v/>
      </c>
      <c r="V16" s="1737"/>
      <c r="W16" s="1468" t="str">
        <f t="shared" si="8"/>
        <v/>
      </c>
      <c r="X16" s="1738"/>
      <c r="Y16" s="1738"/>
      <c r="Z16" s="1469" t="str">
        <f t="shared" si="9"/>
        <v/>
      </c>
      <c r="AA16" s="1737"/>
      <c r="AB16" s="1468" t="str">
        <f t="shared" si="10"/>
        <v/>
      </c>
      <c r="AC16" s="1738"/>
      <c r="AD16" s="1738"/>
      <c r="AE16" s="1469" t="str">
        <f t="shared" si="11"/>
        <v/>
      </c>
      <c r="AF16" s="1478"/>
      <c r="AH16" s="2194"/>
      <c r="AI16" s="1804" t="s">
        <v>453</v>
      </c>
      <c r="AJ16" s="1473" t="str">
        <f>IF(ISNUMBER(B16),'Cover Page'!$D$35/1000000*B16/VLOOKUP($AI16,'FX rate q'!$B$7:$C$47,2,FALSE),"")</f>
        <v/>
      </c>
      <c r="AK16" s="1473" t="str">
        <f>IF(ISNUMBER(C16),'Cover Page'!$D$35/1000000*C16/VLOOKUP($AI16,'FX rate q'!$B$7:$C$47,2,FALSE),"")</f>
        <v/>
      </c>
      <c r="AL16" s="1473" t="str">
        <f>IF(ISNUMBER(D16),'Cover Page'!$D$35/1000000*D16/VLOOKUP($AI16,'FX rate q'!$B$7:$C$47,2,FALSE),"")</f>
        <v/>
      </c>
      <c r="AM16" s="1473" t="str">
        <f>IF(ISNUMBER(E16),'Cover Page'!$D$35/1000000*E16/VLOOKUP($AI16,'FX rate q'!$B$7:$C$47,2,FALSE),"")</f>
        <v/>
      </c>
      <c r="AN16" s="1473" t="str">
        <f>IF(ISNUMBER(F16),'Cover Page'!$D$35/1000000*F16/VLOOKUP($AI16,'FX rate q'!$B$7:$C$47,2,FALSE),"")</f>
        <v/>
      </c>
      <c r="AO16" s="1473" t="str">
        <f>IF(ISNUMBER(G16),'Cover Page'!$D$35/1000000*G16/VLOOKUP($AI16,'FX rate q'!$B$7:$C$47,2,FALSE),"")</f>
        <v/>
      </c>
      <c r="AP16" s="1473" t="str">
        <f>IF(ISNUMBER(H16),'Cover Page'!$D$35/1000000*H16/VLOOKUP($AI16,'FX rate q'!$B$7:$C$47,2,FALSE),"")</f>
        <v/>
      </c>
      <c r="AQ16" s="1473" t="str">
        <f>IF(ISNUMBER(I16),'Cover Page'!$D$35/1000000*I16/VLOOKUP($AI16,'FX rate q'!$B$7:$C$47,2,FALSE),"")</f>
        <v/>
      </c>
      <c r="AR16" s="1473" t="str">
        <f>IF(ISNUMBER(J16),'Cover Page'!$D$35/1000000*J16/VLOOKUP($AI16,'FX rate q'!$B$7:$C$47,2,FALSE),"")</f>
        <v/>
      </c>
      <c r="AS16" s="1473" t="str">
        <f>IF(ISNUMBER(K16),'Cover Page'!$D$35/1000000*K16/VLOOKUP($AI16,'FX rate q'!$B$7:$C$47,2,FALSE),"")</f>
        <v/>
      </c>
      <c r="AT16" s="1473" t="str">
        <f>IF(ISNUMBER(L16),'Cover Page'!$D$35/1000000*L16/VLOOKUP($AI16,'FX rate q'!$B$7:$C$47,2,FALSE),"")</f>
        <v/>
      </c>
      <c r="AU16" s="1473" t="str">
        <f>IF(ISNUMBER(M16),'Cover Page'!$D$35/1000000*M16/VLOOKUP($AI16,'FX rate q'!$B$7:$C$47,2,FALSE),"")</f>
        <v/>
      </c>
      <c r="AV16" s="1473" t="str">
        <f>IF(ISNUMBER(N16),'Cover Page'!$D$35/1000000*N16/VLOOKUP($AI16,'FX rate q'!$B$7:$C$47,2,FALSE),"")</f>
        <v/>
      </c>
      <c r="AW16" s="1473" t="str">
        <f>IF(ISNUMBER(O16),'Cover Page'!$D$35/1000000*O16/VLOOKUP($AI16,'FX rate q'!$B$7:$C$47,2,FALSE),"")</f>
        <v/>
      </c>
      <c r="AX16" s="1473" t="str">
        <f>IF(ISNUMBER(P16),'Cover Page'!$D$35/1000000*P16/VLOOKUP($AI16,'FX rate q'!$B$7:$C$47,2,FALSE),"")</f>
        <v/>
      </c>
      <c r="AY16" s="1473" t="str">
        <f>IF(ISNUMBER(Q16),'Cover Page'!$D$35/1000000*Q16/VLOOKUP($AI16,'FX rate q'!$B$7:$C$47,2,FALSE),"")</f>
        <v/>
      </c>
      <c r="AZ16" s="1473" t="str">
        <f>IF(ISNUMBER(R16),'Cover Page'!$D$35/1000000*R16/VLOOKUP($AI16,'FX rate q'!$B$7:$C$47,2,FALSE),"")</f>
        <v/>
      </c>
      <c r="BA16" s="1473" t="str">
        <f>IF(ISNUMBER(S16),'Cover Page'!$D$35/1000000*S16/VLOOKUP($AI16,'FX rate q'!$B$7:$C$47,2,FALSE),"")</f>
        <v/>
      </c>
      <c r="BB16" s="1473" t="str">
        <f>IF(ISNUMBER(T16),'Cover Page'!$D$35/1000000*T16/VLOOKUP($AI16,'FX rate q'!$B$7:$C$47,2,FALSE),"")</f>
        <v/>
      </c>
      <c r="BC16" s="1473" t="str">
        <f>IF(ISNUMBER(U16),'Cover Page'!$D$35/1000000*U16/VLOOKUP($AI16,'FX rate q'!$B$7:$C$47,2,FALSE),"")</f>
        <v/>
      </c>
      <c r="BD16" s="1473" t="str">
        <f>IF(ISNUMBER(V16),'Cover Page'!$D$35/1000000*V16/VLOOKUP($AI16,'FX rate q'!$B$7:$C$47,2,FALSE),"")</f>
        <v/>
      </c>
      <c r="BE16" s="1473" t="str">
        <f>IF(ISNUMBER(W16),'Cover Page'!$D$35/1000000*W16/VLOOKUP($AI16,'FX rate q'!$B$7:$C$47,2,FALSE),"")</f>
        <v/>
      </c>
      <c r="BF16" s="1473" t="str">
        <f>IF(ISNUMBER(X16),'Cover Page'!$D$35/1000000*X16/VLOOKUP($AI16,'FX rate q'!$B$7:$C$47,2,FALSE),"")</f>
        <v/>
      </c>
      <c r="BG16" s="1473" t="str">
        <f>IF(ISNUMBER(Y16),'Cover Page'!$D$35/1000000*Y16/VLOOKUP($AI16,'FX rate q'!$B$7:$C$47,2,FALSE),"")</f>
        <v/>
      </c>
      <c r="BH16" s="1473" t="str">
        <f>IF(ISNUMBER(Z16),'Cover Page'!$D$35/1000000*Z16/VLOOKUP($AI16,'FX rate q'!$B$7:$C$47,2,FALSE),"")</f>
        <v/>
      </c>
      <c r="BI16" s="1473" t="str">
        <f>IF(ISNUMBER(AA16),'Cover Page'!$D$35/1000000*AA16/VLOOKUP($AI16,'FX rate q'!$B$7:$C$47,2,FALSE),"")</f>
        <v/>
      </c>
      <c r="BJ16" s="1473" t="str">
        <f>IF(ISNUMBER(AB16),'Cover Page'!$D$35/1000000*AB16/VLOOKUP($AI16,'FX rate q'!$B$7:$C$47,2,FALSE),"")</f>
        <v/>
      </c>
      <c r="BK16" s="1473" t="str">
        <f>IF(ISNUMBER(AC16),'Cover Page'!$D$35/1000000*AC16/VLOOKUP($AI16,'FX rate q'!$B$7:$C$47,2,FALSE),"")</f>
        <v/>
      </c>
      <c r="BL16" s="1473" t="str">
        <f>IF(ISNUMBER(AD16),'Cover Page'!$D$35/1000000*AD16/VLOOKUP($AI16,'FX rate q'!$B$7:$C$47,2,FALSE),"")</f>
        <v/>
      </c>
      <c r="BM16" s="1806" t="str">
        <f>IF(ISNUMBER(AE16),'Cover Page'!$D$35/1000000*AE16/VLOOKUP($AI16,'FX rate q'!$B$7:$C$47,2,FALSE),"")</f>
        <v/>
      </c>
      <c r="BP16" s="2195"/>
      <c r="BQ16" s="1457" t="s">
        <v>453</v>
      </c>
      <c r="BR16" s="1474" t="str">
        <f>IF(ISNUMBER(B16),'Cover Page'!$D$35/1000000*B16/'FX rate'!$C$27,"")</f>
        <v/>
      </c>
      <c r="BS16" s="1475" t="str">
        <f>IF(ISNUMBER(C16),'Cover Page'!$D$35/1000000*C16/'FX rate'!$C$27,"")</f>
        <v/>
      </c>
      <c r="BT16" s="1476" t="str">
        <f>IF(ISNUMBER(D16),'Cover Page'!$D$35/1000000*D16/'FX rate'!$C$27,"")</f>
        <v/>
      </c>
      <c r="BU16" s="1476" t="str">
        <f>IF(ISNUMBER(E16),'Cover Page'!$D$35/1000000*E16/'FX rate'!$C$27,"")</f>
        <v/>
      </c>
      <c r="BV16" s="1477" t="str">
        <f>IF(ISNUMBER(F16),'Cover Page'!$D$35/1000000*F16/'FX rate'!$C$27,"")</f>
        <v/>
      </c>
      <c r="BW16" s="1474" t="str">
        <f>IF(ISNUMBER(G16),'Cover Page'!$D$35/1000000*G16/'FX rate'!$C$27,"")</f>
        <v/>
      </c>
      <c r="BX16" s="1475" t="str">
        <f>IF(ISNUMBER(H16),'Cover Page'!$D$35/1000000*H16/'FX rate'!$C$27,"")</f>
        <v/>
      </c>
      <c r="BY16" s="1476" t="str">
        <f>IF(ISNUMBER(I16),'Cover Page'!$D$35/1000000*I16/'FX rate'!$C$27,"")</f>
        <v/>
      </c>
      <c r="BZ16" s="1476" t="str">
        <f>IF(ISNUMBER(J16),'Cover Page'!$D$35/1000000*J16/'FX rate'!$C$27,"")</f>
        <v/>
      </c>
      <c r="CA16" s="1477" t="str">
        <f>IF(ISNUMBER(K16),'Cover Page'!$D$35/1000000*K16/'FX rate'!$C$27,"")</f>
        <v/>
      </c>
      <c r="CB16" s="1475" t="str">
        <f>IF(ISNUMBER(L16),'Cover Page'!$D$35/1000000*L16/'FX rate'!$C$27,"")</f>
        <v/>
      </c>
      <c r="CC16" s="1475" t="str">
        <f>IF(ISNUMBER(M16),'Cover Page'!$D$35/1000000*M16/'FX rate'!$C$27,"")</f>
        <v/>
      </c>
      <c r="CD16" s="1476" t="str">
        <f>IF(ISNUMBER(N16),'Cover Page'!$D$35/1000000*N16/'FX rate'!$C$27,"")</f>
        <v/>
      </c>
      <c r="CE16" s="1476" t="str">
        <f>IF(ISNUMBER(O16),'Cover Page'!$D$35/1000000*O16/'FX rate'!$C$27,"")</f>
        <v/>
      </c>
      <c r="CF16" s="1477" t="str">
        <f>IF(ISNUMBER(P16),'Cover Page'!$D$35/1000000*P16/'FX rate'!$C$27,"")</f>
        <v/>
      </c>
      <c r="CG16" s="1474" t="str">
        <f>IF(ISNUMBER(Q16),'Cover Page'!$D$35/1000000*Q16/'FX rate'!$C$27,"")</f>
        <v/>
      </c>
      <c r="CH16" s="1475" t="str">
        <f>IF(ISNUMBER(R16),'Cover Page'!$D$35/1000000*R16/'FX rate'!$C$27,"")</f>
        <v/>
      </c>
      <c r="CI16" s="1476" t="str">
        <f>IF(ISNUMBER(S16),'Cover Page'!$D$35/1000000*S16/'FX rate'!$C$27,"")</f>
        <v/>
      </c>
      <c r="CJ16" s="1476" t="str">
        <f>IF(ISNUMBER(T16),'Cover Page'!$D$35/1000000*T16/'FX rate'!$C$27,"")</f>
        <v/>
      </c>
      <c r="CK16" s="1477" t="str">
        <f>IF(ISNUMBER(U16),'Cover Page'!$D$35/1000000*U16/'FX rate'!$C$27,"")</f>
        <v/>
      </c>
      <c r="CL16" s="1474" t="str">
        <f>IF(ISNUMBER(V16),'Cover Page'!$D$35/1000000*V16/'FX rate'!$C$27,"")</f>
        <v/>
      </c>
      <c r="CM16" s="1475" t="str">
        <f>IF(ISNUMBER(W16),'Cover Page'!$D$35/1000000*W16/'FX rate'!$C$27,"")</f>
        <v/>
      </c>
      <c r="CN16" s="1476" t="str">
        <f>IF(ISNUMBER(X16),'Cover Page'!$D$35/1000000*X16/'FX rate'!$C$27,"")</f>
        <v/>
      </c>
      <c r="CO16" s="1476" t="str">
        <f>IF(ISNUMBER(Y16),'Cover Page'!$D$35/1000000*Y16/'FX rate'!$C$27,"")</f>
        <v/>
      </c>
      <c r="CP16" s="1477" t="str">
        <f>IF(ISNUMBER(Z16),'Cover Page'!$D$35/1000000*Z16/'FX rate'!$C$27,"")</f>
        <v/>
      </c>
      <c r="CQ16" s="1474" t="str">
        <f>IF(ISNUMBER(AA16),'Cover Page'!$D$35/1000000*AA16/'FX rate'!$C$27,"")</f>
        <v/>
      </c>
      <c r="CR16" s="1475" t="str">
        <f>IF(ISNUMBER(AB16),'Cover Page'!$D$35/1000000*AB16/'FX rate'!$C$27,"")</f>
        <v/>
      </c>
      <c r="CS16" s="1476" t="str">
        <f>IF(ISNUMBER(AC16),'Cover Page'!$D$35/1000000*AC16/'FX rate'!$C$27,"")</f>
        <v/>
      </c>
      <c r="CT16" s="1476" t="str">
        <f>IF(ISNUMBER(AD16),'Cover Page'!$D$35/1000000*AD16/'FX rate'!$C$27,"")</f>
        <v/>
      </c>
      <c r="CU16" s="1477" t="str">
        <f>IF(ISNUMBER(AE16),'Cover Page'!$D$35/1000000*AE16/'FX rate'!$C$27,"")</f>
        <v/>
      </c>
    </row>
    <row r="17" spans="1:99" x14ac:dyDescent="0.2">
      <c r="A17" s="1457" t="s">
        <v>454</v>
      </c>
      <c r="B17" s="1718"/>
      <c r="C17" s="1468" t="str">
        <f t="shared" si="0"/>
        <v/>
      </c>
      <c r="D17" s="1719"/>
      <c r="E17" s="1719"/>
      <c r="F17" s="1469" t="str">
        <f t="shared" si="1"/>
        <v/>
      </c>
      <c r="G17" s="1718"/>
      <c r="H17" s="1468" t="str">
        <f t="shared" si="2"/>
        <v/>
      </c>
      <c r="I17" s="1719"/>
      <c r="J17" s="1719"/>
      <c r="K17" s="1469" t="str">
        <f t="shared" si="3"/>
        <v/>
      </c>
      <c r="L17" s="1718"/>
      <c r="M17" s="1468" t="str">
        <f t="shared" si="4"/>
        <v/>
      </c>
      <c r="N17" s="1719"/>
      <c r="O17" s="1719"/>
      <c r="P17" s="1469" t="str">
        <f t="shared" si="5"/>
        <v/>
      </c>
      <c r="Q17" s="1718"/>
      <c r="R17" s="1468" t="str">
        <f t="shared" si="6"/>
        <v/>
      </c>
      <c r="S17" s="1719"/>
      <c r="T17" s="1719"/>
      <c r="U17" s="1469" t="str">
        <f t="shared" si="7"/>
        <v/>
      </c>
      <c r="V17" s="1737"/>
      <c r="W17" s="1468" t="str">
        <f t="shared" si="8"/>
        <v/>
      </c>
      <c r="X17" s="1738"/>
      <c r="Y17" s="1738"/>
      <c r="Z17" s="1469" t="str">
        <f t="shared" si="9"/>
        <v/>
      </c>
      <c r="AA17" s="1737"/>
      <c r="AB17" s="1468" t="str">
        <f t="shared" si="10"/>
        <v/>
      </c>
      <c r="AC17" s="1738"/>
      <c r="AD17" s="1738"/>
      <c r="AE17" s="1469" t="str">
        <f t="shared" si="11"/>
        <v/>
      </c>
      <c r="AF17" s="1478"/>
      <c r="AH17" s="2194"/>
      <c r="AI17" s="1804" t="s">
        <v>454</v>
      </c>
      <c r="AJ17" s="1473" t="str">
        <f>IF(ISNUMBER(B17),'Cover Page'!$D$35/1000000*B17/VLOOKUP($AI17,'FX rate q'!$B$7:$C$47,2,FALSE),"")</f>
        <v/>
      </c>
      <c r="AK17" s="1473" t="str">
        <f>IF(ISNUMBER(C17),'Cover Page'!$D$35/1000000*C17/VLOOKUP($AI17,'FX rate q'!$B$7:$C$47,2,FALSE),"")</f>
        <v/>
      </c>
      <c r="AL17" s="1473" t="str">
        <f>IF(ISNUMBER(D17),'Cover Page'!$D$35/1000000*D17/VLOOKUP($AI17,'FX rate q'!$B$7:$C$47,2,FALSE),"")</f>
        <v/>
      </c>
      <c r="AM17" s="1473" t="str">
        <f>IF(ISNUMBER(E17),'Cover Page'!$D$35/1000000*E17/VLOOKUP($AI17,'FX rate q'!$B$7:$C$47,2,FALSE),"")</f>
        <v/>
      </c>
      <c r="AN17" s="1473" t="str">
        <f>IF(ISNUMBER(F17),'Cover Page'!$D$35/1000000*F17/VLOOKUP($AI17,'FX rate q'!$B$7:$C$47,2,FALSE),"")</f>
        <v/>
      </c>
      <c r="AO17" s="1473" t="str">
        <f>IF(ISNUMBER(G17),'Cover Page'!$D$35/1000000*G17/VLOOKUP($AI17,'FX rate q'!$B$7:$C$47,2,FALSE),"")</f>
        <v/>
      </c>
      <c r="AP17" s="1473" t="str">
        <f>IF(ISNUMBER(H17),'Cover Page'!$D$35/1000000*H17/VLOOKUP($AI17,'FX rate q'!$B$7:$C$47,2,FALSE),"")</f>
        <v/>
      </c>
      <c r="AQ17" s="1473" t="str">
        <f>IF(ISNUMBER(I17),'Cover Page'!$D$35/1000000*I17/VLOOKUP($AI17,'FX rate q'!$B$7:$C$47,2,FALSE),"")</f>
        <v/>
      </c>
      <c r="AR17" s="1473" t="str">
        <f>IF(ISNUMBER(J17),'Cover Page'!$D$35/1000000*J17/VLOOKUP($AI17,'FX rate q'!$B$7:$C$47,2,FALSE),"")</f>
        <v/>
      </c>
      <c r="AS17" s="1473" t="str">
        <f>IF(ISNUMBER(K17),'Cover Page'!$D$35/1000000*K17/VLOOKUP($AI17,'FX rate q'!$B$7:$C$47,2,FALSE),"")</f>
        <v/>
      </c>
      <c r="AT17" s="1473" t="str">
        <f>IF(ISNUMBER(L17),'Cover Page'!$D$35/1000000*L17/VLOOKUP($AI17,'FX rate q'!$B$7:$C$47,2,FALSE),"")</f>
        <v/>
      </c>
      <c r="AU17" s="1473" t="str">
        <f>IF(ISNUMBER(M17),'Cover Page'!$D$35/1000000*M17/VLOOKUP($AI17,'FX rate q'!$B$7:$C$47,2,FALSE),"")</f>
        <v/>
      </c>
      <c r="AV17" s="1473" t="str">
        <f>IF(ISNUMBER(N17),'Cover Page'!$D$35/1000000*N17/VLOOKUP($AI17,'FX rate q'!$B$7:$C$47,2,FALSE),"")</f>
        <v/>
      </c>
      <c r="AW17" s="1473" t="str">
        <f>IF(ISNUMBER(O17),'Cover Page'!$D$35/1000000*O17/VLOOKUP($AI17,'FX rate q'!$B$7:$C$47,2,FALSE),"")</f>
        <v/>
      </c>
      <c r="AX17" s="1473" t="str">
        <f>IF(ISNUMBER(P17),'Cover Page'!$D$35/1000000*P17/VLOOKUP($AI17,'FX rate q'!$B$7:$C$47,2,FALSE),"")</f>
        <v/>
      </c>
      <c r="AY17" s="1473" t="str">
        <f>IF(ISNUMBER(Q17),'Cover Page'!$D$35/1000000*Q17/VLOOKUP($AI17,'FX rate q'!$B$7:$C$47,2,FALSE),"")</f>
        <v/>
      </c>
      <c r="AZ17" s="1473" t="str">
        <f>IF(ISNUMBER(R17),'Cover Page'!$D$35/1000000*R17/VLOOKUP($AI17,'FX rate q'!$B$7:$C$47,2,FALSE),"")</f>
        <v/>
      </c>
      <c r="BA17" s="1473" t="str">
        <f>IF(ISNUMBER(S17),'Cover Page'!$D$35/1000000*S17/VLOOKUP($AI17,'FX rate q'!$B$7:$C$47,2,FALSE),"")</f>
        <v/>
      </c>
      <c r="BB17" s="1473" t="str">
        <f>IF(ISNUMBER(T17),'Cover Page'!$D$35/1000000*T17/VLOOKUP($AI17,'FX rate q'!$B$7:$C$47,2,FALSE),"")</f>
        <v/>
      </c>
      <c r="BC17" s="1473" t="str">
        <f>IF(ISNUMBER(U17),'Cover Page'!$D$35/1000000*U17/VLOOKUP($AI17,'FX rate q'!$B$7:$C$47,2,FALSE),"")</f>
        <v/>
      </c>
      <c r="BD17" s="1473" t="str">
        <f>IF(ISNUMBER(V17),'Cover Page'!$D$35/1000000*V17/VLOOKUP($AI17,'FX rate q'!$B$7:$C$47,2,FALSE),"")</f>
        <v/>
      </c>
      <c r="BE17" s="1473" t="str">
        <f>IF(ISNUMBER(W17),'Cover Page'!$D$35/1000000*W17/VLOOKUP($AI17,'FX rate q'!$B$7:$C$47,2,FALSE),"")</f>
        <v/>
      </c>
      <c r="BF17" s="1473" t="str">
        <f>IF(ISNUMBER(X17),'Cover Page'!$D$35/1000000*X17/VLOOKUP($AI17,'FX rate q'!$B$7:$C$47,2,FALSE),"")</f>
        <v/>
      </c>
      <c r="BG17" s="1473" t="str">
        <f>IF(ISNUMBER(Y17),'Cover Page'!$D$35/1000000*Y17/VLOOKUP($AI17,'FX rate q'!$B$7:$C$47,2,FALSE),"")</f>
        <v/>
      </c>
      <c r="BH17" s="1473" t="str">
        <f>IF(ISNUMBER(Z17),'Cover Page'!$D$35/1000000*Z17/VLOOKUP($AI17,'FX rate q'!$B$7:$C$47,2,FALSE),"")</f>
        <v/>
      </c>
      <c r="BI17" s="1473" t="str">
        <f>IF(ISNUMBER(AA17),'Cover Page'!$D$35/1000000*AA17/VLOOKUP($AI17,'FX rate q'!$B$7:$C$47,2,FALSE),"")</f>
        <v/>
      </c>
      <c r="BJ17" s="1473" t="str">
        <f>IF(ISNUMBER(AB17),'Cover Page'!$D$35/1000000*AB17/VLOOKUP($AI17,'FX rate q'!$B$7:$C$47,2,FALSE),"")</f>
        <v/>
      </c>
      <c r="BK17" s="1473" t="str">
        <f>IF(ISNUMBER(AC17),'Cover Page'!$D$35/1000000*AC17/VLOOKUP($AI17,'FX rate q'!$B$7:$C$47,2,FALSE),"")</f>
        <v/>
      </c>
      <c r="BL17" s="1473" t="str">
        <f>IF(ISNUMBER(AD17),'Cover Page'!$D$35/1000000*AD17/VLOOKUP($AI17,'FX rate q'!$B$7:$C$47,2,FALSE),"")</f>
        <v/>
      </c>
      <c r="BM17" s="1806" t="str">
        <f>IF(ISNUMBER(AE17),'Cover Page'!$D$35/1000000*AE17/VLOOKUP($AI17,'FX rate q'!$B$7:$C$47,2,FALSE),"")</f>
        <v/>
      </c>
      <c r="BP17" s="2195"/>
      <c r="BQ17" s="1457" t="s">
        <v>454</v>
      </c>
      <c r="BR17" s="1474" t="str">
        <f>IF(ISNUMBER(B17),'Cover Page'!$D$35/1000000*B17/'FX rate'!$C$27,"")</f>
        <v/>
      </c>
      <c r="BS17" s="1475" t="str">
        <f>IF(ISNUMBER(C17),'Cover Page'!$D$35/1000000*C17/'FX rate'!$C$27,"")</f>
        <v/>
      </c>
      <c r="BT17" s="1476" t="str">
        <f>IF(ISNUMBER(D17),'Cover Page'!$D$35/1000000*D17/'FX rate'!$C$27,"")</f>
        <v/>
      </c>
      <c r="BU17" s="1476" t="str">
        <f>IF(ISNUMBER(E17),'Cover Page'!$D$35/1000000*E17/'FX rate'!$C$27,"")</f>
        <v/>
      </c>
      <c r="BV17" s="1477" t="str">
        <f>IF(ISNUMBER(F17),'Cover Page'!$D$35/1000000*F17/'FX rate'!$C$27,"")</f>
        <v/>
      </c>
      <c r="BW17" s="1474" t="str">
        <f>IF(ISNUMBER(G17),'Cover Page'!$D$35/1000000*G17/'FX rate'!$C$27,"")</f>
        <v/>
      </c>
      <c r="BX17" s="1475" t="str">
        <f>IF(ISNUMBER(H17),'Cover Page'!$D$35/1000000*H17/'FX rate'!$C$27,"")</f>
        <v/>
      </c>
      <c r="BY17" s="1476" t="str">
        <f>IF(ISNUMBER(I17),'Cover Page'!$D$35/1000000*I17/'FX rate'!$C$27,"")</f>
        <v/>
      </c>
      <c r="BZ17" s="1476" t="str">
        <f>IF(ISNUMBER(J17),'Cover Page'!$D$35/1000000*J17/'FX rate'!$C$27,"")</f>
        <v/>
      </c>
      <c r="CA17" s="1477" t="str">
        <f>IF(ISNUMBER(K17),'Cover Page'!$D$35/1000000*K17/'FX rate'!$C$27,"")</f>
        <v/>
      </c>
      <c r="CB17" s="1475" t="str">
        <f>IF(ISNUMBER(L17),'Cover Page'!$D$35/1000000*L17/'FX rate'!$C$27,"")</f>
        <v/>
      </c>
      <c r="CC17" s="1475" t="str">
        <f>IF(ISNUMBER(M17),'Cover Page'!$D$35/1000000*M17/'FX rate'!$C$27,"")</f>
        <v/>
      </c>
      <c r="CD17" s="1476" t="str">
        <f>IF(ISNUMBER(N17),'Cover Page'!$D$35/1000000*N17/'FX rate'!$C$27,"")</f>
        <v/>
      </c>
      <c r="CE17" s="1476" t="str">
        <f>IF(ISNUMBER(O17),'Cover Page'!$D$35/1000000*O17/'FX rate'!$C$27,"")</f>
        <v/>
      </c>
      <c r="CF17" s="1477" t="str">
        <f>IF(ISNUMBER(P17),'Cover Page'!$D$35/1000000*P17/'FX rate'!$C$27,"")</f>
        <v/>
      </c>
      <c r="CG17" s="1474" t="str">
        <f>IF(ISNUMBER(Q17),'Cover Page'!$D$35/1000000*Q17/'FX rate'!$C$27,"")</f>
        <v/>
      </c>
      <c r="CH17" s="1475" t="str">
        <f>IF(ISNUMBER(R17),'Cover Page'!$D$35/1000000*R17/'FX rate'!$C$27,"")</f>
        <v/>
      </c>
      <c r="CI17" s="1476" t="str">
        <f>IF(ISNUMBER(S17),'Cover Page'!$D$35/1000000*S17/'FX rate'!$C$27,"")</f>
        <v/>
      </c>
      <c r="CJ17" s="1476" t="str">
        <f>IF(ISNUMBER(T17),'Cover Page'!$D$35/1000000*T17/'FX rate'!$C$27,"")</f>
        <v/>
      </c>
      <c r="CK17" s="1477" t="str">
        <f>IF(ISNUMBER(U17),'Cover Page'!$D$35/1000000*U17/'FX rate'!$C$27,"")</f>
        <v/>
      </c>
      <c r="CL17" s="1474" t="str">
        <f>IF(ISNUMBER(V17),'Cover Page'!$D$35/1000000*V17/'FX rate'!$C$27,"")</f>
        <v/>
      </c>
      <c r="CM17" s="1475" t="str">
        <f>IF(ISNUMBER(W17),'Cover Page'!$D$35/1000000*W17/'FX rate'!$C$27,"")</f>
        <v/>
      </c>
      <c r="CN17" s="1476" t="str">
        <f>IF(ISNUMBER(X17),'Cover Page'!$D$35/1000000*X17/'FX rate'!$C$27,"")</f>
        <v/>
      </c>
      <c r="CO17" s="1476" t="str">
        <f>IF(ISNUMBER(Y17),'Cover Page'!$D$35/1000000*Y17/'FX rate'!$C$27,"")</f>
        <v/>
      </c>
      <c r="CP17" s="1477" t="str">
        <f>IF(ISNUMBER(Z17),'Cover Page'!$D$35/1000000*Z17/'FX rate'!$C$27,"")</f>
        <v/>
      </c>
      <c r="CQ17" s="1474" t="str">
        <f>IF(ISNUMBER(AA17),'Cover Page'!$D$35/1000000*AA17/'FX rate'!$C$27,"")</f>
        <v/>
      </c>
      <c r="CR17" s="1475" t="str">
        <f>IF(ISNUMBER(AB17),'Cover Page'!$D$35/1000000*AB17/'FX rate'!$C$27,"")</f>
        <v/>
      </c>
      <c r="CS17" s="1476" t="str">
        <f>IF(ISNUMBER(AC17),'Cover Page'!$D$35/1000000*AC17/'FX rate'!$C$27,"")</f>
        <v/>
      </c>
      <c r="CT17" s="1476" t="str">
        <f>IF(ISNUMBER(AD17),'Cover Page'!$D$35/1000000*AD17/'FX rate'!$C$27,"")</f>
        <v/>
      </c>
      <c r="CU17" s="1477" t="str">
        <f>IF(ISNUMBER(AE17),'Cover Page'!$D$35/1000000*AE17/'FX rate'!$C$27,"")</f>
        <v/>
      </c>
    </row>
    <row r="18" spans="1:99" x14ac:dyDescent="0.2">
      <c r="A18" s="1457" t="s">
        <v>455</v>
      </c>
      <c r="B18" s="1718"/>
      <c r="C18" s="1468" t="str">
        <f t="shared" si="0"/>
        <v/>
      </c>
      <c r="D18" s="1719"/>
      <c r="E18" s="1719"/>
      <c r="F18" s="1469" t="str">
        <f t="shared" si="1"/>
        <v/>
      </c>
      <c r="G18" s="1718"/>
      <c r="H18" s="1468" t="str">
        <f t="shared" si="2"/>
        <v/>
      </c>
      <c r="I18" s="1719"/>
      <c r="J18" s="1719"/>
      <c r="K18" s="1469" t="str">
        <f t="shared" si="3"/>
        <v/>
      </c>
      <c r="L18" s="1718"/>
      <c r="M18" s="1468" t="str">
        <f t="shared" si="4"/>
        <v/>
      </c>
      <c r="N18" s="1719"/>
      <c r="O18" s="1719"/>
      <c r="P18" s="1469" t="str">
        <f t="shared" si="5"/>
        <v/>
      </c>
      <c r="Q18" s="1718"/>
      <c r="R18" s="1468" t="str">
        <f t="shared" si="6"/>
        <v/>
      </c>
      <c r="S18" s="1719"/>
      <c r="T18" s="1719"/>
      <c r="U18" s="1469" t="str">
        <f t="shared" si="7"/>
        <v/>
      </c>
      <c r="V18" s="1737"/>
      <c r="W18" s="1468" t="str">
        <f t="shared" si="8"/>
        <v/>
      </c>
      <c r="X18" s="1738"/>
      <c r="Y18" s="1738"/>
      <c r="Z18" s="1469" t="str">
        <f t="shared" si="9"/>
        <v/>
      </c>
      <c r="AA18" s="1737"/>
      <c r="AB18" s="1468" t="str">
        <f t="shared" si="10"/>
        <v/>
      </c>
      <c r="AC18" s="1738"/>
      <c r="AD18" s="1738"/>
      <c r="AE18" s="1469" t="str">
        <f t="shared" si="11"/>
        <v/>
      </c>
      <c r="AF18" s="1478"/>
      <c r="AH18" s="2194"/>
      <c r="AI18" s="1804" t="s">
        <v>455</v>
      </c>
      <c r="AJ18" s="1473" t="str">
        <f>IF(ISNUMBER(B18),'Cover Page'!$D$35/1000000*B18/VLOOKUP($AI18,'FX rate q'!$B$7:$C$47,2,FALSE),"")</f>
        <v/>
      </c>
      <c r="AK18" s="1473" t="str">
        <f>IF(ISNUMBER(C18),'Cover Page'!$D$35/1000000*C18/VLOOKUP($AI18,'FX rate q'!$B$7:$C$47,2,FALSE),"")</f>
        <v/>
      </c>
      <c r="AL18" s="1473" t="str">
        <f>IF(ISNUMBER(D18),'Cover Page'!$D$35/1000000*D18/VLOOKUP($AI18,'FX rate q'!$B$7:$C$47,2,FALSE),"")</f>
        <v/>
      </c>
      <c r="AM18" s="1473" t="str">
        <f>IF(ISNUMBER(E18),'Cover Page'!$D$35/1000000*E18/VLOOKUP($AI18,'FX rate q'!$B$7:$C$47,2,FALSE),"")</f>
        <v/>
      </c>
      <c r="AN18" s="1473" t="str">
        <f>IF(ISNUMBER(F18),'Cover Page'!$D$35/1000000*F18/VLOOKUP($AI18,'FX rate q'!$B$7:$C$47,2,FALSE),"")</f>
        <v/>
      </c>
      <c r="AO18" s="1473" t="str">
        <f>IF(ISNUMBER(G18),'Cover Page'!$D$35/1000000*G18/VLOOKUP($AI18,'FX rate q'!$B$7:$C$47,2,FALSE),"")</f>
        <v/>
      </c>
      <c r="AP18" s="1473" t="str">
        <f>IF(ISNUMBER(H18),'Cover Page'!$D$35/1000000*H18/VLOOKUP($AI18,'FX rate q'!$B$7:$C$47,2,FALSE),"")</f>
        <v/>
      </c>
      <c r="AQ18" s="1473" t="str">
        <f>IF(ISNUMBER(I18),'Cover Page'!$D$35/1000000*I18/VLOOKUP($AI18,'FX rate q'!$B$7:$C$47,2,FALSE),"")</f>
        <v/>
      </c>
      <c r="AR18" s="1473" t="str">
        <f>IF(ISNUMBER(J18),'Cover Page'!$D$35/1000000*J18/VLOOKUP($AI18,'FX rate q'!$B$7:$C$47,2,FALSE),"")</f>
        <v/>
      </c>
      <c r="AS18" s="1473" t="str">
        <f>IF(ISNUMBER(K18),'Cover Page'!$D$35/1000000*K18/VLOOKUP($AI18,'FX rate q'!$B$7:$C$47,2,FALSE),"")</f>
        <v/>
      </c>
      <c r="AT18" s="1473" t="str">
        <f>IF(ISNUMBER(L18),'Cover Page'!$D$35/1000000*L18/VLOOKUP($AI18,'FX rate q'!$B$7:$C$47,2,FALSE),"")</f>
        <v/>
      </c>
      <c r="AU18" s="1473" t="str">
        <f>IF(ISNUMBER(M18),'Cover Page'!$D$35/1000000*M18/VLOOKUP($AI18,'FX rate q'!$B$7:$C$47,2,FALSE),"")</f>
        <v/>
      </c>
      <c r="AV18" s="1473" t="str">
        <f>IF(ISNUMBER(N18),'Cover Page'!$D$35/1000000*N18/VLOOKUP($AI18,'FX rate q'!$B$7:$C$47,2,FALSE),"")</f>
        <v/>
      </c>
      <c r="AW18" s="1473" t="str">
        <f>IF(ISNUMBER(O18),'Cover Page'!$D$35/1000000*O18/VLOOKUP($AI18,'FX rate q'!$B$7:$C$47,2,FALSE),"")</f>
        <v/>
      </c>
      <c r="AX18" s="1473" t="str">
        <f>IF(ISNUMBER(P18),'Cover Page'!$D$35/1000000*P18/VLOOKUP($AI18,'FX rate q'!$B$7:$C$47,2,FALSE),"")</f>
        <v/>
      </c>
      <c r="AY18" s="1473" t="str">
        <f>IF(ISNUMBER(Q18),'Cover Page'!$D$35/1000000*Q18/VLOOKUP($AI18,'FX rate q'!$B$7:$C$47,2,FALSE),"")</f>
        <v/>
      </c>
      <c r="AZ18" s="1473" t="str">
        <f>IF(ISNUMBER(R18),'Cover Page'!$D$35/1000000*R18/VLOOKUP($AI18,'FX rate q'!$B$7:$C$47,2,FALSE),"")</f>
        <v/>
      </c>
      <c r="BA18" s="1473" t="str">
        <f>IF(ISNUMBER(S18),'Cover Page'!$D$35/1000000*S18/VLOOKUP($AI18,'FX rate q'!$B$7:$C$47,2,FALSE),"")</f>
        <v/>
      </c>
      <c r="BB18" s="1473" t="str">
        <f>IF(ISNUMBER(T18),'Cover Page'!$D$35/1000000*T18/VLOOKUP($AI18,'FX rate q'!$B$7:$C$47,2,FALSE),"")</f>
        <v/>
      </c>
      <c r="BC18" s="1473" t="str">
        <f>IF(ISNUMBER(U18),'Cover Page'!$D$35/1000000*U18/VLOOKUP($AI18,'FX rate q'!$B$7:$C$47,2,FALSE),"")</f>
        <v/>
      </c>
      <c r="BD18" s="1473" t="str">
        <f>IF(ISNUMBER(V18),'Cover Page'!$D$35/1000000*V18/VLOOKUP($AI18,'FX rate q'!$B$7:$C$47,2,FALSE),"")</f>
        <v/>
      </c>
      <c r="BE18" s="1473" t="str">
        <f>IF(ISNUMBER(W18),'Cover Page'!$D$35/1000000*W18/VLOOKUP($AI18,'FX rate q'!$B$7:$C$47,2,FALSE),"")</f>
        <v/>
      </c>
      <c r="BF18" s="1473" t="str">
        <f>IF(ISNUMBER(X18),'Cover Page'!$D$35/1000000*X18/VLOOKUP($AI18,'FX rate q'!$B$7:$C$47,2,FALSE),"")</f>
        <v/>
      </c>
      <c r="BG18" s="1473" t="str">
        <f>IF(ISNUMBER(Y18),'Cover Page'!$D$35/1000000*Y18/VLOOKUP($AI18,'FX rate q'!$B$7:$C$47,2,FALSE),"")</f>
        <v/>
      </c>
      <c r="BH18" s="1473" t="str">
        <f>IF(ISNUMBER(Z18),'Cover Page'!$D$35/1000000*Z18/VLOOKUP($AI18,'FX rate q'!$B$7:$C$47,2,FALSE),"")</f>
        <v/>
      </c>
      <c r="BI18" s="1473" t="str">
        <f>IF(ISNUMBER(AA18),'Cover Page'!$D$35/1000000*AA18/VLOOKUP($AI18,'FX rate q'!$B$7:$C$47,2,FALSE),"")</f>
        <v/>
      </c>
      <c r="BJ18" s="1473" t="str">
        <f>IF(ISNUMBER(AB18),'Cover Page'!$D$35/1000000*AB18/VLOOKUP($AI18,'FX rate q'!$B$7:$C$47,2,FALSE),"")</f>
        <v/>
      </c>
      <c r="BK18" s="1473" t="str">
        <f>IF(ISNUMBER(AC18),'Cover Page'!$D$35/1000000*AC18/VLOOKUP($AI18,'FX rate q'!$B$7:$C$47,2,FALSE),"")</f>
        <v/>
      </c>
      <c r="BL18" s="1473" t="str">
        <f>IF(ISNUMBER(AD18),'Cover Page'!$D$35/1000000*AD18/VLOOKUP($AI18,'FX rate q'!$B$7:$C$47,2,FALSE),"")</f>
        <v/>
      </c>
      <c r="BM18" s="1806" t="str">
        <f>IF(ISNUMBER(AE18),'Cover Page'!$D$35/1000000*AE18/VLOOKUP($AI18,'FX rate q'!$B$7:$C$47,2,FALSE),"")</f>
        <v/>
      </c>
      <c r="BP18" s="2195"/>
      <c r="BQ18" s="1457" t="s">
        <v>455</v>
      </c>
      <c r="BR18" s="1474" t="str">
        <f>IF(ISNUMBER(B18),'Cover Page'!$D$35/1000000*B18/'FX rate'!$C$27,"")</f>
        <v/>
      </c>
      <c r="BS18" s="1475" t="str">
        <f>IF(ISNUMBER(C18),'Cover Page'!$D$35/1000000*C18/'FX rate'!$C$27,"")</f>
        <v/>
      </c>
      <c r="BT18" s="1476" t="str">
        <f>IF(ISNUMBER(D18),'Cover Page'!$D$35/1000000*D18/'FX rate'!$C$27,"")</f>
        <v/>
      </c>
      <c r="BU18" s="1476" t="str">
        <f>IF(ISNUMBER(E18),'Cover Page'!$D$35/1000000*E18/'FX rate'!$C$27,"")</f>
        <v/>
      </c>
      <c r="BV18" s="1477" t="str">
        <f>IF(ISNUMBER(F18),'Cover Page'!$D$35/1000000*F18/'FX rate'!$C$27,"")</f>
        <v/>
      </c>
      <c r="BW18" s="1474" t="str">
        <f>IF(ISNUMBER(G18),'Cover Page'!$D$35/1000000*G18/'FX rate'!$C$27,"")</f>
        <v/>
      </c>
      <c r="BX18" s="1475" t="str">
        <f>IF(ISNUMBER(H18),'Cover Page'!$D$35/1000000*H18/'FX rate'!$C$27,"")</f>
        <v/>
      </c>
      <c r="BY18" s="1476" t="str">
        <f>IF(ISNUMBER(I18),'Cover Page'!$D$35/1000000*I18/'FX rate'!$C$27,"")</f>
        <v/>
      </c>
      <c r="BZ18" s="1476" t="str">
        <f>IF(ISNUMBER(J18),'Cover Page'!$D$35/1000000*J18/'FX rate'!$C$27,"")</f>
        <v/>
      </c>
      <c r="CA18" s="1477" t="str">
        <f>IF(ISNUMBER(K18),'Cover Page'!$D$35/1000000*K18/'FX rate'!$C$27,"")</f>
        <v/>
      </c>
      <c r="CB18" s="1475" t="str">
        <f>IF(ISNUMBER(L18),'Cover Page'!$D$35/1000000*L18/'FX rate'!$C$27,"")</f>
        <v/>
      </c>
      <c r="CC18" s="1475" t="str">
        <f>IF(ISNUMBER(M18),'Cover Page'!$D$35/1000000*M18/'FX rate'!$C$27,"")</f>
        <v/>
      </c>
      <c r="CD18" s="1476" t="str">
        <f>IF(ISNUMBER(N18),'Cover Page'!$D$35/1000000*N18/'FX rate'!$C$27,"")</f>
        <v/>
      </c>
      <c r="CE18" s="1476" t="str">
        <f>IF(ISNUMBER(O18),'Cover Page'!$D$35/1000000*O18/'FX rate'!$C$27,"")</f>
        <v/>
      </c>
      <c r="CF18" s="1477" t="str">
        <f>IF(ISNUMBER(P18),'Cover Page'!$D$35/1000000*P18/'FX rate'!$C$27,"")</f>
        <v/>
      </c>
      <c r="CG18" s="1474" t="str">
        <f>IF(ISNUMBER(Q18),'Cover Page'!$D$35/1000000*Q18/'FX rate'!$C$27,"")</f>
        <v/>
      </c>
      <c r="CH18" s="1475" t="str">
        <f>IF(ISNUMBER(R18),'Cover Page'!$D$35/1000000*R18/'FX rate'!$C$27,"")</f>
        <v/>
      </c>
      <c r="CI18" s="1476" t="str">
        <f>IF(ISNUMBER(S18),'Cover Page'!$D$35/1000000*S18/'FX rate'!$C$27,"")</f>
        <v/>
      </c>
      <c r="CJ18" s="1476" t="str">
        <f>IF(ISNUMBER(T18),'Cover Page'!$D$35/1000000*T18/'FX rate'!$C$27,"")</f>
        <v/>
      </c>
      <c r="CK18" s="1477" t="str">
        <f>IF(ISNUMBER(U18),'Cover Page'!$D$35/1000000*U18/'FX rate'!$C$27,"")</f>
        <v/>
      </c>
      <c r="CL18" s="1474" t="str">
        <f>IF(ISNUMBER(V18),'Cover Page'!$D$35/1000000*V18/'FX rate'!$C$27,"")</f>
        <v/>
      </c>
      <c r="CM18" s="1475" t="str">
        <f>IF(ISNUMBER(W18),'Cover Page'!$D$35/1000000*W18/'FX rate'!$C$27,"")</f>
        <v/>
      </c>
      <c r="CN18" s="1476" t="str">
        <f>IF(ISNUMBER(X18),'Cover Page'!$D$35/1000000*X18/'FX rate'!$C$27,"")</f>
        <v/>
      </c>
      <c r="CO18" s="1476" t="str">
        <f>IF(ISNUMBER(Y18),'Cover Page'!$D$35/1000000*Y18/'FX rate'!$C$27,"")</f>
        <v/>
      </c>
      <c r="CP18" s="1477" t="str">
        <f>IF(ISNUMBER(Z18),'Cover Page'!$D$35/1000000*Z18/'FX rate'!$C$27,"")</f>
        <v/>
      </c>
      <c r="CQ18" s="1474" t="str">
        <f>IF(ISNUMBER(AA18),'Cover Page'!$D$35/1000000*AA18/'FX rate'!$C$27,"")</f>
        <v/>
      </c>
      <c r="CR18" s="1475" t="str">
        <f>IF(ISNUMBER(AB18),'Cover Page'!$D$35/1000000*AB18/'FX rate'!$C$27,"")</f>
        <v/>
      </c>
      <c r="CS18" s="1476" t="str">
        <f>IF(ISNUMBER(AC18),'Cover Page'!$D$35/1000000*AC18/'FX rate'!$C$27,"")</f>
        <v/>
      </c>
      <c r="CT18" s="1476" t="str">
        <f>IF(ISNUMBER(AD18),'Cover Page'!$D$35/1000000*AD18/'FX rate'!$C$27,"")</f>
        <v/>
      </c>
      <c r="CU18" s="1477" t="str">
        <f>IF(ISNUMBER(AE18),'Cover Page'!$D$35/1000000*AE18/'FX rate'!$C$27,"")</f>
        <v/>
      </c>
    </row>
    <row r="19" spans="1:99" x14ac:dyDescent="0.2">
      <c r="A19" s="1457" t="s">
        <v>456</v>
      </c>
      <c r="B19" s="1718"/>
      <c r="C19" s="1468" t="str">
        <f t="shared" si="0"/>
        <v/>
      </c>
      <c r="D19" s="1719"/>
      <c r="E19" s="1719"/>
      <c r="F19" s="1469" t="str">
        <f t="shared" si="1"/>
        <v/>
      </c>
      <c r="G19" s="1718"/>
      <c r="H19" s="1468" t="str">
        <f t="shared" si="2"/>
        <v/>
      </c>
      <c r="I19" s="1719"/>
      <c r="J19" s="1719"/>
      <c r="K19" s="1469" t="str">
        <f t="shared" si="3"/>
        <v/>
      </c>
      <c r="L19" s="1718"/>
      <c r="M19" s="1468" t="str">
        <f t="shared" si="4"/>
        <v/>
      </c>
      <c r="N19" s="1719"/>
      <c r="O19" s="1719"/>
      <c r="P19" s="1469" t="str">
        <f t="shared" si="5"/>
        <v/>
      </c>
      <c r="Q19" s="1718"/>
      <c r="R19" s="1468" t="str">
        <f t="shared" si="6"/>
        <v/>
      </c>
      <c r="S19" s="1719"/>
      <c r="T19" s="1719"/>
      <c r="U19" s="1469" t="str">
        <f t="shared" si="7"/>
        <v/>
      </c>
      <c r="V19" s="1737"/>
      <c r="W19" s="1468" t="str">
        <f t="shared" si="8"/>
        <v/>
      </c>
      <c r="X19" s="1738"/>
      <c r="Y19" s="1738"/>
      <c r="Z19" s="1469" t="str">
        <f t="shared" si="9"/>
        <v/>
      </c>
      <c r="AA19" s="1737"/>
      <c r="AB19" s="1468" t="str">
        <f t="shared" si="10"/>
        <v/>
      </c>
      <c r="AC19" s="1738"/>
      <c r="AD19" s="1738"/>
      <c r="AE19" s="1469" t="str">
        <f t="shared" si="11"/>
        <v/>
      </c>
      <c r="AF19" s="1478"/>
      <c r="AH19" s="2194"/>
      <c r="AI19" s="1804" t="s">
        <v>456</v>
      </c>
      <c r="AJ19" s="1473" t="str">
        <f>IF(ISNUMBER(B19),'Cover Page'!$D$35/1000000*B19/VLOOKUP($AI19,'FX rate q'!$B$7:$C$47,2,FALSE),"")</f>
        <v/>
      </c>
      <c r="AK19" s="1473" t="str">
        <f>IF(ISNUMBER(C19),'Cover Page'!$D$35/1000000*C19/VLOOKUP($AI19,'FX rate q'!$B$7:$C$47,2,FALSE),"")</f>
        <v/>
      </c>
      <c r="AL19" s="1473" t="str">
        <f>IF(ISNUMBER(D19),'Cover Page'!$D$35/1000000*D19/VLOOKUP($AI19,'FX rate q'!$B$7:$C$47,2,FALSE),"")</f>
        <v/>
      </c>
      <c r="AM19" s="1473" t="str">
        <f>IF(ISNUMBER(E19),'Cover Page'!$D$35/1000000*E19/VLOOKUP($AI19,'FX rate q'!$B$7:$C$47,2,FALSE),"")</f>
        <v/>
      </c>
      <c r="AN19" s="1473" t="str">
        <f>IF(ISNUMBER(F19),'Cover Page'!$D$35/1000000*F19/VLOOKUP($AI19,'FX rate q'!$B$7:$C$47,2,FALSE),"")</f>
        <v/>
      </c>
      <c r="AO19" s="1473" t="str">
        <f>IF(ISNUMBER(G19),'Cover Page'!$D$35/1000000*G19/VLOOKUP($AI19,'FX rate q'!$B$7:$C$47,2,FALSE),"")</f>
        <v/>
      </c>
      <c r="AP19" s="1473" t="str">
        <f>IF(ISNUMBER(H19),'Cover Page'!$D$35/1000000*H19/VLOOKUP($AI19,'FX rate q'!$B$7:$C$47,2,FALSE),"")</f>
        <v/>
      </c>
      <c r="AQ19" s="1473" t="str">
        <f>IF(ISNUMBER(I19),'Cover Page'!$D$35/1000000*I19/VLOOKUP($AI19,'FX rate q'!$B$7:$C$47,2,FALSE),"")</f>
        <v/>
      </c>
      <c r="AR19" s="1473" t="str">
        <f>IF(ISNUMBER(J19),'Cover Page'!$D$35/1000000*J19/VLOOKUP($AI19,'FX rate q'!$B$7:$C$47,2,FALSE),"")</f>
        <v/>
      </c>
      <c r="AS19" s="1473" t="str">
        <f>IF(ISNUMBER(K19),'Cover Page'!$D$35/1000000*K19/VLOOKUP($AI19,'FX rate q'!$B$7:$C$47,2,FALSE),"")</f>
        <v/>
      </c>
      <c r="AT19" s="1473" t="str">
        <f>IF(ISNUMBER(L19),'Cover Page'!$D$35/1000000*L19/VLOOKUP($AI19,'FX rate q'!$B$7:$C$47,2,FALSE),"")</f>
        <v/>
      </c>
      <c r="AU19" s="1473" t="str">
        <f>IF(ISNUMBER(M19),'Cover Page'!$D$35/1000000*M19/VLOOKUP($AI19,'FX rate q'!$B$7:$C$47,2,FALSE),"")</f>
        <v/>
      </c>
      <c r="AV19" s="1473" t="str">
        <f>IF(ISNUMBER(N19),'Cover Page'!$D$35/1000000*N19/VLOOKUP($AI19,'FX rate q'!$B$7:$C$47,2,FALSE),"")</f>
        <v/>
      </c>
      <c r="AW19" s="1473" t="str">
        <f>IF(ISNUMBER(O19),'Cover Page'!$D$35/1000000*O19/VLOOKUP($AI19,'FX rate q'!$B$7:$C$47,2,FALSE),"")</f>
        <v/>
      </c>
      <c r="AX19" s="1473" t="str">
        <f>IF(ISNUMBER(P19),'Cover Page'!$D$35/1000000*P19/VLOOKUP($AI19,'FX rate q'!$B$7:$C$47,2,FALSE),"")</f>
        <v/>
      </c>
      <c r="AY19" s="1473" t="str">
        <f>IF(ISNUMBER(Q19),'Cover Page'!$D$35/1000000*Q19/VLOOKUP($AI19,'FX rate q'!$B$7:$C$47,2,FALSE),"")</f>
        <v/>
      </c>
      <c r="AZ19" s="1473" t="str">
        <f>IF(ISNUMBER(R19),'Cover Page'!$D$35/1000000*R19/VLOOKUP($AI19,'FX rate q'!$B$7:$C$47,2,FALSE),"")</f>
        <v/>
      </c>
      <c r="BA19" s="1473" t="str">
        <f>IF(ISNUMBER(S19),'Cover Page'!$D$35/1000000*S19/VLOOKUP($AI19,'FX rate q'!$B$7:$C$47,2,FALSE),"")</f>
        <v/>
      </c>
      <c r="BB19" s="1473" t="str">
        <f>IF(ISNUMBER(T19),'Cover Page'!$D$35/1000000*T19/VLOOKUP($AI19,'FX rate q'!$B$7:$C$47,2,FALSE),"")</f>
        <v/>
      </c>
      <c r="BC19" s="1473" t="str">
        <f>IF(ISNUMBER(U19),'Cover Page'!$D$35/1000000*U19/VLOOKUP($AI19,'FX rate q'!$B$7:$C$47,2,FALSE),"")</f>
        <v/>
      </c>
      <c r="BD19" s="1473" t="str">
        <f>IF(ISNUMBER(V19),'Cover Page'!$D$35/1000000*V19/VLOOKUP($AI19,'FX rate q'!$B$7:$C$47,2,FALSE),"")</f>
        <v/>
      </c>
      <c r="BE19" s="1473" t="str">
        <f>IF(ISNUMBER(W19),'Cover Page'!$D$35/1000000*W19/VLOOKUP($AI19,'FX rate q'!$B$7:$C$47,2,FALSE),"")</f>
        <v/>
      </c>
      <c r="BF19" s="1473" t="str">
        <f>IF(ISNUMBER(X19),'Cover Page'!$D$35/1000000*X19/VLOOKUP($AI19,'FX rate q'!$B$7:$C$47,2,FALSE),"")</f>
        <v/>
      </c>
      <c r="BG19" s="1473" t="str">
        <f>IF(ISNUMBER(Y19),'Cover Page'!$D$35/1000000*Y19/VLOOKUP($AI19,'FX rate q'!$B$7:$C$47,2,FALSE),"")</f>
        <v/>
      </c>
      <c r="BH19" s="1473" t="str">
        <f>IF(ISNUMBER(Z19),'Cover Page'!$D$35/1000000*Z19/VLOOKUP($AI19,'FX rate q'!$B$7:$C$47,2,FALSE),"")</f>
        <v/>
      </c>
      <c r="BI19" s="1473" t="str">
        <f>IF(ISNUMBER(AA19),'Cover Page'!$D$35/1000000*AA19/VLOOKUP($AI19,'FX rate q'!$B$7:$C$47,2,FALSE),"")</f>
        <v/>
      </c>
      <c r="BJ19" s="1473" t="str">
        <f>IF(ISNUMBER(AB19),'Cover Page'!$D$35/1000000*AB19/VLOOKUP($AI19,'FX rate q'!$B$7:$C$47,2,FALSE),"")</f>
        <v/>
      </c>
      <c r="BK19" s="1473" t="str">
        <f>IF(ISNUMBER(AC19),'Cover Page'!$D$35/1000000*AC19/VLOOKUP($AI19,'FX rate q'!$B$7:$C$47,2,FALSE),"")</f>
        <v/>
      </c>
      <c r="BL19" s="1473" t="str">
        <f>IF(ISNUMBER(AD19),'Cover Page'!$D$35/1000000*AD19/VLOOKUP($AI19,'FX rate q'!$B$7:$C$47,2,FALSE),"")</f>
        <v/>
      </c>
      <c r="BM19" s="1806" t="str">
        <f>IF(ISNUMBER(AE19),'Cover Page'!$D$35/1000000*AE19/VLOOKUP($AI19,'FX rate q'!$B$7:$C$47,2,FALSE),"")</f>
        <v/>
      </c>
      <c r="BP19" s="2195"/>
      <c r="BQ19" s="1457" t="s">
        <v>456</v>
      </c>
      <c r="BR19" s="1474" t="str">
        <f>IF(ISNUMBER(B19),'Cover Page'!$D$35/1000000*B19/'FX rate'!$C$27,"")</f>
        <v/>
      </c>
      <c r="BS19" s="1475" t="str">
        <f>IF(ISNUMBER(C19),'Cover Page'!$D$35/1000000*C19/'FX rate'!$C$27,"")</f>
        <v/>
      </c>
      <c r="BT19" s="1476" t="str">
        <f>IF(ISNUMBER(D19),'Cover Page'!$D$35/1000000*D19/'FX rate'!$C$27,"")</f>
        <v/>
      </c>
      <c r="BU19" s="1476" t="str">
        <f>IF(ISNUMBER(E19),'Cover Page'!$D$35/1000000*E19/'FX rate'!$C$27,"")</f>
        <v/>
      </c>
      <c r="BV19" s="1477" t="str">
        <f>IF(ISNUMBER(F19),'Cover Page'!$D$35/1000000*F19/'FX rate'!$C$27,"")</f>
        <v/>
      </c>
      <c r="BW19" s="1474" t="str">
        <f>IF(ISNUMBER(G19),'Cover Page'!$D$35/1000000*G19/'FX rate'!$C$27,"")</f>
        <v/>
      </c>
      <c r="BX19" s="1475" t="str">
        <f>IF(ISNUMBER(H19),'Cover Page'!$D$35/1000000*H19/'FX rate'!$C$27,"")</f>
        <v/>
      </c>
      <c r="BY19" s="1476" t="str">
        <f>IF(ISNUMBER(I19),'Cover Page'!$D$35/1000000*I19/'FX rate'!$C$27,"")</f>
        <v/>
      </c>
      <c r="BZ19" s="1476" t="str">
        <f>IF(ISNUMBER(J19),'Cover Page'!$D$35/1000000*J19/'FX rate'!$C$27,"")</f>
        <v/>
      </c>
      <c r="CA19" s="1477" t="str">
        <f>IF(ISNUMBER(K19),'Cover Page'!$D$35/1000000*K19/'FX rate'!$C$27,"")</f>
        <v/>
      </c>
      <c r="CB19" s="1475" t="str">
        <f>IF(ISNUMBER(L19),'Cover Page'!$D$35/1000000*L19/'FX rate'!$C$27,"")</f>
        <v/>
      </c>
      <c r="CC19" s="1475" t="str">
        <f>IF(ISNUMBER(M19),'Cover Page'!$D$35/1000000*M19/'FX rate'!$C$27,"")</f>
        <v/>
      </c>
      <c r="CD19" s="1476" t="str">
        <f>IF(ISNUMBER(N19),'Cover Page'!$D$35/1000000*N19/'FX rate'!$C$27,"")</f>
        <v/>
      </c>
      <c r="CE19" s="1476" t="str">
        <f>IF(ISNUMBER(O19),'Cover Page'!$D$35/1000000*O19/'FX rate'!$C$27,"")</f>
        <v/>
      </c>
      <c r="CF19" s="1477" t="str">
        <f>IF(ISNUMBER(P19),'Cover Page'!$D$35/1000000*P19/'FX rate'!$C$27,"")</f>
        <v/>
      </c>
      <c r="CG19" s="1474" t="str">
        <f>IF(ISNUMBER(Q19),'Cover Page'!$D$35/1000000*Q19/'FX rate'!$C$27,"")</f>
        <v/>
      </c>
      <c r="CH19" s="1475" t="str">
        <f>IF(ISNUMBER(R19),'Cover Page'!$D$35/1000000*R19/'FX rate'!$C$27,"")</f>
        <v/>
      </c>
      <c r="CI19" s="1476" t="str">
        <f>IF(ISNUMBER(S19),'Cover Page'!$D$35/1000000*S19/'FX rate'!$C$27,"")</f>
        <v/>
      </c>
      <c r="CJ19" s="1476" t="str">
        <f>IF(ISNUMBER(T19),'Cover Page'!$D$35/1000000*T19/'FX rate'!$C$27,"")</f>
        <v/>
      </c>
      <c r="CK19" s="1477" t="str">
        <f>IF(ISNUMBER(U19),'Cover Page'!$D$35/1000000*U19/'FX rate'!$C$27,"")</f>
        <v/>
      </c>
      <c r="CL19" s="1474" t="str">
        <f>IF(ISNUMBER(V19),'Cover Page'!$D$35/1000000*V19/'FX rate'!$C$27,"")</f>
        <v/>
      </c>
      <c r="CM19" s="1475" t="str">
        <f>IF(ISNUMBER(W19),'Cover Page'!$D$35/1000000*W19/'FX rate'!$C$27,"")</f>
        <v/>
      </c>
      <c r="CN19" s="1476" t="str">
        <f>IF(ISNUMBER(X19),'Cover Page'!$D$35/1000000*X19/'FX rate'!$C$27,"")</f>
        <v/>
      </c>
      <c r="CO19" s="1476" t="str">
        <f>IF(ISNUMBER(Y19),'Cover Page'!$D$35/1000000*Y19/'FX rate'!$C$27,"")</f>
        <v/>
      </c>
      <c r="CP19" s="1477" t="str">
        <f>IF(ISNUMBER(Z19),'Cover Page'!$D$35/1000000*Z19/'FX rate'!$C$27,"")</f>
        <v/>
      </c>
      <c r="CQ19" s="1474" t="str">
        <f>IF(ISNUMBER(AA19),'Cover Page'!$D$35/1000000*AA19/'FX rate'!$C$27,"")</f>
        <v/>
      </c>
      <c r="CR19" s="1475" t="str">
        <f>IF(ISNUMBER(AB19),'Cover Page'!$D$35/1000000*AB19/'FX rate'!$C$27,"")</f>
        <v/>
      </c>
      <c r="CS19" s="1476" t="str">
        <f>IF(ISNUMBER(AC19),'Cover Page'!$D$35/1000000*AC19/'FX rate'!$C$27,"")</f>
        <v/>
      </c>
      <c r="CT19" s="1476" t="str">
        <f>IF(ISNUMBER(AD19),'Cover Page'!$D$35/1000000*AD19/'FX rate'!$C$27,"")</f>
        <v/>
      </c>
      <c r="CU19" s="1477" t="str">
        <f>IF(ISNUMBER(AE19),'Cover Page'!$D$35/1000000*AE19/'FX rate'!$C$27,"")</f>
        <v/>
      </c>
    </row>
    <row r="20" spans="1:99" x14ac:dyDescent="0.2">
      <c r="A20" s="1457" t="s">
        <v>457</v>
      </c>
      <c r="B20" s="1718"/>
      <c r="C20" s="1468" t="str">
        <f t="shared" si="0"/>
        <v/>
      </c>
      <c r="D20" s="1719"/>
      <c r="E20" s="1719"/>
      <c r="F20" s="1469" t="str">
        <f t="shared" si="1"/>
        <v/>
      </c>
      <c r="G20" s="1718"/>
      <c r="H20" s="1468" t="str">
        <f t="shared" si="2"/>
        <v/>
      </c>
      <c r="I20" s="1719"/>
      <c r="J20" s="1719"/>
      <c r="K20" s="1469" t="str">
        <f t="shared" si="3"/>
        <v/>
      </c>
      <c r="L20" s="1718"/>
      <c r="M20" s="1468" t="str">
        <f t="shared" si="4"/>
        <v/>
      </c>
      <c r="N20" s="1719"/>
      <c r="O20" s="1719"/>
      <c r="P20" s="1469" t="str">
        <f t="shared" si="5"/>
        <v/>
      </c>
      <c r="Q20" s="1718"/>
      <c r="R20" s="1468" t="str">
        <f t="shared" si="6"/>
        <v/>
      </c>
      <c r="S20" s="1719"/>
      <c r="T20" s="1719"/>
      <c r="U20" s="1469" t="str">
        <f t="shared" si="7"/>
        <v/>
      </c>
      <c r="V20" s="1737"/>
      <c r="W20" s="1468" t="str">
        <f t="shared" si="8"/>
        <v/>
      </c>
      <c r="X20" s="1738"/>
      <c r="Y20" s="1738"/>
      <c r="Z20" s="1469" t="str">
        <f t="shared" si="9"/>
        <v/>
      </c>
      <c r="AA20" s="1737"/>
      <c r="AB20" s="1468" t="str">
        <f t="shared" si="10"/>
        <v/>
      </c>
      <c r="AC20" s="1738"/>
      <c r="AD20" s="1738"/>
      <c r="AE20" s="1469" t="str">
        <f t="shared" si="11"/>
        <v/>
      </c>
      <c r="AF20" s="1478"/>
      <c r="AH20" s="2194"/>
      <c r="AI20" s="1804" t="s">
        <v>457</v>
      </c>
      <c r="AJ20" s="1473" t="str">
        <f>IF(ISNUMBER(B20),'Cover Page'!$D$35/1000000*B20/VLOOKUP($AI20,'FX rate q'!$B$7:$C$47,2,FALSE),"")</f>
        <v/>
      </c>
      <c r="AK20" s="1473" t="str">
        <f>IF(ISNUMBER(C20),'Cover Page'!$D$35/1000000*C20/VLOOKUP($AI20,'FX rate q'!$B$7:$C$47,2,FALSE),"")</f>
        <v/>
      </c>
      <c r="AL20" s="1473" t="str">
        <f>IF(ISNUMBER(D20),'Cover Page'!$D$35/1000000*D20/VLOOKUP($AI20,'FX rate q'!$B$7:$C$47,2,FALSE),"")</f>
        <v/>
      </c>
      <c r="AM20" s="1473" t="str">
        <f>IF(ISNUMBER(E20),'Cover Page'!$D$35/1000000*E20/VLOOKUP($AI20,'FX rate q'!$B$7:$C$47,2,FALSE),"")</f>
        <v/>
      </c>
      <c r="AN20" s="1473" t="str">
        <f>IF(ISNUMBER(F20),'Cover Page'!$D$35/1000000*F20/VLOOKUP($AI20,'FX rate q'!$B$7:$C$47,2,FALSE),"")</f>
        <v/>
      </c>
      <c r="AO20" s="1473" t="str">
        <f>IF(ISNUMBER(G20),'Cover Page'!$D$35/1000000*G20/VLOOKUP($AI20,'FX rate q'!$B$7:$C$47,2,FALSE),"")</f>
        <v/>
      </c>
      <c r="AP20" s="1473" t="str">
        <f>IF(ISNUMBER(H20),'Cover Page'!$D$35/1000000*H20/VLOOKUP($AI20,'FX rate q'!$B$7:$C$47,2,FALSE),"")</f>
        <v/>
      </c>
      <c r="AQ20" s="1473" t="str">
        <f>IF(ISNUMBER(I20),'Cover Page'!$D$35/1000000*I20/VLOOKUP($AI20,'FX rate q'!$B$7:$C$47,2,FALSE),"")</f>
        <v/>
      </c>
      <c r="AR20" s="1473" t="str">
        <f>IF(ISNUMBER(J20),'Cover Page'!$D$35/1000000*J20/VLOOKUP($AI20,'FX rate q'!$B$7:$C$47,2,FALSE),"")</f>
        <v/>
      </c>
      <c r="AS20" s="1473" t="str">
        <f>IF(ISNUMBER(K20),'Cover Page'!$D$35/1000000*K20/VLOOKUP($AI20,'FX rate q'!$B$7:$C$47,2,FALSE),"")</f>
        <v/>
      </c>
      <c r="AT20" s="1473" t="str">
        <f>IF(ISNUMBER(L20),'Cover Page'!$D$35/1000000*L20/VLOOKUP($AI20,'FX rate q'!$B$7:$C$47,2,FALSE),"")</f>
        <v/>
      </c>
      <c r="AU20" s="1473" t="str">
        <f>IF(ISNUMBER(M20),'Cover Page'!$D$35/1000000*M20/VLOOKUP($AI20,'FX rate q'!$B$7:$C$47,2,FALSE),"")</f>
        <v/>
      </c>
      <c r="AV20" s="1473" t="str">
        <f>IF(ISNUMBER(N20),'Cover Page'!$D$35/1000000*N20/VLOOKUP($AI20,'FX rate q'!$B$7:$C$47,2,FALSE),"")</f>
        <v/>
      </c>
      <c r="AW20" s="1473" t="str">
        <f>IF(ISNUMBER(O20),'Cover Page'!$D$35/1000000*O20/VLOOKUP($AI20,'FX rate q'!$B$7:$C$47,2,FALSE),"")</f>
        <v/>
      </c>
      <c r="AX20" s="1473" t="str">
        <f>IF(ISNUMBER(P20),'Cover Page'!$D$35/1000000*P20/VLOOKUP($AI20,'FX rate q'!$B$7:$C$47,2,FALSE),"")</f>
        <v/>
      </c>
      <c r="AY20" s="1473" t="str">
        <f>IF(ISNUMBER(Q20),'Cover Page'!$D$35/1000000*Q20/VLOOKUP($AI20,'FX rate q'!$B$7:$C$47,2,FALSE),"")</f>
        <v/>
      </c>
      <c r="AZ20" s="1473" t="str">
        <f>IF(ISNUMBER(R20),'Cover Page'!$D$35/1000000*R20/VLOOKUP($AI20,'FX rate q'!$B$7:$C$47,2,FALSE),"")</f>
        <v/>
      </c>
      <c r="BA20" s="1473" t="str">
        <f>IF(ISNUMBER(S20),'Cover Page'!$D$35/1000000*S20/VLOOKUP($AI20,'FX rate q'!$B$7:$C$47,2,FALSE),"")</f>
        <v/>
      </c>
      <c r="BB20" s="1473" t="str">
        <f>IF(ISNUMBER(T20),'Cover Page'!$D$35/1000000*T20/VLOOKUP($AI20,'FX rate q'!$B$7:$C$47,2,FALSE),"")</f>
        <v/>
      </c>
      <c r="BC20" s="1473" t="str">
        <f>IF(ISNUMBER(U20),'Cover Page'!$D$35/1000000*U20/VLOOKUP($AI20,'FX rate q'!$B$7:$C$47,2,FALSE),"")</f>
        <v/>
      </c>
      <c r="BD20" s="1473" t="str">
        <f>IF(ISNUMBER(V20),'Cover Page'!$D$35/1000000*V20/VLOOKUP($AI20,'FX rate q'!$B$7:$C$47,2,FALSE),"")</f>
        <v/>
      </c>
      <c r="BE20" s="1473" t="str">
        <f>IF(ISNUMBER(W20),'Cover Page'!$D$35/1000000*W20/VLOOKUP($AI20,'FX rate q'!$B$7:$C$47,2,FALSE),"")</f>
        <v/>
      </c>
      <c r="BF20" s="1473" t="str">
        <f>IF(ISNUMBER(X20),'Cover Page'!$D$35/1000000*X20/VLOOKUP($AI20,'FX rate q'!$B$7:$C$47,2,FALSE),"")</f>
        <v/>
      </c>
      <c r="BG20" s="1473" t="str">
        <f>IF(ISNUMBER(Y20),'Cover Page'!$D$35/1000000*Y20/VLOOKUP($AI20,'FX rate q'!$B$7:$C$47,2,FALSE),"")</f>
        <v/>
      </c>
      <c r="BH20" s="1473" t="str">
        <f>IF(ISNUMBER(Z20),'Cover Page'!$D$35/1000000*Z20/VLOOKUP($AI20,'FX rate q'!$B$7:$C$47,2,FALSE),"")</f>
        <v/>
      </c>
      <c r="BI20" s="1473" t="str">
        <f>IF(ISNUMBER(AA20),'Cover Page'!$D$35/1000000*AA20/VLOOKUP($AI20,'FX rate q'!$B$7:$C$47,2,FALSE),"")</f>
        <v/>
      </c>
      <c r="BJ20" s="1473" t="str">
        <f>IF(ISNUMBER(AB20),'Cover Page'!$D$35/1000000*AB20/VLOOKUP($AI20,'FX rate q'!$B$7:$C$47,2,FALSE),"")</f>
        <v/>
      </c>
      <c r="BK20" s="1473" t="str">
        <f>IF(ISNUMBER(AC20),'Cover Page'!$D$35/1000000*AC20/VLOOKUP($AI20,'FX rate q'!$B$7:$C$47,2,FALSE),"")</f>
        <v/>
      </c>
      <c r="BL20" s="1473" t="str">
        <f>IF(ISNUMBER(AD20),'Cover Page'!$D$35/1000000*AD20/VLOOKUP($AI20,'FX rate q'!$B$7:$C$47,2,FALSE),"")</f>
        <v/>
      </c>
      <c r="BM20" s="1806" t="str">
        <f>IF(ISNUMBER(AE20),'Cover Page'!$D$35/1000000*AE20/VLOOKUP($AI20,'FX rate q'!$B$7:$C$47,2,FALSE),"")</f>
        <v/>
      </c>
      <c r="BP20" s="2195"/>
      <c r="BQ20" s="1457" t="s">
        <v>457</v>
      </c>
      <c r="BR20" s="1474" t="str">
        <f>IF(ISNUMBER(B20),'Cover Page'!$D$35/1000000*B20/'FX rate'!$C$27,"")</f>
        <v/>
      </c>
      <c r="BS20" s="1475" t="str">
        <f>IF(ISNUMBER(C20),'Cover Page'!$D$35/1000000*C20/'FX rate'!$C$27,"")</f>
        <v/>
      </c>
      <c r="BT20" s="1476" t="str">
        <f>IF(ISNUMBER(D20),'Cover Page'!$D$35/1000000*D20/'FX rate'!$C$27,"")</f>
        <v/>
      </c>
      <c r="BU20" s="1476" t="str">
        <f>IF(ISNUMBER(E20),'Cover Page'!$D$35/1000000*E20/'FX rate'!$C$27,"")</f>
        <v/>
      </c>
      <c r="BV20" s="1477" t="str">
        <f>IF(ISNUMBER(F20),'Cover Page'!$D$35/1000000*F20/'FX rate'!$C$27,"")</f>
        <v/>
      </c>
      <c r="BW20" s="1474" t="str">
        <f>IF(ISNUMBER(G20),'Cover Page'!$D$35/1000000*G20/'FX rate'!$C$27,"")</f>
        <v/>
      </c>
      <c r="BX20" s="1475" t="str">
        <f>IF(ISNUMBER(H20),'Cover Page'!$D$35/1000000*H20/'FX rate'!$C$27,"")</f>
        <v/>
      </c>
      <c r="BY20" s="1476" t="str">
        <f>IF(ISNUMBER(I20),'Cover Page'!$D$35/1000000*I20/'FX rate'!$C$27,"")</f>
        <v/>
      </c>
      <c r="BZ20" s="1476" t="str">
        <f>IF(ISNUMBER(J20),'Cover Page'!$D$35/1000000*J20/'FX rate'!$C$27,"")</f>
        <v/>
      </c>
      <c r="CA20" s="1477" t="str">
        <f>IF(ISNUMBER(K20),'Cover Page'!$D$35/1000000*K20/'FX rate'!$C$27,"")</f>
        <v/>
      </c>
      <c r="CB20" s="1475" t="str">
        <f>IF(ISNUMBER(L20),'Cover Page'!$D$35/1000000*L20/'FX rate'!$C$27,"")</f>
        <v/>
      </c>
      <c r="CC20" s="1475" t="str">
        <f>IF(ISNUMBER(M20),'Cover Page'!$D$35/1000000*M20/'FX rate'!$C$27,"")</f>
        <v/>
      </c>
      <c r="CD20" s="1476" t="str">
        <f>IF(ISNUMBER(N20),'Cover Page'!$D$35/1000000*N20/'FX rate'!$C$27,"")</f>
        <v/>
      </c>
      <c r="CE20" s="1476" t="str">
        <f>IF(ISNUMBER(O20),'Cover Page'!$D$35/1000000*O20/'FX rate'!$C$27,"")</f>
        <v/>
      </c>
      <c r="CF20" s="1477" t="str">
        <f>IF(ISNUMBER(P20),'Cover Page'!$D$35/1000000*P20/'FX rate'!$C$27,"")</f>
        <v/>
      </c>
      <c r="CG20" s="1474" t="str">
        <f>IF(ISNUMBER(Q20),'Cover Page'!$D$35/1000000*Q20/'FX rate'!$C$27,"")</f>
        <v/>
      </c>
      <c r="CH20" s="1475" t="str">
        <f>IF(ISNUMBER(R20),'Cover Page'!$D$35/1000000*R20/'FX rate'!$C$27,"")</f>
        <v/>
      </c>
      <c r="CI20" s="1476" t="str">
        <f>IF(ISNUMBER(S20),'Cover Page'!$D$35/1000000*S20/'FX rate'!$C$27,"")</f>
        <v/>
      </c>
      <c r="CJ20" s="1476" t="str">
        <f>IF(ISNUMBER(T20),'Cover Page'!$D$35/1000000*T20/'FX rate'!$C$27,"")</f>
        <v/>
      </c>
      <c r="CK20" s="1477" t="str">
        <f>IF(ISNUMBER(U20),'Cover Page'!$D$35/1000000*U20/'FX rate'!$C$27,"")</f>
        <v/>
      </c>
      <c r="CL20" s="1474" t="str">
        <f>IF(ISNUMBER(V20),'Cover Page'!$D$35/1000000*V20/'FX rate'!$C$27,"")</f>
        <v/>
      </c>
      <c r="CM20" s="1475" t="str">
        <f>IF(ISNUMBER(W20),'Cover Page'!$D$35/1000000*W20/'FX rate'!$C$27,"")</f>
        <v/>
      </c>
      <c r="CN20" s="1476" t="str">
        <f>IF(ISNUMBER(X20),'Cover Page'!$D$35/1000000*X20/'FX rate'!$C$27,"")</f>
        <v/>
      </c>
      <c r="CO20" s="1476" t="str">
        <f>IF(ISNUMBER(Y20),'Cover Page'!$D$35/1000000*Y20/'FX rate'!$C$27,"")</f>
        <v/>
      </c>
      <c r="CP20" s="1477" t="str">
        <f>IF(ISNUMBER(Z20),'Cover Page'!$D$35/1000000*Z20/'FX rate'!$C$27,"")</f>
        <v/>
      </c>
      <c r="CQ20" s="1474" t="str">
        <f>IF(ISNUMBER(AA20),'Cover Page'!$D$35/1000000*AA20/'FX rate'!$C$27,"")</f>
        <v/>
      </c>
      <c r="CR20" s="1475" t="str">
        <f>IF(ISNUMBER(AB20),'Cover Page'!$D$35/1000000*AB20/'FX rate'!$C$27,"")</f>
        <v/>
      </c>
      <c r="CS20" s="1476" t="str">
        <f>IF(ISNUMBER(AC20),'Cover Page'!$D$35/1000000*AC20/'FX rate'!$C$27,"")</f>
        <v/>
      </c>
      <c r="CT20" s="1476" t="str">
        <f>IF(ISNUMBER(AD20),'Cover Page'!$D$35/1000000*AD20/'FX rate'!$C$27,"")</f>
        <v/>
      </c>
      <c r="CU20" s="1477" t="str">
        <f>IF(ISNUMBER(AE20),'Cover Page'!$D$35/1000000*AE20/'FX rate'!$C$27,"")</f>
        <v/>
      </c>
    </row>
    <row r="21" spans="1:99" x14ac:dyDescent="0.2">
      <c r="A21" s="1457" t="s">
        <v>458</v>
      </c>
      <c r="B21" s="1718"/>
      <c r="C21" s="1468" t="str">
        <f t="shared" si="0"/>
        <v/>
      </c>
      <c r="D21" s="1719"/>
      <c r="E21" s="1719"/>
      <c r="F21" s="1469" t="str">
        <f t="shared" si="1"/>
        <v/>
      </c>
      <c r="G21" s="1718"/>
      <c r="H21" s="1468" t="str">
        <f t="shared" si="2"/>
        <v/>
      </c>
      <c r="I21" s="1719"/>
      <c r="J21" s="1719"/>
      <c r="K21" s="1469" t="str">
        <f t="shared" si="3"/>
        <v/>
      </c>
      <c r="L21" s="1718"/>
      <c r="M21" s="1468" t="str">
        <f t="shared" si="4"/>
        <v/>
      </c>
      <c r="N21" s="1719"/>
      <c r="O21" s="1719"/>
      <c r="P21" s="1469" t="str">
        <f t="shared" si="5"/>
        <v/>
      </c>
      <c r="Q21" s="1718"/>
      <c r="R21" s="1468" t="str">
        <f t="shared" si="6"/>
        <v/>
      </c>
      <c r="S21" s="1719"/>
      <c r="T21" s="1719"/>
      <c r="U21" s="1469" t="str">
        <f t="shared" si="7"/>
        <v/>
      </c>
      <c r="V21" s="1737"/>
      <c r="W21" s="1468" t="str">
        <f t="shared" si="8"/>
        <v/>
      </c>
      <c r="X21" s="1738"/>
      <c r="Y21" s="1738"/>
      <c r="Z21" s="1469" t="str">
        <f t="shared" si="9"/>
        <v/>
      </c>
      <c r="AA21" s="1737"/>
      <c r="AB21" s="1468" t="str">
        <f t="shared" si="10"/>
        <v/>
      </c>
      <c r="AC21" s="1738"/>
      <c r="AD21" s="1738"/>
      <c r="AE21" s="1469" t="str">
        <f t="shared" si="11"/>
        <v/>
      </c>
      <c r="AF21" s="1478"/>
      <c r="AH21" s="2194"/>
      <c r="AI21" s="1804" t="s">
        <v>458</v>
      </c>
      <c r="AJ21" s="1473" t="str">
        <f>IF(ISNUMBER(B21),'Cover Page'!$D$35/1000000*B21/VLOOKUP($AI21,'FX rate q'!$B$7:$C$47,2,FALSE),"")</f>
        <v/>
      </c>
      <c r="AK21" s="1473" t="str">
        <f>IF(ISNUMBER(C21),'Cover Page'!$D$35/1000000*C21/VLOOKUP($AI21,'FX rate q'!$B$7:$C$47,2,FALSE),"")</f>
        <v/>
      </c>
      <c r="AL21" s="1473" t="str">
        <f>IF(ISNUMBER(D21),'Cover Page'!$D$35/1000000*D21/VLOOKUP($AI21,'FX rate q'!$B$7:$C$47,2,FALSE),"")</f>
        <v/>
      </c>
      <c r="AM21" s="1473" t="str">
        <f>IF(ISNUMBER(E21),'Cover Page'!$D$35/1000000*E21/VLOOKUP($AI21,'FX rate q'!$B$7:$C$47,2,FALSE),"")</f>
        <v/>
      </c>
      <c r="AN21" s="1473" t="str">
        <f>IF(ISNUMBER(F21),'Cover Page'!$D$35/1000000*F21/VLOOKUP($AI21,'FX rate q'!$B$7:$C$47,2,FALSE),"")</f>
        <v/>
      </c>
      <c r="AO21" s="1473" t="str">
        <f>IF(ISNUMBER(G21),'Cover Page'!$D$35/1000000*G21/VLOOKUP($AI21,'FX rate q'!$B$7:$C$47,2,FALSE),"")</f>
        <v/>
      </c>
      <c r="AP21" s="1473" t="str">
        <f>IF(ISNUMBER(H21),'Cover Page'!$D$35/1000000*H21/VLOOKUP($AI21,'FX rate q'!$B$7:$C$47,2,FALSE),"")</f>
        <v/>
      </c>
      <c r="AQ21" s="1473" t="str">
        <f>IF(ISNUMBER(I21),'Cover Page'!$D$35/1000000*I21/VLOOKUP($AI21,'FX rate q'!$B$7:$C$47,2,FALSE),"")</f>
        <v/>
      </c>
      <c r="AR21" s="1473" t="str">
        <f>IF(ISNUMBER(J21),'Cover Page'!$D$35/1000000*J21/VLOOKUP($AI21,'FX rate q'!$B$7:$C$47,2,FALSE),"")</f>
        <v/>
      </c>
      <c r="AS21" s="1473" t="str">
        <f>IF(ISNUMBER(K21),'Cover Page'!$D$35/1000000*K21/VLOOKUP($AI21,'FX rate q'!$B$7:$C$47,2,FALSE),"")</f>
        <v/>
      </c>
      <c r="AT21" s="1473" t="str">
        <f>IF(ISNUMBER(L21),'Cover Page'!$D$35/1000000*L21/VLOOKUP($AI21,'FX rate q'!$B$7:$C$47,2,FALSE),"")</f>
        <v/>
      </c>
      <c r="AU21" s="1473" t="str">
        <f>IF(ISNUMBER(M21),'Cover Page'!$D$35/1000000*M21/VLOOKUP($AI21,'FX rate q'!$B$7:$C$47,2,FALSE),"")</f>
        <v/>
      </c>
      <c r="AV21" s="1473" t="str">
        <f>IF(ISNUMBER(N21),'Cover Page'!$D$35/1000000*N21/VLOOKUP($AI21,'FX rate q'!$B$7:$C$47,2,FALSE),"")</f>
        <v/>
      </c>
      <c r="AW21" s="1473" t="str">
        <f>IF(ISNUMBER(O21),'Cover Page'!$D$35/1000000*O21/VLOOKUP($AI21,'FX rate q'!$B$7:$C$47,2,FALSE),"")</f>
        <v/>
      </c>
      <c r="AX21" s="1473" t="str">
        <f>IF(ISNUMBER(P21),'Cover Page'!$D$35/1000000*P21/VLOOKUP($AI21,'FX rate q'!$B$7:$C$47,2,FALSE),"")</f>
        <v/>
      </c>
      <c r="AY21" s="1473" t="str">
        <f>IF(ISNUMBER(Q21),'Cover Page'!$D$35/1000000*Q21/VLOOKUP($AI21,'FX rate q'!$B$7:$C$47,2,FALSE),"")</f>
        <v/>
      </c>
      <c r="AZ21" s="1473" t="str">
        <f>IF(ISNUMBER(R21),'Cover Page'!$D$35/1000000*R21/VLOOKUP($AI21,'FX rate q'!$B$7:$C$47,2,FALSE),"")</f>
        <v/>
      </c>
      <c r="BA21" s="1473" t="str">
        <f>IF(ISNUMBER(S21),'Cover Page'!$D$35/1000000*S21/VLOOKUP($AI21,'FX rate q'!$B$7:$C$47,2,FALSE),"")</f>
        <v/>
      </c>
      <c r="BB21" s="1473" t="str">
        <f>IF(ISNUMBER(T21),'Cover Page'!$D$35/1000000*T21/VLOOKUP($AI21,'FX rate q'!$B$7:$C$47,2,FALSE),"")</f>
        <v/>
      </c>
      <c r="BC21" s="1473" t="str">
        <f>IF(ISNUMBER(U21),'Cover Page'!$D$35/1000000*U21/VLOOKUP($AI21,'FX rate q'!$B$7:$C$47,2,FALSE),"")</f>
        <v/>
      </c>
      <c r="BD21" s="1473" t="str">
        <f>IF(ISNUMBER(V21),'Cover Page'!$D$35/1000000*V21/VLOOKUP($AI21,'FX rate q'!$B$7:$C$47,2,FALSE),"")</f>
        <v/>
      </c>
      <c r="BE21" s="1473" t="str">
        <f>IF(ISNUMBER(W21),'Cover Page'!$D$35/1000000*W21/VLOOKUP($AI21,'FX rate q'!$B$7:$C$47,2,FALSE),"")</f>
        <v/>
      </c>
      <c r="BF21" s="1473" t="str">
        <f>IF(ISNUMBER(X21),'Cover Page'!$D$35/1000000*X21/VLOOKUP($AI21,'FX rate q'!$B$7:$C$47,2,FALSE),"")</f>
        <v/>
      </c>
      <c r="BG21" s="1473" t="str">
        <f>IF(ISNUMBER(Y21),'Cover Page'!$D$35/1000000*Y21/VLOOKUP($AI21,'FX rate q'!$B$7:$C$47,2,FALSE),"")</f>
        <v/>
      </c>
      <c r="BH21" s="1473" t="str">
        <f>IF(ISNUMBER(Z21),'Cover Page'!$D$35/1000000*Z21/VLOOKUP($AI21,'FX rate q'!$B$7:$C$47,2,FALSE),"")</f>
        <v/>
      </c>
      <c r="BI21" s="1473" t="str">
        <f>IF(ISNUMBER(AA21),'Cover Page'!$D$35/1000000*AA21/VLOOKUP($AI21,'FX rate q'!$B$7:$C$47,2,FALSE),"")</f>
        <v/>
      </c>
      <c r="BJ21" s="1473" t="str">
        <f>IF(ISNUMBER(AB21),'Cover Page'!$D$35/1000000*AB21/VLOOKUP($AI21,'FX rate q'!$B$7:$C$47,2,FALSE),"")</f>
        <v/>
      </c>
      <c r="BK21" s="1473" t="str">
        <f>IF(ISNUMBER(AC21),'Cover Page'!$D$35/1000000*AC21/VLOOKUP($AI21,'FX rate q'!$B$7:$C$47,2,FALSE),"")</f>
        <v/>
      </c>
      <c r="BL21" s="1473" t="str">
        <f>IF(ISNUMBER(AD21),'Cover Page'!$D$35/1000000*AD21/VLOOKUP($AI21,'FX rate q'!$B$7:$C$47,2,FALSE),"")</f>
        <v/>
      </c>
      <c r="BM21" s="1806" t="str">
        <f>IF(ISNUMBER(AE21),'Cover Page'!$D$35/1000000*AE21/VLOOKUP($AI21,'FX rate q'!$B$7:$C$47,2,FALSE),"")</f>
        <v/>
      </c>
      <c r="BP21" s="2195"/>
      <c r="BQ21" s="1457" t="s">
        <v>458</v>
      </c>
      <c r="BR21" s="1474" t="str">
        <f>IF(ISNUMBER(B21),'Cover Page'!$D$35/1000000*B21/'FX rate'!$C$27,"")</f>
        <v/>
      </c>
      <c r="BS21" s="1475" t="str">
        <f>IF(ISNUMBER(C21),'Cover Page'!$D$35/1000000*C21/'FX rate'!$C$27,"")</f>
        <v/>
      </c>
      <c r="BT21" s="1476" t="str">
        <f>IF(ISNUMBER(D21),'Cover Page'!$D$35/1000000*D21/'FX rate'!$C$27,"")</f>
        <v/>
      </c>
      <c r="BU21" s="1476" t="str">
        <f>IF(ISNUMBER(E21),'Cover Page'!$D$35/1000000*E21/'FX rate'!$C$27,"")</f>
        <v/>
      </c>
      <c r="BV21" s="1477" t="str">
        <f>IF(ISNUMBER(F21),'Cover Page'!$D$35/1000000*F21/'FX rate'!$C$27,"")</f>
        <v/>
      </c>
      <c r="BW21" s="1474" t="str">
        <f>IF(ISNUMBER(G21),'Cover Page'!$D$35/1000000*G21/'FX rate'!$C$27,"")</f>
        <v/>
      </c>
      <c r="BX21" s="1475" t="str">
        <f>IF(ISNUMBER(H21),'Cover Page'!$D$35/1000000*H21/'FX rate'!$C$27,"")</f>
        <v/>
      </c>
      <c r="BY21" s="1476" t="str">
        <f>IF(ISNUMBER(I21),'Cover Page'!$D$35/1000000*I21/'FX rate'!$C$27,"")</f>
        <v/>
      </c>
      <c r="BZ21" s="1476" t="str">
        <f>IF(ISNUMBER(J21),'Cover Page'!$D$35/1000000*J21/'FX rate'!$C$27,"")</f>
        <v/>
      </c>
      <c r="CA21" s="1477" t="str">
        <f>IF(ISNUMBER(K21),'Cover Page'!$D$35/1000000*K21/'FX rate'!$C$27,"")</f>
        <v/>
      </c>
      <c r="CB21" s="1475" t="str">
        <f>IF(ISNUMBER(L21),'Cover Page'!$D$35/1000000*L21/'FX rate'!$C$27,"")</f>
        <v/>
      </c>
      <c r="CC21" s="1475" t="str">
        <f>IF(ISNUMBER(M21),'Cover Page'!$D$35/1000000*M21/'FX rate'!$C$27,"")</f>
        <v/>
      </c>
      <c r="CD21" s="1476" t="str">
        <f>IF(ISNUMBER(N21),'Cover Page'!$D$35/1000000*N21/'FX rate'!$C$27,"")</f>
        <v/>
      </c>
      <c r="CE21" s="1476" t="str">
        <f>IF(ISNUMBER(O21),'Cover Page'!$D$35/1000000*O21/'FX rate'!$C$27,"")</f>
        <v/>
      </c>
      <c r="CF21" s="1477" t="str">
        <f>IF(ISNUMBER(P21),'Cover Page'!$D$35/1000000*P21/'FX rate'!$C$27,"")</f>
        <v/>
      </c>
      <c r="CG21" s="1474" t="str">
        <f>IF(ISNUMBER(Q21),'Cover Page'!$D$35/1000000*Q21/'FX rate'!$C$27,"")</f>
        <v/>
      </c>
      <c r="CH21" s="1475" t="str">
        <f>IF(ISNUMBER(R21),'Cover Page'!$D$35/1000000*R21/'FX rate'!$C$27,"")</f>
        <v/>
      </c>
      <c r="CI21" s="1476" t="str">
        <f>IF(ISNUMBER(S21),'Cover Page'!$D$35/1000000*S21/'FX rate'!$C$27,"")</f>
        <v/>
      </c>
      <c r="CJ21" s="1476" t="str">
        <f>IF(ISNUMBER(T21),'Cover Page'!$D$35/1000000*T21/'FX rate'!$C$27,"")</f>
        <v/>
      </c>
      <c r="CK21" s="1477" t="str">
        <f>IF(ISNUMBER(U21),'Cover Page'!$D$35/1000000*U21/'FX rate'!$C$27,"")</f>
        <v/>
      </c>
      <c r="CL21" s="1474" t="str">
        <f>IF(ISNUMBER(V21),'Cover Page'!$D$35/1000000*V21/'FX rate'!$C$27,"")</f>
        <v/>
      </c>
      <c r="CM21" s="1475" t="str">
        <f>IF(ISNUMBER(W21),'Cover Page'!$D$35/1000000*W21/'FX rate'!$C$27,"")</f>
        <v/>
      </c>
      <c r="CN21" s="1476" t="str">
        <f>IF(ISNUMBER(X21),'Cover Page'!$D$35/1000000*X21/'FX rate'!$C$27,"")</f>
        <v/>
      </c>
      <c r="CO21" s="1476" t="str">
        <f>IF(ISNUMBER(Y21),'Cover Page'!$D$35/1000000*Y21/'FX rate'!$C$27,"")</f>
        <v/>
      </c>
      <c r="CP21" s="1477" t="str">
        <f>IF(ISNUMBER(Z21),'Cover Page'!$D$35/1000000*Z21/'FX rate'!$C$27,"")</f>
        <v/>
      </c>
      <c r="CQ21" s="1474" t="str">
        <f>IF(ISNUMBER(AA21),'Cover Page'!$D$35/1000000*AA21/'FX rate'!$C$27,"")</f>
        <v/>
      </c>
      <c r="CR21" s="1475" t="str">
        <f>IF(ISNUMBER(AB21),'Cover Page'!$D$35/1000000*AB21/'FX rate'!$C$27,"")</f>
        <v/>
      </c>
      <c r="CS21" s="1476" t="str">
        <f>IF(ISNUMBER(AC21),'Cover Page'!$D$35/1000000*AC21/'FX rate'!$C$27,"")</f>
        <v/>
      </c>
      <c r="CT21" s="1476" t="str">
        <f>IF(ISNUMBER(AD21),'Cover Page'!$D$35/1000000*AD21/'FX rate'!$C$27,"")</f>
        <v/>
      </c>
      <c r="CU21" s="1477" t="str">
        <f>IF(ISNUMBER(AE21),'Cover Page'!$D$35/1000000*AE21/'FX rate'!$C$27,"")</f>
        <v/>
      </c>
    </row>
    <row r="22" spans="1:99" x14ac:dyDescent="0.2">
      <c r="A22" s="1457" t="s">
        <v>459</v>
      </c>
      <c r="B22" s="1718"/>
      <c r="C22" s="1468" t="str">
        <f t="shared" si="0"/>
        <v/>
      </c>
      <c r="D22" s="1719"/>
      <c r="E22" s="1719"/>
      <c r="F22" s="1469" t="str">
        <f t="shared" si="1"/>
        <v/>
      </c>
      <c r="G22" s="1718"/>
      <c r="H22" s="1468" t="str">
        <f t="shared" si="2"/>
        <v/>
      </c>
      <c r="I22" s="1719"/>
      <c r="J22" s="1719"/>
      <c r="K22" s="1469" t="str">
        <f t="shared" si="3"/>
        <v/>
      </c>
      <c r="L22" s="1718"/>
      <c r="M22" s="1468" t="str">
        <f t="shared" si="4"/>
        <v/>
      </c>
      <c r="N22" s="1719"/>
      <c r="O22" s="1719"/>
      <c r="P22" s="1469" t="str">
        <f t="shared" si="5"/>
        <v/>
      </c>
      <c r="Q22" s="1718"/>
      <c r="R22" s="1468" t="str">
        <f t="shared" si="6"/>
        <v/>
      </c>
      <c r="S22" s="1719"/>
      <c r="T22" s="1719"/>
      <c r="U22" s="1469" t="str">
        <f t="shared" si="7"/>
        <v/>
      </c>
      <c r="V22" s="1737"/>
      <c r="W22" s="1468" t="str">
        <f t="shared" si="8"/>
        <v/>
      </c>
      <c r="X22" s="1738"/>
      <c r="Y22" s="1738"/>
      <c r="Z22" s="1469" t="str">
        <f t="shared" si="9"/>
        <v/>
      </c>
      <c r="AA22" s="1737"/>
      <c r="AB22" s="1468" t="str">
        <f t="shared" si="10"/>
        <v/>
      </c>
      <c r="AC22" s="1738"/>
      <c r="AD22" s="1738"/>
      <c r="AE22" s="1469" t="str">
        <f t="shared" si="11"/>
        <v/>
      </c>
      <c r="AF22" s="1478"/>
      <c r="AH22" s="2194"/>
      <c r="AI22" s="1804" t="s">
        <v>459</v>
      </c>
      <c r="AJ22" s="1473" t="str">
        <f>IF(ISNUMBER(B22),'Cover Page'!$D$35/1000000*B22/VLOOKUP($AI22,'FX rate q'!$B$7:$C$47,2,FALSE),"")</f>
        <v/>
      </c>
      <c r="AK22" s="1473" t="str">
        <f>IF(ISNUMBER(C22),'Cover Page'!$D$35/1000000*C22/VLOOKUP($AI22,'FX rate q'!$B$7:$C$47,2,FALSE),"")</f>
        <v/>
      </c>
      <c r="AL22" s="1473" t="str">
        <f>IF(ISNUMBER(D22),'Cover Page'!$D$35/1000000*D22/VLOOKUP($AI22,'FX rate q'!$B$7:$C$47,2,FALSE),"")</f>
        <v/>
      </c>
      <c r="AM22" s="1473" t="str">
        <f>IF(ISNUMBER(E22),'Cover Page'!$D$35/1000000*E22/VLOOKUP($AI22,'FX rate q'!$B$7:$C$47,2,FALSE),"")</f>
        <v/>
      </c>
      <c r="AN22" s="1473" t="str">
        <f>IF(ISNUMBER(F22),'Cover Page'!$D$35/1000000*F22/VLOOKUP($AI22,'FX rate q'!$B$7:$C$47,2,FALSE),"")</f>
        <v/>
      </c>
      <c r="AO22" s="1473" t="str">
        <f>IF(ISNUMBER(G22),'Cover Page'!$D$35/1000000*G22/VLOOKUP($AI22,'FX rate q'!$B$7:$C$47,2,FALSE),"")</f>
        <v/>
      </c>
      <c r="AP22" s="1473" t="str">
        <f>IF(ISNUMBER(H22),'Cover Page'!$D$35/1000000*H22/VLOOKUP($AI22,'FX rate q'!$B$7:$C$47,2,FALSE),"")</f>
        <v/>
      </c>
      <c r="AQ22" s="1473" t="str">
        <f>IF(ISNUMBER(I22),'Cover Page'!$D$35/1000000*I22/VLOOKUP($AI22,'FX rate q'!$B$7:$C$47,2,FALSE),"")</f>
        <v/>
      </c>
      <c r="AR22" s="1473" t="str">
        <f>IF(ISNUMBER(J22),'Cover Page'!$D$35/1000000*J22/VLOOKUP($AI22,'FX rate q'!$B$7:$C$47,2,FALSE),"")</f>
        <v/>
      </c>
      <c r="AS22" s="1473" t="str">
        <f>IF(ISNUMBER(K22),'Cover Page'!$D$35/1000000*K22/VLOOKUP($AI22,'FX rate q'!$B$7:$C$47,2,FALSE),"")</f>
        <v/>
      </c>
      <c r="AT22" s="1473" t="str">
        <f>IF(ISNUMBER(L22),'Cover Page'!$D$35/1000000*L22/VLOOKUP($AI22,'FX rate q'!$B$7:$C$47,2,FALSE),"")</f>
        <v/>
      </c>
      <c r="AU22" s="1473" t="str">
        <f>IF(ISNUMBER(M22),'Cover Page'!$D$35/1000000*M22/VLOOKUP($AI22,'FX rate q'!$B$7:$C$47,2,FALSE),"")</f>
        <v/>
      </c>
      <c r="AV22" s="1473" t="str">
        <f>IF(ISNUMBER(N22),'Cover Page'!$D$35/1000000*N22/VLOOKUP($AI22,'FX rate q'!$B$7:$C$47,2,FALSE),"")</f>
        <v/>
      </c>
      <c r="AW22" s="1473" t="str">
        <f>IF(ISNUMBER(O22),'Cover Page'!$D$35/1000000*O22/VLOOKUP($AI22,'FX rate q'!$B$7:$C$47,2,FALSE),"")</f>
        <v/>
      </c>
      <c r="AX22" s="1473" t="str">
        <f>IF(ISNUMBER(P22),'Cover Page'!$D$35/1000000*P22/VLOOKUP($AI22,'FX rate q'!$B$7:$C$47,2,FALSE),"")</f>
        <v/>
      </c>
      <c r="AY22" s="1473" t="str">
        <f>IF(ISNUMBER(Q22),'Cover Page'!$D$35/1000000*Q22/VLOOKUP($AI22,'FX rate q'!$B$7:$C$47,2,FALSE),"")</f>
        <v/>
      </c>
      <c r="AZ22" s="1473" t="str">
        <f>IF(ISNUMBER(R22),'Cover Page'!$D$35/1000000*R22/VLOOKUP($AI22,'FX rate q'!$B$7:$C$47,2,FALSE),"")</f>
        <v/>
      </c>
      <c r="BA22" s="1473" t="str">
        <f>IF(ISNUMBER(S22),'Cover Page'!$D$35/1000000*S22/VLOOKUP($AI22,'FX rate q'!$B$7:$C$47,2,FALSE),"")</f>
        <v/>
      </c>
      <c r="BB22" s="1473" t="str">
        <f>IF(ISNUMBER(T22),'Cover Page'!$D$35/1000000*T22/VLOOKUP($AI22,'FX rate q'!$B$7:$C$47,2,FALSE),"")</f>
        <v/>
      </c>
      <c r="BC22" s="1473" t="str">
        <f>IF(ISNUMBER(U22),'Cover Page'!$D$35/1000000*U22/VLOOKUP($AI22,'FX rate q'!$B$7:$C$47,2,FALSE),"")</f>
        <v/>
      </c>
      <c r="BD22" s="1473" t="str">
        <f>IF(ISNUMBER(V22),'Cover Page'!$D$35/1000000*V22/VLOOKUP($AI22,'FX rate q'!$B$7:$C$47,2,FALSE),"")</f>
        <v/>
      </c>
      <c r="BE22" s="1473" t="str">
        <f>IF(ISNUMBER(W22),'Cover Page'!$D$35/1000000*W22/VLOOKUP($AI22,'FX rate q'!$B$7:$C$47,2,FALSE),"")</f>
        <v/>
      </c>
      <c r="BF22" s="1473" t="str">
        <f>IF(ISNUMBER(X22),'Cover Page'!$D$35/1000000*X22/VLOOKUP($AI22,'FX rate q'!$B$7:$C$47,2,FALSE),"")</f>
        <v/>
      </c>
      <c r="BG22" s="1473" t="str">
        <f>IF(ISNUMBER(Y22),'Cover Page'!$D$35/1000000*Y22/VLOOKUP($AI22,'FX rate q'!$B$7:$C$47,2,FALSE),"")</f>
        <v/>
      </c>
      <c r="BH22" s="1473" t="str">
        <f>IF(ISNUMBER(Z22),'Cover Page'!$D$35/1000000*Z22/VLOOKUP($AI22,'FX rate q'!$B$7:$C$47,2,FALSE),"")</f>
        <v/>
      </c>
      <c r="BI22" s="1473" t="str">
        <f>IF(ISNUMBER(AA22),'Cover Page'!$D$35/1000000*AA22/VLOOKUP($AI22,'FX rate q'!$B$7:$C$47,2,FALSE),"")</f>
        <v/>
      </c>
      <c r="BJ22" s="1473" t="str">
        <f>IF(ISNUMBER(AB22),'Cover Page'!$D$35/1000000*AB22/VLOOKUP($AI22,'FX rate q'!$B$7:$C$47,2,FALSE),"")</f>
        <v/>
      </c>
      <c r="BK22" s="1473" t="str">
        <f>IF(ISNUMBER(AC22),'Cover Page'!$D$35/1000000*AC22/VLOOKUP($AI22,'FX rate q'!$B$7:$C$47,2,FALSE),"")</f>
        <v/>
      </c>
      <c r="BL22" s="1473" t="str">
        <f>IF(ISNUMBER(AD22),'Cover Page'!$D$35/1000000*AD22/VLOOKUP($AI22,'FX rate q'!$B$7:$C$47,2,FALSE),"")</f>
        <v/>
      </c>
      <c r="BM22" s="1806" t="str">
        <f>IF(ISNUMBER(AE22),'Cover Page'!$D$35/1000000*AE22/VLOOKUP($AI22,'FX rate q'!$B$7:$C$47,2,FALSE),"")</f>
        <v/>
      </c>
      <c r="BP22" s="2195"/>
      <c r="BQ22" s="1457" t="s">
        <v>459</v>
      </c>
      <c r="BR22" s="1474" t="str">
        <f>IF(ISNUMBER(B22),'Cover Page'!$D$35/1000000*B22/'FX rate'!$C$27,"")</f>
        <v/>
      </c>
      <c r="BS22" s="1475" t="str">
        <f>IF(ISNUMBER(C22),'Cover Page'!$D$35/1000000*C22/'FX rate'!$C$27,"")</f>
        <v/>
      </c>
      <c r="BT22" s="1476" t="str">
        <f>IF(ISNUMBER(D22),'Cover Page'!$D$35/1000000*D22/'FX rate'!$C$27,"")</f>
        <v/>
      </c>
      <c r="BU22" s="1476" t="str">
        <f>IF(ISNUMBER(E22),'Cover Page'!$D$35/1000000*E22/'FX rate'!$C$27,"")</f>
        <v/>
      </c>
      <c r="BV22" s="1477" t="str">
        <f>IF(ISNUMBER(F22),'Cover Page'!$D$35/1000000*F22/'FX rate'!$C$27,"")</f>
        <v/>
      </c>
      <c r="BW22" s="1474" t="str">
        <f>IF(ISNUMBER(G22),'Cover Page'!$D$35/1000000*G22/'FX rate'!$C$27,"")</f>
        <v/>
      </c>
      <c r="BX22" s="1475" t="str">
        <f>IF(ISNUMBER(H22),'Cover Page'!$D$35/1000000*H22/'FX rate'!$C$27,"")</f>
        <v/>
      </c>
      <c r="BY22" s="1476" t="str">
        <f>IF(ISNUMBER(I22),'Cover Page'!$D$35/1000000*I22/'FX rate'!$C$27,"")</f>
        <v/>
      </c>
      <c r="BZ22" s="1476" t="str">
        <f>IF(ISNUMBER(J22),'Cover Page'!$D$35/1000000*J22/'FX rate'!$C$27,"")</f>
        <v/>
      </c>
      <c r="CA22" s="1477" t="str">
        <f>IF(ISNUMBER(K22),'Cover Page'!$D$35/1000000*K22/'FX rate'!$C$27,"")</f>
        <v/>
      </c>
      <c r="CB22" s="1475" t="str">
        <f>IF(ISNUMBER(L22),'Cover Page'!$D$35/1000000*L22/'FX rate'!$C$27,"")</f>
        <v/>
      </c>
      <c r="CC22" s="1475" t="str">
        <f>IF(ISNUMBER(M22),'Cover Page'!$D$35/1000000*M22/'FX rate'!$C$27,"")</f>
        <v/>
      </c>
      <c r="CD22" s="1476" t="str">
        <f>IF(ISNUMBER(N22),'Cover Page'!$D$35/1000000*N22/'FX rate'!$C$27,"")</f>
        <v/>
      </c>
      <c r="CE22" s="1476" t="str">
        <f>IF(ISNUMBER(O22),'Cover Page'!$D$35/1000000*O22/'FX rate'!$C$27,"")</f>
        <v/>
      </c>
      <c r="CF22" s="1477" t="str">
        <f>IF(ISNUMBER(P22),'Cover Page'!$D$35/1000000*P22/'FX rate'!$C$27,"")</f>
        <v/>
      </c>
      <c r="CG22" s="1474" t="str">
        <f>IF(ISNUMBER(Q22),'Cover Page'!$D$35/1000000*Q22/'FX rate'!$C$27,"")</f>
        <v/>
      </c>
      <c r="CH22" s="1475" t="str">
        <f>IF(ISNUMBER(R22),'Cover Page'!$D$35/1000000*R22/'FX rate'!$C$27,"")</f>
        <v/>
      </c>
      <c r="CI22" s="1476" t="str">
        <f>IF(ISNUMBER(S22),'Cover Page'!$D$35/1000000*S22/'FX rate'!$C$27,"")</f>
        <v/>
      </c>
      <c r="CJ22" s="1476" t="str">
        <f>IF(ISNUMBER(T22),'Cover Page'!$D$35/1000000*T22/'FX rate'!$C$27,"")</f>
        <v/>
      </c>
      <c r="CK22" s="1477" t="str">
        <f>IF(ISNUMBER(U22),'Cover Page'!$D$35/1000000*U22/'FX rate'!$C$27,"")</f>
        <v/>
      </c>
      <c r="CL22" s="1474" t="str">
        <f>IF(ISNUMBER(V22),'Cover Page'!$D$35/1000000*V22/'FX rate'!$C$27,"")</f>
        <v/>
      </c>
      <c r="CM22" s="1475" t="str">
        <f>IF(ISNUMBER(W22),'Cover Page'!$D$35/1000000*W22/'FX rate'!$C$27,"")</f>
        <v/>
      </c>
      <c r="CN22" s="1476" t="str">
        <f>IF(ISNUMBER(X22),'Cover Page'!$D$35/1000000*X22/'FX rate'!$C$27,"")</f>
        <v/>
      </c>
      <c r="CO22" s="1476" t="str">
        <f>IF(ISNUMBER(Y22),'Cover Page'!$D$35/1000000*Y22/'FX rate'!$C$27,"")</f>
        <v/>
      </c>
      <c r="CP22" s="1477" t="str">
        <f>IF(ISNUMBER(Z22),'Cover Page'!$D$35/1000000*Z22/'FX rate'!$C$27,"")</f>
        <v/>
      </c>
      <c r="CQ22" s="1474" t="str">
        <f>IF(ISNUMBER(AA22),'Cover Page'!$D$35/1000000*AA22/'FX rate'!$C$27,"")</f>
        <v/>
      </c>
      <c r="CR22" s="1475" t="str">
        <f>IF(ISNUMBER(AB22),'Cover Page'!$D$35/1000000*AB22/'FX rate'!$C$27,"")</f>
        <v/>
      </c>
      <c r="CS22" s="1476" t="str">
        <f>IF(ISNUMBER(AC22),'Cover Page'!$D$35/1000000*AC22/'FX rate'!$C$27,"")</f>
        <v/>
      </c>
      <c r="CT22" s="1476" t="str">
        <f>IF(ISNUMBER(AD22),'Cover Page'!$D$35/1000000*AD22/'FX rate'!$C$27,"")</f>
        <v/>
      </c>
      <c r="CU22" s="1477" t="str">
        <f>IF(ISNUMBER(AE22),'Cover Page'!$D$35/1000000*AE22/'FX rate'!$C$27,"")</f>
        <v/>
      </c>
    </row>
    <row r="23" spans="1:99" x14ac:dyDescent="0.2">
      <c r="A23" s="1457" t="s">
        <v>460</v>
      </c>
      <c r="B23" s="1718"/>
      <c r="C23" s="1468" t="str">
        <f t="shared" si="0"/>
        <v/>
      </c>
      <c r="D23" s="1719"/>
      <c r="E23" s="1719"/>
      <c r="F23" s="1469" t="str">
        <f t="shared" si="1"/>
        <v/>
      </c>
      <c r="G23" s="1718"/>
      <c r="H23" s="1468" t="str">
        <f t="shared" si="2"/>
        <v/>
      </c>
      <c r="I23" s="1719"/>
      <c r="J23" s="1719"/>
      <c r="K23" s="1469" t="str">
        <f t="shared" si="3"/>
        <v/>
      </c>
      <c r="L23" s="1718"/>
      <c r="M23" s="1468" t="str">
        <f t="shared" si="4"/>
        <v/>
      </c>
      <c r="N23" s="1719"/>
      <c r="O23" s="1719"/>
      <c r="P23" s="1469" t="str">
        <f t="shared" si="5"/>
        <v/>
      </c>
      <c r="Q23" s="1718"/>
      <c r="R23" s="1468" t="str">
        <f t="shared" si="6"/>
        <v/>
      </c>
      <c r="S23" s="1719"/>
      <c r="T23" s="1719"/>
      <c r="U23" s="1469" t="str">
        <f t="shared" si="7"/>
        <v/>
      </c>
      <c r="V23" s="1737"/>
      <c r="W23" s="1468" t="str">
        <f t="shared" si="8"/>
        <v/>
      </c>
      <c r="X23" s="1738"/>
      <c r="Y23" s="1738"/>
      <c r="Z23" s="1469" t="str">
        <f t="shared" si="9"/>
        <v/>
      </c>
      <c r="AA23" s="1737"/>
      <c r="AB23" s="1468" t="str">
        <f t="shared" si="10"/>
        <v/>
      </c>
      <c r="AC23" s="1738"/>
      <c r="AD23" s="1738"/>
      <c r="AE23" s="1469" t="str">
        <f t="shared" si="11"/>
        <v/>
      </c>
      <c r="AF23" s="1478"/>
      <c r="AH23" s="2194"/>
      <c r="AI23" s="1804" t="s">
        <v>460</v>
      </c>
      <c r="AJ23" s="1473" t="str">
        <f>IF(ISNUMBER(B23),'Cover Page'!$D$35/1000000*B23/VLOOKUP($AI23,'FX rate q'!$B$7:$C$47,2,FALSE),"")</f>
        <v/>
      </c>
      <c r="AK23" s="1473" t="str">
        <f>IF(ISNUMBER(C23),'Cover Page'!$D$35/1000000*C23/VLOOKUP($AI23,'FX rate q'!$B$7:$C$47,2,FALSE),"")</f>
        <v/>
      </c>
      <c r="AL23" s="1473" t="str">
        <f>IF(ISNUMBER(D23),'Cover Page'!$D$35/1000000*D23/VLOOKUP($AI23,'FX rate q'!$B$7:$C$47,2,FALSE),"")</f>
        <v/>
      </c>
      <c r="AM23" s="1473" t="str">
        <f>IF(ISNUMBER(E23),'Cover Page'!$D$35/1000000*E23/VLOOKUP($AI23,'FX rate q'!$B$7:$C$47,2,FALSE),"")</f>
        <v/>
      </c>
      <c r="AN23" s="1473" t="str">
        <f>IF(ISNUMBER(F23),'Cover Page'!$D$35/1000000*F23/VLOOKUP($AI23,'FX rate q'!$B$7:$C$47,2,FALSE),"")</f>
        <v/>
      </c>
      <c r="AO23" s="1473" t="str">
        <f>IF(ISNUMBER(G23),'Cover Page'!$D$35/1000000*G23/VLOOKUP($AI23,'FX rate q'!$B$7:$C$47,2,FALSE),"")</f>
        <v/>
      </c>
      <c r="AP23" s="1473" t="str">
        <f>IF(ISNUMBER(H23),'Cover Page'!$D$35/1000000*H23/VLOOKUP($AI23,'FX rate q'!$B$7:$C$47,2,FALSE),"")</f>
        <v/>
      </c>
      <c r="AQ23" s="1473" t="str">
        <f>IF(ISNUMBER(I23),'Cover Page'!$D$35/1000000*I23/VLOOKUP($AI23,'FX rate q'!$B$7:$C$47,2,FALSE),"")</f>
        <v/>
      </c>
      <c r="AR23" s="1473" t="str">
        <f>IF(ISNUMBER(J23),'Cover Page'!$D$35/1000000*J23/VLOOKUP($AI23,'FX rate q'!$B$7:$C$47,2,FALSE),"")</f>
        <v/>
      </c>
      <c r="AS23" s="1473" t="str">
        <f>IF(ISNUMBER(K23),'Cover Page'!$D$35/1000000*K23/VLOOKUP($AI23,'FX rate q'!$B$7:$C$47,2,FALSE),"")</f>
        <v/>
      </c>
      <c r="AT23" s="1473" t="str">
        <f>IF(ISNUMBER(L23),'Cover Page'!$D$35/1000000*L23/VLOOKUP($AI23,'FX rate q'!$B$7:$C$47,2,FALSE),"")</f>
        <v/>
      </c>
      <c r="AU23" s="1473" t="str">
        <f>IF(ISNUMBER(M23),'Cover Page'!$D$35/1000000*M23/VLOOKUP($AI23,'FX rate q'!$B$7:$C$47,2,FALSE),"")</f>
        <v/>
      </c>
      <c r="AV23" s="1473" t="str">
        <f>IF(ISNUMBER(N23),'Cover Page'!$D$35/1000000*N23/VLOOKUP($AI23,'FX rate q'!$B$7:$C$47,2,FALSE),"")</f>
        <v/>
      </c>
      <c r="AW23" s="1473" t="str">
        <f>IF(ISNUMBER(O23),'Cover Page'!$D$35/1000000*O23/VLOOKUP($AI23,'FX rate q'!$B$7:$C$47,2,FALSE),"")</f>
        <v/>
      </c>
      <c r="AX23" s="1473" t="str">
        <f>IF(ISNUMBER(P23),'Cover Page'!$D$35/1000000*P23/VLOOKUP($AI23,'FX rate q'!$B$7:$C$47,2,FALSE),"")</f>
        <v/>
      </c>
      <c r="AY23" s="1473" t="str">
        <f>IF(ISNUMBER(Q23),'Cover Page'!$D$35/1000000*Q23/VLOOKUP($AI23,'FX rate q'!$B$7:$C$47,2,FALSE),"")</f>
        <v/>
      </c>
      <c r="AZ23" s="1473" t="str">
        <f>IF(ISNUMBER(R23),'Cover Page'!$D$35/1000000*R23/VLOOKUP($AI23,'FX rate q'!$B$7:$C$47,2,FALSE),"")</f>
        <v/>
      </c>
      <c r="BA23" s="1473" t="str">
        <f>IF(ISNUMBER(S23),'Cover Page'!$D$35/1000000*S23/VLOOKUP($AI23,'FX rate q'!$B$7:$C$47,2,FALSE),"")</f>
        <v/>
      </c>
      <c r="BB23" s="1473" t="str">
        <f>IF(ISNUMBER(T23),'Cover Page'!$D$35/1000000*T23/VLOOKUP($AI23,'FX rate q'!$B$7:$C$47,2,FALSE),"")</f>
        <v/>
      </c>
      <c r="BC23" s="1473" t="str">
        <f>IF(ISNUMBER(U23),'Cover Page'!$D$35/1000000*U23/VLOOKUP($AI23,'FX rate q'!$B$7:$C$47,2,FALSE),"")</f>
        <v/>
      </c>
      <c r="BD23" s="1473" t="str">
        <f>IF(ISNUMBER(V23),'Cover Page'!$D$35/1000000*V23/VLOOKUP($AI23,'FX rate q'!$B$7:$C$47,2,FALSE),"")</f>
        <v/>
      </c>
      <c r="BE23" s="1473" t="str">
        <f>IF(ISNUMBER(W23),'Cover Page'!$D$35/1000000*W23/VLOOKUP($AI23,'FX rate q'!$B$7:$C$47,2,FALSE),"")</f>
        <v/>
      </c>
      <c r="BF23" s="1473" t="str">
        <f>IF(ISNUMBER(X23),'Cover Page'!$D$35/1000000*X23/VLOOKUP($AI23,'FX rate q'!$B$7:$C$47,2,FALSE),"")</f>
        <v/>
      </c>
      <c r="BG23" s="1473" t="str">
        <f>IF(ISNUMBER(Y23),'Cover Page'!$D$35/1000000*Y23/VLOOKUP($AI23,'FX rate q'!$B$7:$C$47,2,FALSE),"")</f>
        <v/>
      </c>
      <c r="BH23" s="1473" t="str">
        <f>IF(ISNUMBER(Z23),'Cover Page'!$D$35/1000000*Z23/VLOOKUP($AI23,'FX rate q'!$B$7:$C$47,2,FALSE),"")</f>
        <v/>
      </c>
      <c r="BI23" s="1473" t="str">
        <f>IF(ISNUMBER(AA23),'Cover Page'!$D$35/1000000*AA23/VLOOKUP($AI23,'FX rate q'!$B$7:$C$47,2,FALSE),"")</f>
        <v/>
      </c>
      <c r="BJ23" s="1473" t="str">
        <f>IF(ISNUMBER(AB23),'Cover Page'!$D$35/1000000*AB23/VLOOKUP($AI23,'FX rate q'!$B$7:$C$47,2,FALSE),"")</f>
        <v/>
      </c>
      <c r="BK23" s="1473" t="str">
        <f>IF(ISNUMBER(AC23),'Cover Page'!$D$35/1000000*AC23/VLOOKUP($AI23,'FX rate q'!$B$7:$C$47,2,FALSE),"")</f>
        <v/>
      </c>
      <c r="BL23" s="1473" t="str">
        <f>IF(ISNUMBER(AD23),'Cover Page'!$D$35/1000000*AD23/VLOOKUP($AI23,'FX rate q'!$B$7:$C$47,2,FALSE),"")</f>
        <v/>
      </c>
      <c r="BM23" s="1806" t="str">
        <f>IF(ISNUMBER(AE23),'Cover Page'!$D$35/1000000*AE23/VLOOKUP($AI23,'FX rate q'!$B$7:$C$47,2,FALSE),"")</f>
        <v/>
      </c>
      <c r="BP23" s="2195"/>
      <c r="BQ23" s="1457" t="s">
        <v>460</v>
      </c>
      <c r="BR23" s="1474" t="str">
        <f>IF(ISNUMBER(B23),'Cover Page'!$D$35/1000000*B23/'FX rate'!$C$27,"")</f>
        <v/>
      </c>
      <c r="BS23" s="1475" t="str">
        <f>IF(ISNUMBER(C23),'Cover Page'!$D$35/1000000*C23/'FX rate'!$C$27,"")</f>
        <v/>
      </c>
      <c r="BT23" s="1476" t="str">
        <f>IF(ISNUMBER(D23),'Cover Page'!$D$35/1000000*D23/'FX rate'!$C$27,"")</f>
        <v/>
      </c>
      <c r="BU23" s="1476" t="str">
        <f>IF(ISNUMBER(E23),'Cover Page'!$D$35/1000000*E23/'FX rate'!$C$27,"")</f>
        <v/>
      </c>
      <c r="BV23" s="1477" t="str">
        <f>IF(ISNUMBER(F23),'Cover Page'!$D$35/1000000*F23/'FX rate'!$C$27,"")</f>
        <v/>
      </c>
      <c r="BW23" s="1474" t="str">
        <f>IF(ISNUMBER(G23),'Cover Page'!$D$35/1000000*G23/'FX rate'!$C$27,"")</f>
        <v/>
      </c>
      <c r="BX23" s="1475" t="str">
        <f>IF(ISNUMBER(H23),'Cover Page'!$D$35/1000000*H23/'FX rate'!$C$27,"")</f>
        <v/>
      </c>
      <c r="BY23" s="1476" t="str">
        <f>IF(ISNUMBER(I23),'Cover Page'!$D$35/1000000*I23/'FX rate'!$C$27,"")</f>
        <v/>
      </c>
      <c r="BZ23" s="1476" t="str">
        <f>IF(ISNUMBER(J23),'Cover Page'!$D$35/1000000*J23/'FX rate'!$C$27,"")</f>
        <v/>
      </c>
      <c r="CA23" s="1477" t="str">
        <f>IF(ISNUMBER(K23),'Cover Page'!$D$35/1000000*K23/'FX rate'!$C$27,"")</f>
        <v/>
      </c>
      <c r="CB23" s="1475" t="str">
        <f>IF(ISNUMBER(L23),'Cover Page'!$D$35/1000000*L23/'FX rate'!$C$27,"")</f>
        <v/>
      </c>
      <c r="CC23" s="1475" t="str">
        <f>IF(ISNUMBER(M23),'Cover Page'!$D$35/1000000*M23/'FX rate'!$C$27,"")</f>
        <v/>
      </c>
      <c r="CD23" s="1476" t="str">
        <f>IF(ISNUMBER(N23),'Cover Page'!$D$35/1000000*N23/'FX rate'!$C$27,"")</f>
        <v/>
      </c>
      <c r="CE23" s="1476" t="str">
        <f>IF(ISNUMBER(O23),'Cover Page'!$D$35/1000000*O23/'FX rate'!$C$27,"")</f>
        <v/>
      </c>
      <c r="CF23" s="1477" t="str">
        <f>IF(ISNUMBER(P23),'Cover Page'!$D$35/1000000*P23/'FX rate'!$C$27,"")</f>
        <v/>
      </c>
      <c r="CG23" s="1474" t="str">
        <f>IF(ISNUMBER(Q23),'Cover Page'!$D$35/1000000*Q23/'FX rate'!$C$27,"")</f>
        <v/>
      </c>
      <c r="CH23" s="1475" t="str">
        <f>IF(ISNUMBER(R23),'Cover Page'!$D$35/1000000*R23/'FX rate'!$C$27,"")</f>
        <v/>
      </c>
      <c r="CI23" s="1476" t="str">
        <f>IF(ISNUMBER(S23),'Cover Page'!$D$35/1000000*S23/'FX rate'!$C$27,"")</f>
        <v/>
      </c>
      <c r="CJ23" s="1476" t="str">
        <f>IF(ISNUMBER(T23),'Cover Page'!$D$35/1000000*T23/'FX rate'!$C$27,"")</f>
        <v/>
      </c>
      <c r="CK23" s="1477" t="str">
        <f>IF(ISNUMBER(U23),'Cover Page'!$D$35/1000000*U23/'FX rate'!$C$27,"")</f>
        <v/>
      </c>
      <c r="CL23" s="1474" t="str">
        <f>IF(ISNUMBER(V23),'Cover Page'!$D$35/1000000*V23/'FX rate'!$C$27,"")</f>
        <v/>
      </c>
      <c r="CM23" s="1475" t="str">
        <f>IF(ISNUMBER(W23),'Cover Page'!$D$35/1000000*W23/'FX rate'!$C$27,"")</f>
        <v/>
      </c>
      <c r="CN23" s="1476" t="str">
        <f>IF(ISNUMBER(X23),'Cover Page'!$D$35/1000000*X23/'FX rate'!$C$27,"")</f>
        <v/>
      </c>
      <c r="CO23" s="1476" t="str">
        <f>IF(ISNUMBER(Y23),'Cover Page'!$D$35/1000000*Y23/'FX rate'!$C$27,"")</f>
        <v/>
      </c>
      <c r="CP23" s="1477" t="str">
        <f>IF(ISNUMBER(Z23),'Cover Page'!$D$35/1000000*Z23/'FX rate'!$C$27,"")</f>
        <v/>
      </c>
      <c r="CQ23" s="1474" t="str">
        <f>IF(ISNUMBER(AA23),'Cover Page'!$D$35/1000000*AA23/'FX rate'!$C$27,"")</f>
        <v/>
      </c>
      <c r="CR23" s="1475" t="str">
        <f>IF(ISNUMBER(AB23),'Cover Page'!$D$35/1000000*AB23/'FX rate'!$C$27,"")</f>
        <v/>
      </c>
      <c r="CS23" s="1476" t="str">
        <f>IF(ISNUMBER(AC23),'Cover Page'!$D$35/1000000*AC23/'FX rate'!$C$27,"")</f>
        <v/>
      </c>
      <c r="CT23" s="1476" t="str">
        <f>IF(ISNUMBER(AD23),'Cover Page'!$D$35/1000000*AD23/'FX rate'!$C$27,"")</f>
        <v/>
      </c>
      <c r="CU23" s="1477" t="str">
        <f>IF(ISNUMBER(AE23),'Cover Page'!$D$35/1000000*AE23/'FX rate'!$C$27,"")</f>
        <v/>
      </c>
    </row>
    <row r="24" spans="1:99" x14ac:dyDescent="0.2">
      <c r="A24" s="1457" t="s">
        <v>461</v>
      </c>
      <c r="B24" s="1718"/>
      <c r="C24" s="1468" t="str">
        <f t="shared" si="0"/>
        <v/>
      </c>
      <c r="D24" s="1719"/>
      <c r="E24" s="1719"/>
      <c r="F24" s="1469" t="str">
        <f t="shared" si="1"/>
        <v/>
      </c>
      <c r="G24" s="1718"/>
      <c r="H24" s="1468" t="str">
        <f t="shared" si="2"/>
        <v/>
      </c>
      <c r="I24" s="1719"/>
      <c r="J24" s="1719"/>
      <c r="K24" s="1469" t="str">
        <f t="shared" si="3"/>
        <v/>
      </c>
      <c r="L24" s="1718"/>
      <c r="M24" s="1468" t="str">
        <f t="shared" si="4"/>
        <v/>
      </c>
      <c r="N24" s="1719"/>
      <c r="O24" s="1719"/>
      <c r="P24" s="1469" t="str">
        <f t="shared" si="5"/>
        <v/>
      </c>
      <c r="Q24" s="1718"/>
      <c r="R24" s="1468" t="str">
        <f t="shared" si="6"/>
        <v/>
      </c>
      <c r="S24" s="1719"/>
      <c r="T24" s="1719"/>
      <c r="U24" s="1469" t="str">
        <f t="shared" si="7"/>
        <v/>
      </c>
      <c r="V24" s="1737"/>
      <c r="W24" s="1468" t="str">
        <f t="shared" si="8"/>
        <v/>
      </c>
      <c r="X24" s="1738"/>
      <c r="Y24" s="1738"/>
      <c r="Z24" s="1469" t="str">
        <f t="shared" si="9"/>
        <v/>
      </c>
      <c r="AA24" s="1737"/>
      <c r="AB24" s="1468" t="str">
        <f t="shared" si="10"/>
        <v/>
      </c>
      <c r="AC24" s="1738"/>
      <c r="AD24" s="1738"/>
      <c r="AE24" s="1469" t="str">
        <f t="shared" si="11"/>
        <v/>
      </c>
      <c r="AF24" s="1478"/>
      <c r="AH24" s="2194"/>
      <c r="AI24" s="1804" t="s">
        <v>461</v>
      </c>
      <c r="AJ24" s="1473" t="str">
        <f>IF(ISNUMBER(B24),'Cover Page'!$D$35/1000000*B24/VLOOKUP($AI24,'FX rate q'!$B$7:$C$47,2,FALSE),"")</f>
        <v/>
      </c>
      <c r="AK24" s="1473" t="str">
        <f>IF(ISNUMBER(C24),'Cover Page'!$D$35/1000000*C24/VLOOKUP($AI24,'FX rate q'!$B$7:$C$47,2,FALSE),"")</f>
        <v/>
      </c>
      <c r="AL24" s="1473" t="str">
        <f>IF(ISNUMBER(D24),'Cover Page'!$D$35/1000000*D24/VLOOKUP($AI24,'FX rate q'!$B$7:$C$47,2,FALSE),"")</f>
        <v/>
      </c>
      <c r="AM24" s="1473" t="str">
        <f>IF(ISNUMBER(E24),'Cover Page'!$D$35/1000000*E24/VLOOKUP($AI24,'FX rate q'!$B$7:$C$47,2,FALSE),"")</f>
        <v/>
      </c>
      <c r="AN24" s="1473" t="str">
        <f>IF(ISNUMBER(F24),'Cover Page'!$D$35/1000000*F24/VLOOKUP($AI24,'FX rate q'!$B$7:$C$47,2,FALSE),"")</f>
        <v/>
      </c>
      <c r="AO24" s="1473" t="str">
        <f>IF(ISNUMBER(G24),'Cover Page'!$D$35/1000000*G24/VLOOKUP($AI24,'FX rate q'!$B$7:$C$47,2,FALSE),"")</f>
        <v/>
      </c>
      <c r="AP24" s="1473" t="str">
        <f>IF(ISNUMBER(H24),'Cover Page'!$D$35/1000000*H24/VLOOKUP($AI24,'FX rate q'!$B$7:$C$47,2,FALSE),"")</f>
        <v/>
      </c>
      <c r="AQ24" s="1473" t="str">
        <f>IF(ISNUMBER(I24),'Cover Page'!$D$35/1000000*I24/VLOOKUP($AI24,'FX rate q'!$B$7:$C$47,2,FALSE),"")</f>
        <v/>
      </c>
      <c r="AR24" s="1473" t="str">
        <f>IF(ISNUMBER(J24),'Cover Page'!$D$35/1000000*J24/VLOOKUP($AI24,'FX rate q'!$B$7:$C$47,2,FALSE),"")</f>
        <v/>
      </c>
      <c r="AS24" s="1473" t="str">
        <f>IF(ISNUMBER(K24),'Cover Page'!$D$35/1000000*K24/VLOOKUP($AI24,'FX rate q'!$B$7:$C$47,2,FALSE),"")</f>
        <v/>
      </c>
      <c r="AT24" s="1473" t="str">
        <f>IF(ISNUMBER(L24),'Cover Page'!$D$35/1000000*L24/VLOOKUP($AI24,'FX rate q'!$B$7:$C$47,2,FALSE),"")</f>
        <v/>
      </c>
      <c r="AU24" s="1473" t="str">
        <f>IF(ISNUMBER(M24),'Cover Page'!$D$35/1000000*M24/VLOOKUP($AI24,'FX rate q'!$B$7:$C$47,2,FALSE),"")</f>
        <v/>
      </c>
      <c r="AV24" s="1473" t="str">
        <f>IF(ISNUMBER(N24),'Cover Page'!$D$35/1000000*N24/VLOOKUP($AI24,'FX rate q'!$B$7:$C$47,2,FALSE),"")</f>
        <v/>
      </c>
      <c r="AW24" s="1473" t="str">
        <f>IF(ISNUMBER(O24),'Cover Page'!$D$35/1000000*O24/VLOOKUP($AI24,'FX rate q'!$B$7:$C$47,2,FALSE),"")</f>
        <v/>
      </c>
      <c r="AX24" s="1473" t="str">
        <f>IF(ISNUMBER(P24),'Cover Page'!$D$35/1000000*P24/VLOOKUP($AI24,'FX rate q'!$B$7:$C$47,2,FALSE),"")</f>
        <v/>
      </c>
      <c r="AY24" s="1473" t="str">
        <f>IF(ISNUMBER(Q24),'Cover Page'!$D$35/1000000*Q24/VLOOKUP($AI24,'FX rate q'!$B$7:$C$47,2,FALSE),"")</f>
        <v/>
      </c>
      <c r="AZ24" s="1473" t="str">
        <f>IF(ISNUMBER(R24),'Cover Page'!$D$35/1000000*R24/VLOOKUP($AI24,'FX rate q'!$B$7:$C$47,2,FALSE),"")</f>
        <v/>
      </c>
      <c r="BA24" s="1473" t="str">
        <f>IF(ISNUMBER(S24),'Cover Page'!$D$35/1000000*S24/VLOOKUP($AI24,'FX rate q'!$B$7:$C$47,2,FALSE),"")</f>
        <v/>
      </c>
      <c r="BB24" s="1473" t="str">
        <f>IF(ISNUMBER(T24),'Cover Page'!$D$35/1000000*T24/VLOOKUP($AI24,'FX rate q'!$B$7:$C$47,2,FALSE),"")</f>
        <v/>
      </c>
      <c r="BC24" s="1473" t="str">
        <f>IF(ISNUMBER(U24),'Cover Page'!$D$35/1000000*U24/VLOOKUP($AI24,'FX rate q'!$B$7:$C$47,2,FALSE),"")</f>
        <v/>
      </c>
      <c r="BD24" s="1473" t="str">
        <f>IF(ISNUMBER(V24),'Cover Page'!$D$35/1000000*V24/VLOOKUP($AI24,'FX rate q'!$B$7:$C$47,2,FALSE),"")</f>
        <v/>
      </c>
      <c r="BE24" s="1473" t="str">
        <f>IF(ISNUMBER(W24),'Cover Page'!$D$35/1000000*W24/VLOOKUP($AI24,'FX rate q'!$B$7:$C$47,2,FALSE),"")</f>
        <v/>
      </c>
      <c r="BF24" s="1473" t="str">
        <f>IF(ISNUMBER(X24),'Cover Page'!$D$35/1000000*X24/VLOOKUP($AI24,'FX rate q'!$B$7:$C$47,2,FALSE),"")</f>
        <v/>
      </c>
      <c r="BG24" s="1473" t="str">
        <f>IF(ISNUMBER(Y24),'Cover Page'!$D$35/1000000*Y24/VLOOKUP($AI24,'FX rate q'!$B$7:$C$47,2,FALSE),"")</f>
        <v/>
      </c>
      <c r="BH24" s="1473" t="str">
        <f>IF(ISNUMBER(Z24),'Cover Page'!$D$35/1000000*Z24/VLOOKUP($AI24,'FX rate q'!$B$7:$C$47,2,FALSE),"")</f>
        <v/>
      </c>
      <c r="BI24" s="1473" t="str">
        <f>IF(ISNUMBER(AA24),'Cover Page'!$D$35/1000000*AA24/VLOOKUP($AI24,'FX rate q'!$B$7:$C$47,2,FALSE),"")</f>
        <v/>
      </c>
      <c r="BJ24" s="1473" t="str">
        <f>IF(ISNUMBER(AB24),'Cover Page'!$D$35/1000000*AB24/VLOOKUP($AI24,'FX rate q'!$B$7:$C$47,2,FALSE),"")</f>
        <v/>
      </c>
      <c r="BK24" s="1473" t="str">
        <f>IF(ISNUMBER(AC24),'Cover Page'!$D$35/1000000*AC24/VLOOKUP($AI24,'FX rate q'!$B$7:$C$47,2,FALSE),"")</f>
        <v/>
      </c>
      <c r="BL24" s="1473" t="str">
        <f>IF(ISNUMBER(AD24),'Cover Page'!$D$35/1000000*AD24/VLOOKUP($AI24,'FX rate q'!$B$7:$C$47,2,FALSE),"")</f>
        <v/>
      </c>
      <c r="BM24" s="1806" t="str">
        <f>IF(ISNUMBER(AE24),'Cover Page'!$D$35/1000000*AE24/VLOOKUP($AI24,'FX rate q'!$B$7:$C$47,2,FALSE),"")</f>
        <v/>
      </c>
      <c r="BP24" s="2195"/>
      <c r="BQ24" s="1457" t="s">
        <v>461</v>
      </c>
      <c r="BR24" s="1474" t="str">
        <f>IF(ISNUMBER(B24),'Cover Page'!$D$35/1000000*B24/'FX rate'!$C$27,"")</f>
        <v/>
      </c>
      <c r="BS24" s="1475" t="str">
        <f>IF(ISNUMBER(C24),'Cover Page'!$D$35/1000000*C24/'FX rate'!$C$27,"")</f>
        <v/>
      </c>
      <c r="BT24" s="1476" t="str">
        <f>IF(ISNUMBER(D24),'Cover Page'!$D$35/1000000*D24/'FX rate'!$C$27,"")</f>
        <v/>
      </c>
      <c r="BU24" s="1476" t="str">
        <f>IF(ISNUMBER(E24),'Cover Page'!$D$35/1000000*E24/'FX rate'!$C$27,"")</f>
        <v/>
      </c>
      <c r="BV24" s="1477" t="str">
        <f>IF(ISNUMBER(F24),'Cover Page'!$D$35/1000000*F24/'FX rate'!$C$27,"")</f>
        <v/>
      </c>
      <c r="BW24" s="1474" t="str">
        <f>IF(ISNUMBER(G24),'Cover Page'!$D$35/1000000*G24/'FX rate'!$C$27,"")</f>
        <v/>
      </c>
      <c r="BX24" s="1475" t="str">
        <f>IF(ISNUMBER(H24),'Cover Page'!$D$35/1000000*H24/'FX rate'!$C$27,"")</f>
        <v/>
      </c>
      <c r="BY24" s="1476" t="str">
        <f>IF(ISNUMBER(I24),'Cover Page'!$D$35/1000000*I24/'FX rate'!$C$27,"")</f>
        <v/>
      </c>
      <c r="BZ24" s="1476" t="str">
        <f>IF(ISNUMBER(J24),'Cover Page'!$D$35/1000000*J24/'FX rate'!$C$27,"")</f>
        <v/>
      </c>
      <c r="CA24" s="1477" t="str">
        <f>IF(ISNUMBER(K24),'Cover Page'!$D$35/1000000*K24/'FX rate'!$C$27,"")</f>
        <v/>
      </c>
      <c r="CB24" s="1475" t="str">
        <f>IF(ISNUMBER(L24),'Cover Page'!$D$35/1000000*L24/'FX rate'!$C$27,"")</f>
        <v/>
      </c>
      <c r="CC24" s="1475" t="str">
        <f>IF(ISNUMBER(M24),'Cover Page'!$D$35/1000000*M24/'FX rate'!$C$27,"")</f>
        <v/>
      </c>
      <c r="CD24" s="1476" t="str">
        <f>IF(ISNUMBER(N24),'Cover Page'!$D$35/1000000*N24/'FX rate'!$C$27,"")</f>
        <v/>
      </c>
      <c r="CE24" s="1476" t="str">
        <f>IF(ISNUMBER(O24),'Cover Page'!$D$35/1000000*O24/'FX rate'!$C$27,"")</f>
        <v/>
      </c>
      <c r="CF24" s="1477" t="str">
        <f>IF(ISNUMBER(P24),'Cover Page'!$D$35/1000000*P24/'FX rate'!$C$27,"")</f>
        <v/>
      </c>
      <c r="CG24" s="1474" t="str">
        <f>IF(ISNUMBER(Q24),'Cover Page'!$D$35/1000000*Q24/'FX rate'!$C$27,"")</f>
        <v/>
      </c>
      <c r="CH24" s="1475" t="str">
        <f>IF(ISNUMBER(R24),'Cover Page'!$D$35/1000000*R24/'FX rate'!$C$27,"")</f>
        <v/>
      </c>
      <c r="CI24" s="1476" t="str">
        <f>IF(ISNUMBER(S24),'Cover Page'!$D$35/1000000*S24/'FX rate'!$C$27,"")</f>
        <v/>
      </c>
      <c r="CJ24" s="1476" t="str">
        <f>IF(ISNUMBER(T24),'Cover Page'!$D$35/1000000*T24/'FX rate'!$C$27,"")</f>
        <v/>
      </c>
      <c r="CK24" s="1477" t="str">
        <f>IF(ISNUMBER(U24),'Cover Page'!$D$35/1000000*U24/'FX rate'!$C$27,"")</f>
        <v/>
      </c>
      <c r="CL24" s="1474" t="str">
        <f>IF(ISNUMBER(V24),'Cover Page'!$D$35/1000000*V24/'FX rate'!$C$27,"")</f>
        <v/>
      </c>
      <c r="CM24" s="1475" t="str">
        <f>IF(ISNUMBER(W24),'Cover Page'!$D$35/1000000*W24/'FX rate'!$C$27,"")</f>
        <v/>
      </c>
      <c r="CN24" s="1476" t="str">
        <f>IF(ISNUMBER(X24),'Cover Page'!$D$35/1000000*X24/'FX rate'!$C$27,"")</f>
        <v/>
      </c>
      <c r="CO24" s="1476" t="str">
        <f>IF(ISNUMBER(Y24),'Cover Page'!$D$35/1000000*Y24/'FX rate'!$C$27,"")</f>
        <v/>
      </c>
      <c r="CP24" s="1477" t="str">
        <f>IF(ISNUMBER(Z24),'Cover Page'!$D$35/1000000*Z24/'FX rate'!$C$27,"")</f>
        <v/>
      </c>
      <c r="CQ24" s="1474" t="str">
        <f>IF(ISNUMBER(AA24),'Cover Page'!$D$35/1000000*AA24/'FX rate'!$C$27,"")</f>
        <v/>
      </c>
      <c r="CR24" s="1475" t="str">
        <f>IF(ISNUMBER(AB24),'Cover Page'!$D$35/1000000*AB24/'FX rate'!$C$27,"")</f>
        <v/>
      </c>
      <c r="CS24" s="1476" t="str">
        <f>IF(ISNUMBER(AC24),'Cover Page'!$D$35/1000000*AC24/'FX rate'!$C$27,"")</f>
        <v/>
      </c>
      <c r="CT24" s="1476" t="str">
        <f>IF(ISNUMBER(AD24),'Cover Page'!$D$35/1000000*AD24/'FX rate'!$C$27,"")</f>
        <v/>
      </c>
      <c r="CU24" s="1477" t="str">
        <f>IF(ISNUMBER(AE24),'Cover Page'!$D$35/1000000*AE24/'FX rate'!$C$27,"")</f>
        <v/>
      </c>
    </row>
    <row r="25" spans="1:99" x14ac:dyDescent="0.2">
      <c r="A25" s="1457" t="s">
        <v>462</v>
      </c>
      <c r="B25" s="1718"/>
      <c r="C25" s="1468" t="str">
        <f t="shared" si="0"/>
        <v/>
      </c>
      <c r="D25" s="1719"/>
      <c r="E25" s="1719"/>
      <c r="F25" s="1469" t="str">
        <f t="shared" si="1"/>
        <v/>
      </c>
      <c r="G25" s="1718"/>
      <c r="H25" s="1468" t="str">
        <f t="shared" si="2"/>
        <v/>
      </c>
      <c r="I25" s="1719"/>
      <c r="J25" s="1719"/>
      <c r="K25" s="1469" t="str">
        <f t="shared" si="3"/>
        <v/>
      </c>
      <c r="L25" s="1718"/>
      <c r="M25" s="1468" t="str">
        <f t="shared" si="4"/>
        <v/>
      </c>
      <c r="N25" s="1719"/>
      <c r="O25" s="1719"/>
      <c r="P25" s="1469" t="str">
        <f t="shared" si="5"/>
        <v/>
      </c>
      <c r="Q25" s="1718"/>
      <c r="R25" s="1468" t="str">
        <f t="shared" si="6"/>
        <v/>
      </c>
      <c r="S25" s="1719"/>
      <c r="T25" s="1719"/>
      <c r="U25" s="1469" t="str">
        <f t="shared" si="7"/>
        <v/>
      </c>
      <c r="V25" s="1737"/>
      <c r="W25" s="1468" t="str">
        <f t="shared" si="8"/>
        <v/>
      </c>
      <c r="X25" s="1738"/>
      <c r="Y25" s="1738"/>
      <c r="Z25" s="1469" t="str">
        <f t="shared" si="9"/>
        <v/>
      </c>
      <c r="AA25" s="1737"/>
      <c r="AB25" s="1468" t="str">
        <f t="shared" si="10"/>
        <v/>
      </c>
      <c r="AC25" s="1738"/>
      <c r="AD25" s="1738"/>
      <c r="AE25" s="1469" t="str">
        <f t="shared" si="11"/>
        <v/>
      </c>
      <c r="AF25" s="1478"/>
      <c r="AH25" s="2194"/>
      <c r="AI25" s="1804" t="s">
        <v>462</v>
      </c>
      <c r="AJ25" s="1473" t="str">
        <f>IF(ISNUMBER(B25),'Cover Page'!$D$35/1000000*B25/VLOOKUP($AI25,'FX rate q'!$B$7:$C$47,2,FALSE),"")</f>
        <v/>
      </c>
      <c r="AK25" s="1473" t="str">
        <f>IF(ISNUMBER(C25),'Cover Page'!$D$35/1000000*C25/VLOOKUP($AI25,'FX rate q'!$B$7:$C$47,2,FALSE),"")</f>
        <v/>
      </c>
      <c r="AL25" s="1473" t="str">
        <f>IF(ISNUMBER(D25),'Cover Page'!$D$35/1000000*D25/VLOOKUP($AI25,'FX rate q'!$B$7:$C$47,2,FALSE),"")</f>
        <v/>
      </c>
      <c r="AM25" s="1473" t="str">
        <f>IF(ISNUMBER(E25),'Cover Page'!$D$35/1000000*E25/VLOOKUP($AI25,'FX rate q'!$B$7:$C$47,2,FALSE),"")</f>
        <v/>
      </c>
      <c r="AN25" s="1473" t="str">
        <f>IF(ISNUMBER(F25),'Cover Page'!$D$35/1000000*F25/VLOOKUP($AI25,'FX rate q'!$B$7:$C$47,2,FALSE),"")</f>
        <v/>
      </c>
      <c r="AO25" s="1473" t="str">
        <f>IF(ISNUMBER(G25),'Cover Page'!$D$35/1000000*G25/VLOOKUP($AI25,'FX rate q'!$B$7:$C$47,2,FALSE),"")</f>
        <v/>
      </c>
      <c r="AP25" s="1473" t="str">
        <f>IF(ISNUMBER(H25),'Cover Page'!$D$35/1000000*H25/VLOOKUP($AI25,'FX rate q'!$B$7:$C$47,2,FALSE),"")</f>
        <v/>
      </c>
      <c r="AQ25" s="1473" t="str">
        <f>IF(ISNUMBER(I25),'Cover Page'!$D$35/1000000*I25/VLOOKUP($AI25,'FX rate q'!$B$7:$C$47,2,FALSE),"")</f>
        <v/>
      </c>
      <c r="AR25" s="1473" t="str">
        <f>IF(ISNUMBER(J25),'Cover Page'!$D$35/1000000*J25/VLOOKUP($AI25,'FX rate q'!$B$7:$C$47,2,FALSE),"")</f>
        <v/>
      </c>
      <c r="AS25" s="1473" t="str">
        <f>IF(ISNUMBER(K25),'Cover Page'!$D$35/1000000*K25/VLOOKUP($AI25,'FX rate q'!$B$7:$C$47,2,FALSE),"")</f>
        <v/>
      </c>
      <c r="AT25" s="1473" t="str">
        <f>IF(ISNUMBER(L25),'Cover Page'!$D$35/1000000*L25/VLOOKUP($AI25,'FX rate q'!$B$7:$C$47,2,FALSE),"")</f>
        <v/>
      </c>
      <c r="AU25" s="1473" t="str">
        <f>IF(ISNUMBER(M25),'Cover Page'!$D$35/1000000*M25/VLOOKUP($AI25,'FX rate q'!$B$7:$C$47,2,FALSE),"")</f>
        <v/>
      </c>
      <c r="AV25" s="1473" t="str">
        <f>IF(ISNUMBER(N25),'Cover Page'!$D$35/1000000*N25/VLOOKUP($AI25,'FX rate q'!$B$7:$C$47,2,FALSE),"")</f>
        <v/>
      </c>
      <c r="AW25" s="1473" t="str">
        <f>IF(ISNUMBER(O25),'Cover Page'!$D$35/1000000*O25/VLOOKUP($AI25,'FX rate q'!$B$7:$C$47,2,FALSE),"")</f>
        <v/>
      </c>
      <c r="AX25" s="1473" t="str">
        <f>IF(ISNUMBER(P25),'Cover Page'!$D$35/1000000*P25/VLOOKUP($AI25,'FX rate q'!$B$7:$C$47,2,FALSE),"")</f>
        <v/>
      </c>
      <c r="AY25" s="1473" t="str">
        <f>IF(ISNUMBER(Q25),'Cover Page'!$D$35/1000000*Q25/VLOOKUP($AI25,'FX rate q'!$B$7:$C$47,2,FALSE),"")</f>
        <v/>
      </c>
      <c r="AZ25" s="1473" t="str">
        <f>IF(ISNUMBER(R25),'Cover Page'!$D$35/1000000*R25/VLOOKUP($AI25,'FX rate q'!$B$7:$C$47,2,FALSE),"")</f>
        <v/>
      </c>
      <c r="BA25" s="1473" t="str">
        <f>IF(ISNUMBER(S25),'Cover Page'!$D$35/1000000*S25/VLOOKUP($AI25,'FX rate q'!$B$7:$C$47,2,FALSE),"")</f>
        <v/>
      </c>
      <c r="BB25" s="1473" t="str">
        <f>IF(ISNUMBER(T25),'Cover Page'!$D$35/1000000*T25/VLOOKUP($AI25,'FX rate q'!$B$7:$C$47,2,FALSE),"")</f>
        <v/>
      </c>
      <c r="BC25" s="1473" t="str">
        <f>IF(ISNUMBER(U25),'Cover Page'!$D$35/1000000*U25/VLOOKUP($AI25,'FX rate q'!$B$7:$C$47,2,FALSE),"")</f>
        <v/>
      </c>
      <c r="BD25" s="1473" t="str">
        <f>IF(ISNUMBER(V25),'Cover Page'!$D$35/1000000*V25/VLOOKUP($AI25,'FX rate q'!$B$7:$C$47,2,FALSE),"")</f>
        <v/>
      </c>
      <c r="BE25" s="1473" t="str">
        <f>IF(ISNUMBER(W25),'Cover Page'!$D$35/1000000*W25/VLOOKUP($AI25,'FX rate q'!$B$7:$C$47,2,FALSE),"")</f>
        <v/>
      </c>
      <c r="BF25" s="1473" t="str">
        <f>IF(ISNUMBER(X25),'Cover Page'!$D$35/1000000*X25/VLOOKUP($AI25,'FX rate q'!$B$7:$C$47,2,FALSE),"")</f>
        <v/>
      </c>
      <c r="BG25" s="1473" t="str">
        <f>IF(ISNUMBER(Y25),'Cover Page'!$D$35/1000000*Y25/VLOOKUP($AI25,'FX rate q'!$B$7:$C$47,2,FALSE),"")</f>
        <v/>
      </c>
      <c r="BH25" s="1473" t="str">
        <f>IF(ISNUMBER(Z25),'Cover Page'!$D$35/1000000*Z25/VLOOKUP($AI25,'FX rate q'!$B$7:$C$47,2,FALSE),"")</f>
        <v/>
      </c>
      <c r="BI25" s="1473" t="str">
        <f>IF(ISNUMBER(AA25),'Cover Page'!$D$35/1000000*AA25/VLOOKUP($AI25,'FX rate q'!$B$7:$C$47,2,FALSE),"")</f>
        <v/>
      </c>
      <c r="BJ25" s="1473" t="str">
        <f>IF(ISNUMBER(AB25),'Cover Page'!$D$35/1000000*AB25/VLOOKUP($AI25,'FX rate q'!$B$7:$C$47,2,FALSE),"")</f>
        <v/>
      </c>
      <c r="BK25" s="1473" t="str">
        <f>IF(ISNUMBER(AC25),'Cover Page'!$D$35/1000000*AC25/VLOOKUP($AI25,'FX rate q'!$B$7:$C$47,2,FALSE),"")</f>
        <v/>
      </c>
      <c r="BL25" s="1473" t="str">
        <f>IF(ISNUMBER(AD25),'Cover Page'!$D$35/1000000*AD25/VLOOKUP($AI25,'FX rate q'!$B$7:$C$47,2,FALSE),"")</f>
        <v/>
      </c>
      <c r="BM25" s="1806" t="str">
        <f>IF(ISNUMBER(AE25),'Cover Page'!$D$35/1000000*AE25/VLOOKUP($AI25,'FX rate q'!$B$7:$C$47,2,FALSE),"")</f>
        <v/>
      </c>
      <c r="BP25" s="2195"/>
      <c r="BQ25" s="1457" t="s">
        <v>462</v>
      </c>
      <c r="BR25" s="1474" t="str">
        <f>IF(ISNUMBER(B25),'Cover Page'!$D$35/1000000*B25/'FX rate'!$C$27,"")</f>
        <v/>
      </c>
      <c r="BS25" s="1475" t="str">
        <f>IF(ISNUMBER(C25),'Cover Page'!$D$35/1000000*C25/'FX rate'!$C$27,"")</f>
        <v/>
      </c>
      <c r="BT25" s="1476" t="str">
        <f>IF(ISNUMBER(D25),'Cover Page'!$D$35/1000000*D25/'FX rate'!$C$27,"")</f>
        <v/>
      </c>
      <c r="BU25" s="1476" t="str">
        <f>IF(ISNUMBER(E25),'Cover Page'!$D$35/1000000*E25/'FX rate'!$C$27,"")</f>
        <v/>
      </c>
      <c r="BV25" s="1477" t="str">
        <f>IF(ISNUMBER(F25),'Cover Page'!$D$35/1000000*F25/'FX rate'!$C$27,"")</f>
        <v/>
      </c>
      <c r="BW25" s="1474" t="str">
        <f>IF(ISNUMBER(G25),'Cover Page'!$D$35/1000000*G25/'FX rate'!$C$27,"")</f>
        <v/>
      </c>
      <c r="BX25" s="1475" t="str">
        <f>IF(ISNUMBER(H25),'Cover Page'!$D$35/1000000*H25/'FX rate'!$C$27,"")</f>
        <v/>
      </c>
      <c r="BY25" s="1476" t="str">
        <f>IF(ISNUMBER(I25),'Cover Page'!$D$35/1000000*I25/'FX rate'!$C$27,"")</f>
        <v/>
      </c>
      <c r="BZ25" s="1476" t="str">
        <f>IF(ISNUMBER(J25),'Cover Page'!$D$35/1000000*J25/'FX rate'!$C$27,"")</f>
        <v/>
      </c>
      <c r="CA25" s="1477" t="str">
        <f>IF(ISNUMBER(K25),'Cover Page'!$D$35/1000000*K25/'FX rate'!$C$27,"")</f>
        <v/>
      </c>
      <c r="CB25" s="1475" t="str">
        <f>IF(ISNUMBER(L25),'Cover Page'!$D$35/1000000*L25/'FX rate'!$C$27,"")</f>
        <v/>
      </c>
      <c r="CC25" s="1475" t="str">
        <f>IF(ISNUMBER(M25),'Cover Page'!$D$35/1000000*M25/'FX rate'!$C$27,"")</f>
        <v/>
      </c>
      <c r="CD25" s="1476" t="str">
        <f>IF(ISNUMBER(N25),'Cover Page'!$D$35/1000000*N25/'FX rate'!$C$27,"")</f>
        <v/>
      </c>
      <c r="CE25" s="1476" t="str">
        <f>IF(ISNUMBER(O25),'Cover Page'!$D$35/1000000*O25/'FX rate'!$C$27,"")</f>
        <v/>
      </c>
      <c r="CF25" s="1477" t="str">
        <f>IF(ISNUMBER(P25),'Cover Page'!$D$35/1000000*P25/'FX rate'!$C$27,"")</f>
        <v/>
      </c>
      <c r="CG25" s="1474" t="str">
        <f>IF(ISNUMBER(Q25),'Cover Page'!$D$35/1000000*Q25/'FX rate'!$C$27,"")</f>
        <v/>
      </c>
      <c r="CH25" s="1475" t="str">
        <f>IF(ISNUMBER(R25),'Cover Page'!$D$35/1000000*R25/'FX rate'!$C$27,"")</f>
        <v/>
      </c>
      <c r="CI25" s="1476" t="str">
        <f>IF(ISNUMBER(S25),'Cover Page'!$D$35/1000000*S25/'FX rate'!$C$27,"")</f>
        <v/>
      </c>
      <c r="CJ25" s="1476" t="str">
        <f>IF(ISNUMBER(T25),'Cover Page'!$D$35/1000000*T25/'FX rate'!$C$27,"")</f>
        <v/>
      </c>
      <c r="CK25" s="1477" t="str">
        <f>IF(ISNUMBER(U25),'Cover Page'!$D$35/1000000*U25/'FX rate'!$C$27,"")</f>
        <v/>
      </c>
      <c r="CL25" s="1474" t="str">
        <f>IF(ISNUMBER(V25),'Cover Page'!$D$35/1000000*V25/'FX rate'!$C$27,"")</f>
        <v/>
      </c>
      <c r="CM25" s="1475" t="str">
        <f>IF(ISNUMBER(W25),'Cover Page'!$D$35/1000000*W25/'FX rate'!$C$27,"")</f>
        <v/>
      </c>
      <c r="CN25" s="1476" t="str">
        <f>IF(ISNUMBER(X25),'Cover Page'!$D$35/1000000*X25/'FX rate'!$C$27,"")</f>
        <v/>
      </c>
      <c r="CO25" s="1476" t="str">
        <f>IF(ISNUMBER(Y25),'Cover Page'!$D$35/1000000*Y25/'FX rate'!$C$27,"")</f>
        <v/>
      </c>
      <c r="CP25" s="1477" t="str">
        <f>IF(ISNUMBER(Z25),'Cover Page'!$D$35/1000000*Z25/'FX rate'!$C$27,"")</f>
        <v/>
      </c>
      <c r="CQ25" s="1474" t="str">
        <f>IF(ISNUMBER(AA25),'Cover Page'!$D$35/1000000*AA25/'FX rate'!$C$27,"")</f>
        <v/>
      </c>
      <c r="CR25" s="1475" t="str">
        <f>IF(ISNUMBER(AB25),'Cover Page'!$D$35/1000000*AB25/'FX rate'!$C$27,"")</f>
        <v/>
      </c>
      <c r="CS25" s="1476" t="str">
        <f>IF(ISNUMBER(AC25),'Cover Page'!$D$35/1000000*AC25/'FX rate'!$C$27,"")</f>
        <v/>
      </c>
      <c r="CT25" s="1476" t="str">
        <f>IF(ISNUMBER(AD25),'Cover Page'!$D$35/1000000*AD25/'FX rate'!$C$27,"")</f>
        <v/>
      </c>
      <c r="CU25" s="1477" t="str">
        <f>IF(ISNUMBER(AE25),'Cover Page'!$D$35/1000000*AE25/'FX rate'!$C$27,"")</f>
        <v/>
      </c>
    </row>
    <row r="26" spans="1:99" x14ac:dyDescent="0.2">
      <c r="A26" s="1457" t="s">
        <v>463</v>
      </c>
      <c r="B26" s="1718"/>
      <c r="C26" s="1468" t="str">
        <f t="shared" si="0"/>
        <v/>
      </c>
      <c r="D26" s="1719"/>
      <c r="E26" s="1719"/>
      <c r="F26" s="1469" t="str">
        <f t="shared" si="1"/>
        <v/>
      </c>
      <c r="G26" s="1718"/>
      <c r="H26" s="1468" t="str">
        <f t="shared" si="2"/>
        <v/>
      </c>
      <c r="I26" s="1719"/>
      <c r="J26" s="1719"/>
      <c r="K26" s="1469" t="str">
        <f t="shared" si="3"/>
        <v/>
      </c>
      <c r="L26" s="1718"/>
      <c r="M26" s="1468" t="str">
        <f t="shared" si="4"/>
        <v/>
      </c>
      <c r="N26" s="1719"/>
      <c r="O26" s="1719"/>
      <c r="P26" s="1469" t="str">
        <f t="shared" si="5"/>
        <v/>
      </c>
      <c r="Q26" s="1718"/>
      <c r="R26" s="1468" t="str">
        <f t="shared" si="6"/>
        <v/>
      </c>
      <c r="S26" s="1719"/>
      <c r="T26" s="1719"/>
      <c r="U26" s="1469" t="str">
        <f t="shared" si="7"/>
        <v/>
      </c>
      <c r="V26" s="1737"/>
      <c r="W26" s="1468" t="str">
        <f t="shared" si="8"/>
        <v/>
      </c>
      <c r="X26" s="1738"/>
      <c r="Y26" s="1738"/>
      <c r="Z26" s="1469" t="str">
        <f t="shared" si="9"/>
        <v/>
      </c>
      <c r="AA26" s="1737"/>
      <c r="AB26" s="1468" t="str">
        <f t="shared" si="10"/>
        <v/>
      </c>
      <c r="AC26" s="1738"/>
      <c r="AD26" s="1738"/>
      <c r="AE26" s="1469" t="str">
        <f t="shared" si="11"/>
        <v/>
      </c>
      <c r="AF26" s="1478"/>
      <c r="AH26" s="2194"/>
      <c r="AI26" s="1804" t="s">
        <v>463</v>
      </c>
      <c r="AJ26" s="1473" t="str">
        <f>IF(ISNUMBER(B26),'Cover Page'!$D$35/1000000*B26/VLOOKUP($AI26,'FX rate q'!$B$7:$C$47,2,FALSE),"")</f>
        <v/>
      </c>
      <c r="AK26" s="1473" t="str">
        <f>IF(ISNUMBER(C26),'Cover Page'!$D$35/1000000*C26/VLOOKUP($AI26,'FX rate q'!$B$7:$C$47,2,FALSE),"")</f>
        <v/>
      </c>
      <c r="AL26" s="1473" t="str">
        <f>IF(ISNUMBER(D26),'Cover Page'!$D$35/1000000*D26/VLOOKUP($AI26,'FX rate q'!$B$7:$C$47,2,FALSE),"")</f>
        <v/>
      </c>
      <c r="AM26" s="1473" t="str">
        <f>IF(ISNUMBER(E26),'Cover Page'!$D$35/1000000*E26/VLOOKUP($AI26,'FX rate q'!$B$7:$C$47,2,FALSE),"")</f>
        <v/>
      </c>
      <c r="AN26" s="1473" t="str">
        <f>IF(ISNUMBER(F26),'Cover Page'!$D$35/1000000*F26/VLOOKUP($AI26,'FX rate q'!$B$7:$C$47,2,FALSE),"")</f>
        <v/>
      </c>
      <c r="AO26" s="1473" t="str">
        <f>IF(ISNUMBER(G26),'Cover Page'!$D$35/1000000*G26/VLOOKUP($AI26,'FX rate q'!$B$7:$C$47,2,FALSE),"")</f>
        <v/>
      </c>
      <c r="AP26" s="1473" t="str">
        <f>IF(ISNUMBER(H26),'Cover Page'!$D$35/1000000*H26/VLOOKUP($AI26,'FX rate q'!$B$7:$C$47,2,FALSE),"")</f>
        <v/>
      </c>
      <c r="AQ26" s="1473" t="str">
        <f>IF(ISNUMBER(I26),'Cover Page'!$D$35/1000000*I26/VLOOKUP($AI26,'FX rate q'!$B$7:$C$47,2,FALSE),"")</f>
        <v/>
      </c>
      <c r="AR26" s="1473" t="str">
        <f>IF(ISNUMBER(J26),'Cover Page'!$D$35/1000000*J26/VLOOKUP($AI26,'FX rate q'!$B$7:$C$47,2,FALSE),"")</f>
        <v/>
      </c>
      <c r="AS26" s="1473" t="str">
        <f>IF(ISNUMBER(K26),'Cover Page'!$D$35/1000000*K26/VLOOKUP($AI26,'FX rate q'!$B$7:$C$47,2,FALSE),"")</f>
        <v/>
      </c>
      <c r="AT26" s="1473" t="str">
        <f>IF(ISNUMBER(L26),'Cover Page'!$D$35/1000000*L26/VLOOKUP($AI26,'FX rate q'!$B$7:$C$47,2,FALSE),"")</f>
        <v/>
      </c>
      <c r="AU26" s="1473" t="str">
        <f>IF(ISNUMBER(M26),'Cover Page'!$D$35/1000000*M26/VLOOKUP($AI26,'FX rate q'!$B$7:$C$47,2,FALSE),"")</f>
        <v/>
      </c>
      <c r="AV26" s="1473" t="str">
        <f>IF(ISNUMBER(N26),'Cover Page'!$D$35/1000000*N26/VLOOKUP($AI26,'FX rate q'!$B$7:$C$47,2,FALSE),"")</f>
        <v/>
      </c>
      <c r="AW26" s="1473" t="str">
        <f>IF(ISNUMBER(O26),'Cover Page'!$D$35/1000000*O26/VLOOKUP($AI26,'FX rate q'!$B$7:$C$47,2,FALSE),"")</f>
        <v/>
      </c>
      <c r="AX26" s="1473" t="str">
        <f>IF(ISNUMBER(P26),'Cover Page'!$D$35/1000000*P26/VLOOKUP($AI26,'FX rate q'!$B$7:$C$47,2,FALSE),"")</f>
        <v/>
      </c>
      <c r="AY26" s="1473" t="str">
        <f>IF(ISNUMBER(Q26),'Cover Page'!$D$35/1000000*Q26/VLOOKUP($AI26,'FX rate q'!$B$7:$C$47,2,FALSE),"")</f>
        <v/>
      </c>
      <c r="AZ26" s="1473" t="str">
        <f>IF(ISNUMBER(R26),'Cover Page'!$D$35/1000000*R26/VLOOKUP($AI26,'FX rate q'!$B$7:$C$47,2,FALSE),"")</f>
        <v/>
      </c>
      <c r="BA26" s="1473" t="str">
        <f>IF(ISNUMBER(S26),'Cover Page'!$D$35/1000000*S26/VLOOKUP($AI26,'FX rate q'!$B$7:$C$47,2,FALSE),"")</f>
        <v/>
      </c>
      <c r="BB26" s="1473" t="str">
        <f>IF(ISNUMBER(T26),'Cover Page'!$D$35/1000000*T26/VLOOKUP($AI26,'FX rate q'!$B$7:$C$47,2,FALSE),"")</f>
        <v/>
      </c>
      <c r="BC26" s="1473" t="str">
        <f>IF(ISNUMBER(U26),'Cover Page'!$D$35/1000000*U26/VLOOKUP($AI26,'FX rate q'!$B$7:$C$47,2,FALSE),"")</f>
        <v/>
      </c>
      <c r="BD26" s="1473" t="str">
        <f>IF(ISNUMBER(V26),'Cover Page'!$D$35/1000000*V26/VLOOKUP($AI26,'FX rate q'!$B$7:$C$47,2,FALSE),"")</f>
        <v/>
      </c>
      <c r="BE26" s="1473" t="str">
        <f>IF(ISNUMBER(W26),'Cover Page'!$D$35/1000000*W26/VLOOKUP($AI26,'FX rate q'!$B$7:$C$47,2,FALSE),"")</f>
        <v/>
      </c>
      <c r="BF26" s="1473" t="str">
        <f>IF(ISNUMBER(X26),'Cover Page'!$D$35/1000000*X26/VLOOKUP($AI26,'FX rate q'!$B$7:$C$47,2,FALSE),"")</f>
        <v/>
      </c>
      <c r="BG26" s="1473" t="str">
        <f>IF(ISNUMBER(Y26),'Cover Page'!$D$35/1000000*Y26/VLOOKUP($AI26,'FX rate q'!$B$7:$C$47,2,FALSE),"")</f>
        <v/>
      </c>
      <c r="BH26" s="1473" t="str">
        <f>IF(ISNUMBER(Z26),'Cover Page'!$D$35/1000000*Z26/VLOOKUP($AI26,'FX rate q'!$B$7:$C$47,2,FALSE),"")</f>
        <v/>
      </c>
      <c r="BI26" s="1473" t="str">
        <f>IF(ISNUMBER(AA26),'Cover Page'!$D$35/1000000*AA26/VLOOKUP($AI26,'FX rate q'!$B$7:$C$47,2,FALSE),"")</f>
        <v/>
      </c>
      <c r="BJ26" s="1473" t="str">
        <f>IF(ISNUMBER(AB26),'Cover Page'!$D$35/1000000*AB26/VLOOKUP($AI26,'FX rate q'!$B$7:$C$47,2,FALSE),"")</f>
        <v/>
      </c>
      <c r="BK26" s="1473" t="str">
        <f>IF(ISNUMBER(AC26),'Cover Page'!$D$35/1000000*AC26/VLOOKUP($AI26,'FX rate q'!$B$7:$C$47,2,FALSE),"")</f>
        <v/>
      </c>
      <c r="BL26" s="1473" t="str">
        <f>IF(ISNUMBER(AD26),'Cover Page'!$D$35/1000000*AD26/VLOOKUP($AI26,'FX rate q'!$B$7:$C$47,2,FALSE),"")</f>
        <v/>
      </c>
      <c r="BM26" s="1806" t="str">
        <f>IF(ISNUMBER(AE26),'Cover Page'!$D$35/1000000*AE26/VLOOKUP($AI26,'FX rate q'!$B$7:$C$47,2,FALSE),"")</f>
        <v/>
      </c>
      <c r="BP26" s="2195"/>
      <c r="BQ26" s="1457" t="s">
        <v>463</v>
      </c>
      <c r="BR26" s="1474" t="str">
        <f>IF(ISNUMBER(B26),'Cover Page'!$D$35/1000000*B26/'FX rate'!$C$27,"")</f>
        <v/>
      </c>
      <c r="BS26" s="1475" t="str">
        <f>IF(ISNUMBER(C26),'Cover Page'!$D$35/1000000*C26/'FX rate'!$C$27,"")</f>
        <v/>
      </c>
      <c r="BT26" s="1476" t="str">
        <f>IF(ISNUMBER(D26),'Cover Page'!$D$35/1000000*D26/'FX rate'!$C$27,"")</f>
        <v/>
      </c>
      <c r="BU26" s="1476" t="str">
        <f>IF(ISNUMBER(E26),'Cover Page'!$D$35/1000000*E26/'FX rate'!$C$27,"")</f>
        <v/>
      </c>
      <c r="BV26" s="1477" t="str">
        <f>IF(ISNUMBER(F26),'Cover Page'!$D$35/1000000*F26/'FX rate'!$C$27,"")</f>
        <v/>
      </c>
      <c r="BW26" s="1474" t="str">
        <f>IF(ISNUMBER(G26),'Cover Page'!$D$35/1000000*G26/'FX rate'!$C$27,"")</f>
        <v/>
      </c>
      <c r="BX26" s="1475" t="str">
        <f>IF(ISNUMBER(H26),'Cover Page'!$D$35/1000000*H26/'FX rate'!$C$27,"")</f>
        <v/>
      </c>
      <c r="BY26" s="1476" t="str">
        <f>IF(ISNUMBER(I26),'Cover Page'!$D$35/1000000*I26/'FX rate'!$C$27,"")</f>
        <v/>
      </c>
      <c r="BZ26" s="1476" t="str">
        <f>IF(ISNUMBER(J26),'Cover Page'!$D$35/1000000*J26/'FX rate'!$C$27,"")</f>
        <v/>
      </c>
      <c r="CA26" s="1477" t="str">
        <f>IF(ISNUMBER(K26),'Cover Page'!$D$35/1000000*K26/'FX rate'!$C$27,"")</f>
        <v/>
      </c>
      <c r="CB26" s="1475" t="str">
        <f>IF(ISNUMBER(L26),'Cover Page'!$D$35/1000000*L26/'FX rate'!$C$27,"")</f>
        <v/>
      </c>
      <c r="CC26" s="1475" t="str">
        <f>IF(ISNUMBER(M26),'Cover Page'!$D$35/1000000*M26/'FX rate'!$C$27,"")</f>
        <v/>
      </c>
      <c r="CD26" s="1476" t="str">
        <f>IF(ISNUMBER(N26),'Cover Page'!$D$35/1000000*N26/'FX rate'!$C$27,"")</f>
        <v/>
      </c>
      <c r="CE26" s="1476" t="str">
        <f>IF(ISNUMBER(O26),'Cover Page'!$D$35/1000000*O26/'FX rate'!$C$27,"")</f>
        <v/>
      </c>
      <c r="CF26" s="1477" t="str">
        <f>IF(ISNUMBER(P26),'Cover Page'!$D$35/1000000*P26/'FX rate'!$C$27,"")</f>
        <v/>
      </c>
      <c r="CG26" s="1474" t="str">
        <f>IF(ISNUMBER(Q26),'Cover Page'!$D$35/1000000*Q26/'FX rate'!$C$27,"")</f>
        <v/>
      </c>
      <c r="CH26" s="1475" t="str">
        <f>IF(ISNUMBER(R26),'Cover Page'!$D$35/1000000*R26/'FX rate'!$C$27,"")</f>
        <v/>
      </c>
      <c r="CI26" s="1476" t="str">
        <f>IF(ISNUMBER(S26),'Cover Page'!$D$35/1000000*S26/'FX rate'!$C$27,"")</f>
        <v/>
      </c>
      <c r="CJ26" s="1476" t="str">
        <f>IF(ISNUMBER(T26),'Cover Page'!$D$35/1000000*T26/'FX rate'!$C$27,"")</f>
        <v/>
      </c>
      <c r="CK26" s="1477" t="str">
        <f>IF(ISNUMBER(U26),'Cover Page'!$D$35/1000000*U26/'FX rate'!$C$27,"")</f>
        <v/>
      </c>
      <c r="CL26" s="1474" t="str">
        <f>IF(ISNUMBER(V26),'Cover Page'!$D$35/1000000*V26/'FX rate'!$C$27,"")</f>
        <v/>
      </c>
      <c r="CM26" s="1475" t="str">
        <f>IF(ISNUMBER(W26),'Cover Page'!$D$35/1000000*W26/'FX rate'!$C$27,"")</f>
        <v/>
      </c>
      <c r="CN26" s="1476" t="str">
        <f>IF(ISNUMBER(X26),'Cover Page'!$D$35/1000000*X26/'FX rate'!$C$27,"")</f>
        <v/>
      </c>
      <c r="CO26" s="1476" t="str">
        <f>IF(ISNUMBER(Y26),'Cover Page'!$D$35/1000000*Y26/'FX rate'!$C$27,"")</f>
        <v/>
      </c>
      <c r="CP26" s="1477" t="str">
        <f>IF(ISNUMBER(Z26),'Cover Page'!$D$35/1000000*Z26/'FX rate'!$C$27,"")</f>
        <v/>
      </c>
      <c r="CQ26" s="1474" t="str">
        <f>IF(ISNUMBER(AA26),'Cover Page'!$D$35/1000000*AA26/'FX rate'!$C$27,"")</f>
        <v/>
      </c>
      <c r="CR26" s="1475" t="str">
        <f>IF(ISNUMBER(AB26),'Cover Page'!$D$35/1000000*AB26/'FX rate'!$C$27,"")</f>
        <v/>
      </c>
      <c r="CS26" s="1476" t="str">
        <f>IF(ISNUMBER(AC26),'Cover Page'!$D$35/1000000*AC26/'FX rate'!$C$27,"")</f>
        <v/>
      </c>
      <c r="CT26" s="1476" t="str">
        <f>IF(ISNUMBER(AD26),'Cover Page'!$D$35/1000000*AD26/'FX rate'!$C$27,"")</f>
        <v/>
      </c>
      <c r="CU26" s="1477" t="str">
        <f>IF(ISNUMBER(AE26),'Cover Page'!$D$35/1000000*AE26/'FX rate'!$C$27,"")</f>
        <v/>
      </c>
    </row>
    <row r="27" spans="1:99" x14ac:dyDescent="0.2">
      <c r="A27" s="1457" t="s">
        <v>464</v>
      </c>
      <c r="B27" s="1718"/>
      <c r="C27" s="1468" t="str">
        <f t="shared" si="0"/>
        <v/>
      </c>
      <c r="D27" s="1719"/>
      <c r="E27" s="1719"/>
      <c r="F27" s="1469" t="str">
        <f t="shared" si="1"/>
        <v/>
      </c>
      <c r="G27" s="1718"/>
      <c r="H27" s="1468" t="str">
        <f t="shared" si="2"/>
        <v/>
      </c>
      <c r="I27" s="1719"/>
      <c r="J27" s="1719"/>
      <c r="K27" s="1469" t="str">
        <f t="shared" si="3"/>
        <v/>
      </c>
      <c r="L27" s="1718"/>
      <c r="M27" s="1468" t="str">
        <f t="shared" si="4"/>
        <v/>
      </c>
      <c r="N27" s="1719"/>
      <c r="O27" s="1719"/>
      <c r="P27" s="1469" t="str">
        <f t="shared" si="5"/>
        <v/>
      </c>
      <c r="Q27" s="1718"/>
      <c r="R27" s="1468" t="str">
        <f t="shared" si="6"/>
        <v/>
      </c>
      <c r="S27" s="1719"/>
      <c r="T27" s="1719"/>
      <c r="U27" s="1469" t="str">
        <f t="shared" si="7"/>
        <v/>
      </c>
      <c r="V27" s="1737"/>
      <c r="W27" s="1468" t="str">
        <f t="shared" si="8"/>
        <v/>
      </c>
      <c r="X27" s="1738"/>
      <c r="Y27" s="1738"/>
      <c r="Z27" s="1469" t="str">
        <f t="shared" si="9"/>
        <v/>
      </c>
      <c r="AA27" s="1737"/>
      <c r="AB27" s="1468" t="str">
        <f t="shared" si="10"/>
        <v/>
      </c>
      <c r="AC27" s="1738"/>
      <c r="AD27" s="1738"/>
      <c r="AE27" s="1469" t="str">
        <f t="shared" si="11"/>
        <v/>
      </c>
      <c r="AF27" s="1478"/>
      <c r="AH27" s="2194"/>
      <c r="AI27" s="1804" t="s">
        <v>464</v>
      </c>
      <c r="AJ27" s="1473" t="str">
        <f>IF(ISNUMBER(B27),'Cover Page'!$D$35/1000000*B27/VLOOKUP($AI27,'FX rate q'!$B$7:$C$47,2,FALSE),"")</f>
        <v/>
      </c>
      <c r="AK27" s="1473" t="str">
        <f>IF(ISNUMBER(C27),'Cover Page'!$D$35/1000000*C27/VLOOKUP($AI27,'FX rate q'!$B$7:$C$47,2,FALSE),"")</f>
        <v/>
      </c>
      <c r="AL27" s="1473" t="str">
        <f>IF(ISNUMBER(D27),'Cover Page'!$D$35/1000000*D27/VLOOKUP($AI27,'FX rate q'!$B$7:$C$47,2,FALSE),"")</f>
        <v/>
      </c>
      <c r="AM27" s="1473" t="str">
        <f>IF(ISNUMBER(E27),'Cover Page'!$D$35/1000000*E27/VLOOKUP($AI27,'FX rate q'!$B$7:$C$47,2,FALSE),"")</f>
        <v/>
      </c>
      <c r="AN27" s="1473" t="str">
        <f>IF(ISNUMBER(F27),'Cover Page'!$D$35/1000000*F27/VLOOKUP($AI27,'FX rate q'!$B$7:$C$47,2,FALSE),"")</f>
        <v/>
      </c>
      <c r="AO27" s="1473" t="str">
        <f>IF(ISNUMBER(G27),'Cover Page'!$D$35/1000000*G27/VLOOKUP($AI27,'FX rate q'!$B$7:$C$47,2,FALSE),"")</f>
        <v/>
      </c>
      <c r="AP27" s="1473" t="str">
        <f>IF(ISNUMBER(H27),'Cover Page'!$D$35/1000000*H27/VLOOKUP($AI27,'FX rate q'!$B$7:$C$47,2,FALSE),"")</f>
        <v/>
      </c>
      <c r="AQ27" s="1473" t="str">
        <f>IF(ISNUMBER(I27),'Cover Page'!$D$35/1000000*I27/VLOOKUP($AI27,'FX rate q'!$B$7:$C$47,2,FALSE),"")</f>
        <v/>
      </c>
      <c r="AR27" s="1473" t="str">
        <f>IF(ISNUMBER(J27),'Cover Page'!$D$35/1000000*J27/VLOOKUP($AI27,'FX rate q'!$B$7:$C$47,2,FALSE),"")</f>
        <v/>
      </c>
      <c r="AS27" s="1473" t="str">
        <f>IF(ISNUMBER(K27),'Cover Page'!$D$35/1000000*K27/VLOOKUP($AI27,'FX rate q'!$B$7:$C$47,2,FALSE),"")</f>
        <v/>
      </c>
      <c r="AT27" s="1473" t="str">
        <f>IF(ISNUMBER(L27),'Cover Page'!$D$35/1000000*L27/VLOOKUP($AI27,'FX rate q'!$B$7:$C$47,2,FALSE),"")</f>
        <v/>
      </c>
      <c r="AU27" s="1473" t="str">
        <f>IF(ISNUMBER(M27),'Cover Page'!$D$35/1000000*M27/VLOOKUP($AI27,'FX rate q'!$B$7:$C$47,2,FALSE),"")</f>
        <v/>
      </c>
      <c r="AV27" s="1473" t="str">
        <f>IF(ISNUMBER(N27),'Cover Page'!$D$35/1000000*N27/VLOOKUP($AI27,'FX rate q'!$B$7:$C$47,2,FALSE),"")</f>
        <v/>
      </c>
      <c r="AW27" s="1473" t="str">
        <f>IF(ISNUMBER(O27),'Cover Page'!$D$35/1000000*O27/VLOOKUP($AI27,'FX rate q'!$B$7:$C$47,2,FALSE),"")</f>
        <v/>
      </c>
      <c r="AX27" s="1473" t="str">
        <f>IF(ISNUMBER(P27),'Cover Page'!$D$35/1000000*P27/VLOOKUP($AI27,'FX rate q'!$B$7:$C$47,2,FALSE),"")</f>
        <v/>
      </c>
      <c r="AY27" s="1473" t="str">
        <f>IF(ISNUMBER(Q27),'Cover Page'!$D$35/1000000*Q27/VLOOKUP($AI27,'FX rate q'!$B$7:$C$47,2,FALSE),"")</f>
        <v/>
      </c>
      <c r="AZ27" s="1473" t="str">
        <f>IF(ISNUMBER(R27),'Cover Page'!$D$35/1000000*R27/VLOOKUP($AI27,'FX rate q'!$B$7:$C$47,2,FALSE),"")</f>
        <v/>
      </c>
      <c r="BA27" s="1473" t="str">
        <f>IF(ISNUMBER(S27),'Cover Page'!$D$35/1000000*S27/VLOOKUP($AI27,'FX rate q'!$B$7:$C$47,2,FALSE),"")</f>
        <v/>
      </c>
      <c r="BB27" s="1473" t="str">
        <f>IF(ISNUMBER(T27),'Cover Page'!$D$35/1000000*T27/VLOOKUP($AI27,'FX rate q'!$B$7:$C$47,2,FALSE),"")</f>
        <v/>
      </c>
      <c r="BC27" s="1473" t="str">
        <f>IF(ISNUMBER(U27),'Cover Page'!$D$35/1000000*U27/VLOOKUP($AI27,'FX rate q'!$B$7:$C$47,2,FALSE),"")</f>
        <v/>
      </c>
      <c r="BD27" s="1473" t="str">
        <f>IF(ISNUMBER(V27),'Cover Page'!$D$35/1000000*V27/VLOOKUP($AI27,'FX rate q'!$B$7:$C$47,2,FALSE),"")</f>
        <v/>
      </c>
      <c r="BE27" s="1473" t="str">
        <f>IF(ISNUMBER(W27),'Cover Page'!$D$35/1000000*W27/VLOOKUP($AI27,'FX rate q'!$B$7:$C$47,2,FALSE),"")</f>
        <v/>
      </c>
      <c r="BF27" s="1473" t="str">
        <f>IF(ISNUMBER(X27),'Cover Page'!$D$35/1000000*X27/VLOOKUP($AI27,'FX rate q'!$B$7:$C$47,2,FALSE),"")</f>
        <v/>
      </c>
      <c r="BG27" s="1473" t="str">
        <f>IF(ISNUMBER(Y27),'Cover Page'!$D$35/1000000*Y27/VLOOKUP($AI27,'FX rate q'!$B$7:$C$47,2,FALSE),"")</f>
        <v/>
      </c>
      <c r="BH27" s="1473" t="str">
        <f>IF(ISNUMBER(Z27),'Cover Page'!$D$35/1000000*Z27/VLOOKUP($AI27,'FX rate q'!$B$7:$C$47,2,FALSE),"")</f>
        <v/>
      </c>
      <c r="BI27" s="1473" t="str">
        <f>IF(ISNUMBER(AA27),'Cover Page'!$D$35/1000000*AA27/VLOOKUP($AI27,'FX rate q'!$B$7:$C$47,2,FALSE),"")</f>
        <v/>
      </c>
      <c r="BJ27" s="1473" t="str">
        <f>IF(ISNUMBER(AB27),'Cover Page'!$D$35/1000000*AB27/VLOOKUP($AI27,'FX rate q'!$B$7:$C$47,2,FALSE),"")</f>
        <v/>
      </c>
      <c r="BK27" s="1473" t="str">
        <f>IF(ISNUMBER(AC27),'Cover Page'!$D$35/1000000*AC27/VLOOKUP($AI27,'FX rate q'!$B$7:$C$47,2,FALSE),"")</f>
        <v/>
      </c>
      <c r="BL27" s="1473" t="str">
        <f>IF(ISNUMBER(AD27),'Cover Page'!$D$35/1000000*AD27/VLOOKUP($AI27,'FX rate q'!$B$7:$C$47,2,FALSE),"")</f>
        <v/>
      </c>
      <c r="BM27" s="1806" t="str">
        <f>IF(ISNUMBER(AE27),'Cover Page'!$D$35/1000000*AE27/VLOOKUP($AI27,'FX rate q'!$B$7:$C$47,2,FALSE),"")</f>
        <v/>
      </c>
      <c r="BP27" s="2195"/>
      <c r="BQ27" s="1457" t="s">
        <v>464</v>
      </c>
      <c r="BR27" s="1474" t="str">
        <f>IF(ISNUMBER(B27),'Cover Page'!$D$35/1000000*B27/'FX rate'!$C$27,"")</f>
        <v/>
      </c>
      <c r="BS27" s="1475" t="str">
        <f>IF(ISNUMBER(C27),'Cover Page'!$D$35/1000000*C27/'FX rate'!$C$27,"")</f>
        <v/>
      </c>
      <c r="BT27" s="1476" t="str">
        <f>IF(ISNUMBER(D27),'Cover Page'!$D$35/1000000*D27/'FX rate'!$C$27,"")</f>
        <v/>
      </c>
      <c r="BU27" s="1476" t="str">
        <f>IF(ISNUMBER(E27),'Cover Page'!$D$35/1000000*E27/'FX rate'!$C$27,"")</f>
        <v/>
      </c>
      <c r="BV27" s="1477" t="str">
        <f>IF(ISNUMBER(F27),'Cover Page'!$D$35/1000000*F27/'FX rate'!$C$27,"")</f>
        <v/>
      </c>
      <c r="BW27" s="1474" t="str">
        <f>IF(ISNUMBER(G27),'Cover Page'!$D$35/1000000*G27/'FX rate'!$C$27,"")</f>
        <v/>
      </c>
      <c r="BX27" s="1475" t="str">
        <f>IF(ISNUMBER(H27),'Cover Page'!$D$35/1000000*H27/'FX rate'!$C$27,"")</f>
        <v/>
      </c>
      <c r="BY27" s="1476" t="str">
        <f>IF(ISNUMBER(I27),'Cover Page'!$D$35/1000000*I27/'FX rate'!$C$27,"")</f>
        <v/>
      </c>
      <c r="BZ27" s="1476" t="str">
        <f>IF(ISNUMBER(J27),'Cover Page'!$D$35/1000000*J27/'FX rate'!$C$27,"")</f>
        <v/>
      </c>
      <c r="CA27" s="1477" t="str">
        <f>IF(ISNUMBER(K27),'Cover Page'!$D$35/1000000*K27/'FX rate'!$C$27,"")</f>
        <v/>
      </c>
      <c r="CB27" s="1475" t="str">
        <f>IF(ISNUMBER(L27),'Cover Page'!$D$35/1000000*L27/'FX rate'!$C$27,"")</f>
        <v/>
      </c>
      <c r="CC27" s="1475" t="str">
        <f>IF(ISNUMBER(M27),'Cover Page'!$D$35/1000000*M27/'FX rate'!$C$27,"")</f>
        <v/>
      </c>
      <c r="CD27" s="1476" t="str">
        <f>IF(ISNUMBER(N27),'Cover Page'!$D$35/1000000*N27/'FX rate'!$C$27,"")</f>
        <v/>
      </c>
      <c r="CE27" s="1476" t="str">
        <f>IF(ISNUMBER(O27),'Cover Page'!$D$35/1000000*O27/'FX rate'!$C$27,"")</f>
        <v/>
      </c>
      <c r="CF27" s="1477" t="str">
        <f>IF(ISNUMBER(P27),'Cover Page'!$D$35/1000000*P27/'FX rate'!$C$27,"")</f>
        <v/>
      </c>
      <c r="CG27" s="1474" t="str">
        <f>IF(ISNUMBER(Q27),'Cover Page'!$D$35/1000000*Q27/'FX rate'!$C$27,"")</f>
        <v/>
      </c>
      <c r="CH27" s="1475" t="str">
        <f>IF(ISNUMBER(R27),'Cover Page'!$D$35/1000000*R27/'FX rate'!$C$27,"")</f>
        <v/>
      </c>
      <c r="CI27" s="1476" t="str">
        <f>IF(ISNUMBER(S27),'Cover Page'!$D$35/1000000*S27/'FX rate'!$C$27,"")</f>
        <v/>
      </c>
      <c r="CJ27" s="1476" t="str">
        <f>IF(ISNUMBER(T27),'Cover Page'!$D$35/1000000*T27/'FX rate'!$C$27,"")</f>
        <v/>
      </c>
      <c r="CK27" s="1477" t="str">
        <f>IF(ISNUMBER(U27),'Cover Page'!$D$35/1000000*U27/'FX rate'!$C$27,"")</f>
        <v/>
      </c>
      <c r="CL27" s="1474" t="str">
        <f>IF(ISNUMBER(V27),'Cover Page'!$D$35/1000000*V27/'FX rate'!$C$27,"")</f>
        <v/>
      </c>
      <c r="CM27" s="1475" t="str">
        <f>IF(ISNUMBER(W27),'Cover Page'!$D$35/1000000*W27/'FX rate'!$C$27,"")</f>
        <v/>
      </c>
      <c r="CN27" s="1476" t="str">
        <f>IF(ISNUMBER(X27),'Cover Page'!$D$35/1000000*X27/'FX rate'!$C$27,"")</f>
        <v/>
      </c>
      <c r="CO27" s="1476" t="str">
        <f>IF(ISNUMBER(Y27),'Cover Page'!$D$35/1000000*Y27/'FX rate'!$C$27,"")</f>
        <v/>
      </c>
      <c r="CP27" s="1477" t="str">
        <f>IF(ISNUMBER(Z27),'Cover Page'!$D$35/1000000*Z27/'FX rate'!$C$27,"")</f>
        <v/>
      </c>
      <c r="CQ27" s="1474" t="str">
        <f>IF(ISNUMBER(AA27),'Cover Page'!$D$35/1000000*AA27/'FX rate'!$C$27,"")</f>
        <v/>
      </c>
      <c r="CR27" s="1475" t="str">
        <f>IF(ISNUMBER(AB27),'Cover Page'!$D$35/1000000*AB27/'FX rate'!$C$27,"")</f>
        <v/>
      </c>
      <c r="CS27" s="1476" t="str">
        <f>IF(ISNUMBER(AC27),'Cover Page'!$D$35/1000000*AC27/'FX rate'!$C$27,"")</f>
        <v/>
      </c>
      <c r="CT27" s="1476" t="str">
        <f>IF(ISNUMBER(AD27),'Cover Page'!$D$35/1000000*AD27/'FX rate'!$C$27,"")</f>
        <v/>
      </c>
      <c r="CU27" s="1477" t="str">
        <f>IF(ISNUMBER(AE27),'Cover Page'!$D$35/1000000*AE27/'FX rate'!$C$27,"")</f>
        <v/>
      </c>
    </row>
    <row r="28" spans="1:99" x14ac:dyDescent="0.2">
      <c r="A28" s="1457" t="s">
        <v>465</v>
      </c>
      <c r="B28" s="1718"/>
      <c r="C28" s="1468" t="str">
        <f t="shared" si="0"/>
        <v/>
      </c>
      <c r="D28" s="1719"/>
      <c r="E28" s="1719"/>
      <c r="F28" s="1469" t="str">
        <f t="shared" si="1"/>
        <v/>
      </c>
      <c r="G28" s="1718"/>
      <c r="H28" s="1468" t="str">
        <f t="shared" si="2"/>
        <v/>
      </c>
      <c r="I28" s="1719"/>
      <c r="J28" s="1719"/>
      <c r="K28" s="1469" t="str">
        <f t="shared" si="3"/>
        <v/>
      </c>
      <c r="L28" s="1718"/>
      <c r="M28" s="1468" t="str">
        <f t="shared" si="4"/>
        <v/>
      </c>
      <c r="N28" s="1719"/>
      <c r="O28" s="1719"/>
      <c r="P28" s="1469" t="str">
        <f t="shared" si="5"/>
        <v/>
      </c>
      <c r="Q28" s="1718"/>
      <c r="R28" s="1468" t="str">
        <f t="shared" si="6"/>
        <v/>
      </c>
      <c r="S28" s="1719"/>
      <c r="T28" s="1719"/>
      <c r="U28" s="1469" t="str">
        <f t="shared" si="7"/>
        <v/>
      </c>
      <c r="V28" s="1737"/>
      <c r="W28" s="1468" t="str">
        <f t="shared" si="8"/>
        <v/>
      </c>
      <c r="X28" s="1738"/>
      <c r="Y28" s="1738"/>
      <c r="Z28" s="1469" t="str">
        <f t="shared" si="9"/>
        <v/>
      </c>
      <c r="AA28" s="1737"/>
      <c r="AB28" s="1468" t="str">
        <f t="shared" si="10"/>
        <v/>
      </c>
      <c r="AC28" s="1738"/>
      <c r="AD28" s="1738"/>
      <c r="AE28" s="1469" t="str">
        <f t="shared" si="11"/>
        <v/>
      </c>
      <c r="AF28" s="1478"/>
      <c r="AH28" s="2194"/>
      <c r="AI28" s="1804" t="s">
        <v>465</v>
      </c>
      <c r="AJ28" s="1473" t="str">
        <f>IF(ISNUMBER(B28),'Cover Page'!$D$35/1000000*B28/VLOOKUP($AI28,'FX rate q'!$B$7:$C$47,2,FALSE),"")</f>
        <v/>
      </c>
      <c r="AK28" s="1473" t="str">
        <f>IF(ISNUMBER(C28),'Cover Page'!$D$35/1000000*C28/VLOOKUP($AI28,'FX rate q'!$B$7:$C$47,2,FALSE),"")</f>
        <v/>
      </c>
      <c r="AL28" s="1473" t="str">
        <f>IF(ISNUMBER(D28),'Cover Page'!$D$35/1000000*D28/VLOOKUP($AI28,'FX rate q'!$B$7:$C$47,2,FALSE),"")</f>
        <v/>
      </c>
      <c r="AM28" s="1473" t="str">
        <f>IF(ISNUMBER(E28),'Cover Page'!$D$35/1000000*E28/VLOOKUP($AI28,'FX rate q'!$B$7:$C$47,2,FALSE),"")</f>
        <v/>
      </c>
      <c r="AN28" s="1473" t="str">
        <f>IF(ISNUMBER(F28),'Cover Page'!$D$35/1000000*F28/VLOOKUP($AI28,'FX rate q'!$B$7:$C$47,2,FALSE),"")</f>
        <v/>
      </c>
      <c r="AO28" s="1473" t="str">
        <f>IF(ISNUMBER(G28),'Cover Page'!$D$35/1000000*G28/VLOOKUP($AI28,'FX rate q'!$B$7:$C$47,2,FALSE),"")</f>
        <v/>
      </c>
      <c r="AP28" s="1473" t="str">
        <f>IF(ISNUMBER(H28),'Cover Page'!$D$35/1000000*H28/VLOOKUP($AI28,'FX rate q'!$B$7:$C$47,2,FALSE),"")</f>
        <v/>
      </c>
      <c r="AQ28" s="1473" t="str">
        <f>IF(ISNUMBER(I28),'Cover Page'!$D$35/1000000*I28/VLOOKUP($AI28,'FX rate q'!$B$7:$C$47,2,FALSE),"")</f>
        <v/>
      </c>
      <c r="AR28" s="1473" t="str">
        <f>IF(ISNUMBER(J28),'Cover Page'!$D$35/1000000*J28/VLOOKUP($AI28,'FX rate q'!$B$7:$C$47,2,FALSE),"")</f>
        <v/>
      </c>
      <c r="AS28" s="1473" t="str">
        <f>IF(ISNUMBER(K28),'Cover Page'!$D$35/1000000*K28/VLOOKUP($AI28,'FX rate q'!$B$7:$C$47,2,FALSE),"")</f>
        <v/>
      </c>
      <c r="AT28" s="1473" t="str">
        <f>IF(ISNUMBER(L28),'Cover Page'!$D$35/1000000*L28/VLOOKUP($AI28,'FX rate q'!$B$7:$C$47,2,FALSE),"")</f>
        <v/>
      </c>
      <c r="AU28" s="1473" t="str">
        <f>IF(ISNUMBER(M28),'Cover Page'!$D$35/1000000*M28/VLOOKUP($AI28,'FX rate q'!$B$7:$C$47,2,FALSE),"")</f>
        <v/>
      </c>
      <c r="AV28" s="1473" t="str">
        <f>IF(ISNUMBER(N28),'Cover Page'!$D$35/1000000*N28/VLOOKUP($AI28,'FX rate q'!$B$7:$C$47,2,FALSE),"")</f>
        <v/>
      </c>
      <c r="AW28" s="1473" t="str">
        <f>IF(ISNUMBER(O28),'Cover Page'!$D$35/1000000*O28/VLOOKUP($AI28,'FX rate q'!$B$7:$C$47,2,FALSE),"")</f>
        <v/>
      </c>
      <c r="AX28" s="1473" t="str">
        <f>IF(ISNUMBER(P28),'Cover Page'!$D$35/1000000*P28/VLOOKUP($AI28,'FX rate q'!$B$7:$C$47,2,FALSE),"")</f>
        <v/>
      </c>
      <c r="AY28" s="1473" t="str">
        <f>IF(ISNUMBER(Q28),'Cover Page'!$D$35/1000000*Q28/VLOOKUP($AI28,'FX rate q'!$B$7:$C$47,2,FALSE),"")</f>
        <v/>
      </c>
      <c r="AZ28" s="1473" t="str">
        <f>IF(ISNUMBER(R28),'Cover Page'!$D$35/1000000*R28/VLOOKUP($AI28,'FX rate q'!$B$7:$C$47,2,FALSE),"")</f>
        <v/>
      </c>
      <c r="BA28" s="1473" t="str">
        <f>IF(ISNUMBER(S28),'Cover Page'!$D$35/1000000*S28/VLOOKUP($AI28,'FX rate q'!$B$7:$C$47,2,FALSE),"")</f>
        <v/>
      </c>
      <c r="BB28" s="1473" t="str">
        <f>IF(ISNUMBER(T28),'Cover Page'!$D$35/1000000*T28/VLOOKUP($AI28,'FX rate q'!$B$7:$C$47,2,FALSE),"")</f>
        <v/>
      </c>
      <c r="BC28" s="1473" t="str">
        <f>IF(ISNUMBER(U28),'Cover Page'!$D$35/1000000*U28/VLOOKUP($AI28,'FX rate q'!$B$7:$C$47,2,FALSE),"")</f>
        <v/>
      </c>
      <c r="BD28" s="1473" t="str">
        <f>IF(ISNUMBER(V28),'Cover Page'!$D$35/1000000*V28/VLOOKUP($AI28,'FX rate q'!$B$7:$C$47,2,FALSE),"")</f>
        <v/>
      </c>
      <c r="BE28" s="1473" t="str">
        <f>IF(ISNUMBER(W28),'Cover Page'!$D$35/1000000*W28/VLOOKUP($AI28,'FX rate q'!$B$7:$C$47,2,FALSE),"")</f>
        <v/>
      </c>
      <c r="BF28" s="1473" t="str">
        <f>IF(ISNUMBER(X28),'Cover Page'!$D$35/1000000*X28/VLOOKUP($AI28,'FX rate q'!$B$7:$C$47,2,FALSE),"")</f>
        <v/>
      </c>
      <c r="BG28" s="1473" t="str">
        <f>IF(ISNUMBER(Y28),'Cover Page'!$D$35/1000000*Y28/VLOOKUP($AI28,'FX rate q'!$B$7:$C$47,2,FALSE),"")</f>
        <v/>
      </c>
      <c r="BH28" s="1473" t="str">
        <f>IF(ISNUMBER(Z28),'Cover Page'!$D$35/1000000*Z28/VLOOKUP($AI28,'FX rate q'!$B$7:$C$47,2,FALSE),"")</f>
        <v/>
      </c>
      <c r="BI28" s="1473" t="str">
        <f>IF(ISNUMBER(AA28),'Cover Page'!$D$35/1000000*AA28/VLOOKUP($AI28,'FX rate q'!$B$7:$C$47,2,FALSE),"")</f>
        <v/>
      </c>
      <c r="BJ28" s="1473" t="str">
        <f>IF(ISNUMBER(AB28),'Cover Page'!$D$35/1000000*AB28/VLOOKUP($AI28,'FX rate q'!$B$7:$C$47,2,FALSE),"")</f>
        <v/>
      </c>
      <c r="BK28" s="1473" t="str">
        <f>IF(ISNUMBER(AC28),'Cover Page'!$D$35/1000000*AC28/VLOOKUP($AI28,'FX rate q'!$B$7:$C$47,2,FALSE),"")</f>
        <v/>
      </c>
      <c r="BL28" s="1473" t="str">
        <f>IF(ISNUMBER(AD28),'Cover Page'!$D$35/1000000*AD28/VLOOKUP($AI28,'FX rate q'!$B$7:$C$47,2,FALSE),"")</f>
        <v/>
      </c>
      <c r="BM28" s="1806" t="str">
        <f>IF(ISNUMBER(AE28),'Cover Page'!$D$35/1000000*AE28/VLOOKUP($AI28,'FX rate q'!$B$7:$C$47,2,FALSE),"")</f>
        <v/>
      </c>
      <c r="BP28" s="2195"/>
      <c r="BQ28" s="1457" t="s">
        <v>465</v>
      </c>
      <c r="BR28" s="1474" t="str">
        <f>IF(ISNUMBER(B28),'Cover Page'!$D$35/1000000*B28/'FX rate'!$C$27,"")</f>
        <v/>
      </c>
      <c r="BS28" s="1475" t="str">
        <f>IF(ISNUMBER(C28),'Cover Page'!$D$35/1000000*C28/'FX rate'!$C$27,"")</f>
        <v/>
      </c>
      <c r="BT28" s="1476" t="str">
        <f>IF(ISNUMBER(D28),'Cover Page'!$D$35/1000000*D28/'FX rate'!$C$27,"")</f>
        <v/>
      </c>
      <c r="BU28" s="1476" t="str">
        <f>IF(ISNUMBER(E28),'Cover Page'!$D$35/1000000*E28/'FX rate'!$C$27,"")</f>
        <v/>
      </c>
      <c r="BV28" s="1477" t="str">
        <f>IF(ISNUMBER(F28),'Cover Page'!$D$35/1000000*F28/'FX rate'!$C$27,"")</f>
        <v/>
      </c>
      <c r="BW28" s="1474" t="str">
        <f>IF(ISNUMBER(G28),'Cover Page'!$D$35/1000000*G28/'FX rate'!$C$27,"")</f>
        <v/>
      </c>
      <c r="BX28" s="1475" t="str">
        <f>IF(ISNUMBER(H28),'Cover Page'!$D$35/1000000*H28/'FX rate'!$C$27,"")</f>
        <v/>
      </c>
      <c r="BY28" s="1476" t="str">
        <f>IF(ISNUMBER(I28),'Cover Page'!$D$35/1000000*I28/'FX rate'!$C$27,"")</f>
        <v/>
      </c>
      <c r="BZ28" s="1476" t="str">
        <f>IF(ISNUMBER(J28),'Cover Page'!$D$35/1000000*J28/'FX rate'!$C$27,"")</f>
        <v/>
      </c>
      <c r="CA28" s="1477" t="str">
        <f>IF(ISNUMBER(K28),'Cover Page'!$D$35/1000000*K28/'FX rate'!$C$27,"")</f>
        <v/>
      </c>
      <c r="CB28" s="1475" t="str">
        <f>IF(ISNUMBER(L28),'Cover Page'!$D$35/1000000*L28/'FX rate'!$C$27,"")</f>
        <v/>
      </c>
      <c r="CC28" s="1475" t="str">
        <f>IF(ISNUMBER(M28),'Cover Page'!$D$35/1000000*M28/'FX rate'!$C$27,"")</f>
        <v/>
      </c>
      <c r="CD28" s="1476" t="str">
        <f>IF(ISNUMBER(N28),'Cover Page'!$D$35/1000000*N28/'FX rate'!$C$27,"")</f>
        <v/>
      </c>
      <c r="CE28" s="1476" t="str">
        <f>IF(ISNUMBER(O28),'Cover Page'!$D$35/1000000*O28/'FX rate'!$C$27,"")</f>
        <v/>
      </c>
      <c r="CF28" s="1477" t="str">
        <f>IF(ISNUMBER(P28),'Cover Page'!$D$35/1000000*P28/'FX rate'!$C$27,"")</f>
        <v/>
      </c>
      <c r="CG28" s="1474" t="str">
        <f>IF(ISNUMBER(Q28),'Cover Page'!$D$35/1000000*Q28/'FX rate'!$C$27,"")</f>
        <v/>
      </c>
      <c r="CH28" s="1475" t="str">
        <f>IF(ISNUMBER(R28),'Cover Page'!$D$35/1000000*R28/'FX rate'!$C$27,"")</f>
        <v/>
      </c>
      <c r="CI28" s="1476" t="str">
        <f>IF(ISNUMBER(S28),'Cover Page'!$D$35/1000000*S28/'FX rate'!$C$27,"")</f>
        <v/>
      </c>
      <c r="CJ28" s="1476" t="str">
        <f>IF(ISNUMBER(T28),'Cover Page'!$D$35/1000000*T28/'FX rate'!$C$27,"")</f>
        <v/>
      </c>
      <c r="CK28" s="1477" t="str">
        <f>IF(ISNUMBER(U28),'Cover Page'!$D$35/1000000*U28/'FX rate'!$C$27,"")</f>
        <v/>
      </c>
      <c r="CL28" s="1474" t="str">
        <f>IF(ISNUMBER(V28),'Cover Page'!$D$35/1000000*V28/'FX rate'!$C$27,"")</f>
        <v/>
      </c>
      <c r="CM28" s="1475" t="str">
        <f>IF(ISNUMBER(W28),'Cover Page'!$D$35/1000000*W28/'FX rate'!$C$27,"")</f>
        <v/>
      </c>
      <c r="CN28" s="1476" t="str">
        <f>IF(ISNUMBER(X28),'Cover Page'!$D$35/1000000*X28/'FX rate'!$C$27,"")</f>
        <v/>
      </c>
      <c r="CO28" s="1476" t="str">
        <f>IF(ISNUMBER(Y28),'Cover Page'!$D$35/1000000*Y28/'FX rate'!$C$27,"")</f>
        <v/>
      </c>
      <c r="CP28" s="1477" t="str">
        <f>IF(ISNUMBER(Z28),'Cover Page'!$D$35/1000000*Z28/'FX rate'!$C$27,"")</f>
        <v/>
      </c>
      <c r="CQ28" s="1474" t="str">
        <f>IF(ISNUMBER(AA28),'Cover Page'!$D$35/1000000*AA28/'FX rate'!$C$27,"")</f>
        <v/>
      </c>
      <c r="CR28" s="1475" t="str">
        <f>IF(ISNUMBER(AB28),'Cover Page'!$D$35/1000000*AB28/'FX rate'!$C$27,"")</f>
        <v/>
      </c>
      <c r="CS28" s="1476" t="str">
        <f>IF(ISNUMBER(AC28),'Cover Page'!$D$35/1000000*AC28/'FX rate'!$C$27,"")</f>
        <v/>
      </c>
      <c r="CT28" s="1476" t="str">
        <f>IF(ISNUMBER(AD28),'Cover Page'!$D$35/1000000*AD28/'FX rate'!$C$27,"")</f>
        <v/>
      </c>
      <c r="CU28" s="1477" t="str">
        <f>IF(ISNUMBER(AE28),'Cover Page'!$D$35/1000000*AE28/'FX rate'!$C$27,"")</f>
        <v/>
      </c>
    </row>
    <row r="29" spans="1:99" x14ac:dyDescent="0.2">
      <c r="A29" s="1457" t="s">
        <v>466</v>
      </c>
      <c r="B29" s="1718"/>
      <c r="C29" s="1468" t="str">
        <f t="shared" si="0"/>
        <v/>
      </c>
      <c r="D29" s="1719"/>
      <c r="E29" s="1719"/>
      <c r="F29" s="1469" t="str">
        <f t="shared" si="1"/>
        <v/>
      </c>
      <c r="G29" s="1718"/>
      <c r="H29" s="1468" t="str">
        <f t="shared" si="2"/>
        <v/>
      </c>
      <c r="I29" s="1719"/>
      <c r="J29" s="1719"/>
      <c r="K29" s="1469" t="str">
        <f t="shared" si="3"/>
        <v/>
      </c>
      <c r="L29" s="1718"/>
      <c r="M29" s="1468" t="str">
        <f t="shared" si="4"/>
        <v/>
      </c>
      <c r="N29" s="1719"/>
      <c r="O29" s="1719"/>
      <c r="P29" s="1469" t="str">
        <f t="shared" si="5"/>
        <v/>
      </c>
      <c r="Q29" s="1718"/>
      <c r="R29" s="1468" t="str">
        <f t="shared" si="6"/>
        <v/>
      </c>
      <c r="S29" s="1719"/>
      <c r="T29" s="1719"/>
      <c r="U29" s="1469" t="str">
        <f t="shared" si="7"/>
        <v/>
      </c>
      <c r="V29" s="1737"/>
      <c r="W29" s="1468" t="str">
        <f t="shared" si="8"/>
        <v/>
      </c>
      <c r="X29" s="1738"/>
      <c r="Y29" s="1738"/>
      <c r="Z29" s="1469" t="str">
        <f t="shared" si="9"/>
        <v/>
      </c>
      <c r="AA29" s="1737"/>
      <c r="AB29" s="1468" t="str">
        <f t="shared" si="10"/>
        <v/>
      </c>
      <c r="AC29" s="1738"/>
      <c r="AD29" s="1738"/>
      <c r="AE29" s="1469" t="str">
        <f t="shared" si="11"/>
        <v/>
      </c>
      <c r="AF29" s="1478"/>
      <c r="AH29" s="2194"/>
      <c r="AI29" s="1804" t="s">
        <v>466</v>
      </c>
      <c r="AJ29" s="1473" t="str">
        <f>IF(ISNUMBER(B29),'Cover Page'!$D$35/1000000*B29/VLOOKUP($AI29,'FX rate q'!$B$7:$C$47,2,FALSE),"")</f>
        <v/>
      </c>
      <c r="AK29" s="1473" t="str">
        <f>IF(ISNUMBER(C29),'Cover Page'!$D$35/1000000*C29/VLOOKUP($AI29,'FX rate q'!$B$7:$C$47,2,FALSE),"")</f>
        <v/>
      </c>
      <c r="AL29" s="1473" t="str">
        <f>IF(ISNUMBER(D29),'Cover Page'!$D$35/1000000*D29/VLOOKUP($AI29,'FX rate q'!$B$7:$C$47,2,FALSE),"")</f>
        <v/>
      </c>
      <c r="AM29" s="1473" t="str">
        <f>IF(ISNUMBER(E29),'Cover Page'!$D$35/1000000*E29/VLOOKUP($AI29,'FX rate q'!$B$7:$C$47,2,FALSE),"")</f>
        <v/>
      </c>
      <c r="AN29" s="1473" t="str">
        <f>IF(ISNUMBER(F29),'Cover Page'!$D$35/1000000*F29/VLOOKUP($AI29,'FX rate q'!$B$7:$C$47,2,FALSE),"")</f>
        <v/>
      </c>
      <c r="AO29" s="1473" t="str">
        <f>IF(ISNUMBER(G29),'Cover Page'!$D$35/1000000*G29/VLOOKUP($AI29,'FX rate q'!$B$7:$C$47,2,FALSE),"")</f>
        <v/>
      </c>
      <c r="AP29" s="1473" t="str">
        <f>IF(ISNUMBER(H29),'Cover Page'!$D$35/1000000*H29/VLOOKUP($AI29,'FX rate q'!$B$7:$C$47,2,FALSE),"")</f>
        <v/>
      </c>
      <c r="AQ29" s="1473" t="str">
        <f>IF(ISNUMBER(I29),'Cover Page'!$D$35/1000000*I29/VLOOKUP($AI29,'FX rate q'!$B$7:$C$47,2,FALSE),"")</f>
        <v/>
      </c>
      <c r="AR29" s="1473" t="str">
        <f>IF(ISNUMBER(J29),'Cover Page'!$D$35/1000000*J29/VLOOKUP($AI29,'FX rate q'!$B$7:$C$47,2,FALSE),"")</f>
        <v/>
      </c>
      <c r="AS29" s="1473" t="str">
        <f>IF(ISNUMBER(K29),'Cover Page'!$D$35/1000000*K29/VLOOKUP($AI29,'FX rate q'!$B$7:$C$47,2,FALSE),"")</f>
        <v/>
      </c>
      <c r="AT29" s="1473" t="str">
        <f>IF(ISNUMBER(L29),'Cover Page'!$D$35/1000000*L29/VLOOKUP($AI29,'FX rate q'!$B$7:$C$47,2,FALSE),"")</f>
        <v/>
      </c>
      <c r="AU29" s="1473" t="str">
        <f>IF(ISNUMBER(M29),'Cover Page'!$D$35/1000000*M29/VLOOKUP($AI29,'FX rate q'!$B$7:$C$47,2,FALSE),"")</f>
        <v/>
      </c>
      <c r="AV29" s="1473" t="str">
        <f>IF(ISNUMBER(N29),'Cover Page'!$D$35/1000000*N29/VLOOKUP($AI29,'FX rate q'!$B$7:$C$47,2,FALSE),"")</f>
        <v/>
      </c>
      <c r="AW29" s="1473" t="str">
        <f>IF(ISNUMBER(O29),'Cover Page'!$D$35/1000000*O29/VLOOKUP($AI29,'FX rate q'!$B$7:$C$47,2,FALSE),"")</f>
        <v/>
      </c>
      <c r="AX29" s="1473" t="str">
        <f>IF(ISNUMBER(P29),'Cover Page'!$D$35/1000000*P29/VLOOKUP($AI29,'FX rate q'!$B$7:$C$47,2,FALSE),"")</f>
        <v/>
      </c>
      <c r="AY29" s="1473" t="str">
        <f>IF(ISNUMBER(Q29),'Cover Page'!$D$35/1000000*Q29/VLOOKUP($AI29,'FX rate q'!$B$7:$C$47,2,FALSE),"")</f>
        <v/>
      </c>
      <c r="AZ29" s="1473" t="str">
        <f>IF(ISNUMBER(R29),'Cover Page'!$D$35/1000000*R29/VLOOKUP($AI29,'FX rate q'!$B$7:$C$47,2,FALSE),"")</f>
        <v/>
      </c>
      <c r="BA29" s="1473" t="str">
        <f>IF(ISNUMBER(S29),'Cover Page'!$D$35/1000000*S29/VLOOKUP($AI29,'FX rate q'!$B$7:$C$47,2,FALSE),"")</f>
        <v/>
      </c>
      <c r="BB29" s="1473" t="str">
        <f>IF(ISNUMBER(T29),'Cover Page'!$D$35/1000000*T29/VLOOKUP($AI29,'FX rate q'!$B$7:$C$47,2,FALSE),"")</f>
        <v/>
      </c>
      <c r="BC29" s="1473" t="str">
        <f>IF(ISNUMBER(U29),'Cover Page'!$D$35/1000000*U29/VLOOKUP($AI29,'FX rate q'!$B$7:$C$47,2,FALSE),"")</f>
        <v/>
      </c>
      <c r="BD29" s="1473" t="str">
        <f>IF(ISNUMBER(V29),'Cover Page'!$D$35/1000000*V29/VLOOKUP($AI29,'FX rate q'!$B$7:$C$47,2,FALSE),"")</f>
        <v/>
      </c>
      <c r="BE29" s="1473" t="str">
        <f>IF(ISNUMBER(W29),'Cover Page'!$D$35/1000000*W29/VLOOKUP($AI29,'FX rate q'!$B$7:$C$47,2,FALSE),"")</f>
        <v/>
      </c>
      <c r="BF29" s="1473" t="str">
        <f>IF(ISNUMBER(X29),'Cover Page'!$D$35/1000000*X29/VLOOKUP($AI29,'FX rate q'!$B$7:$C$47,2,FALSE),"")</f>
        <v/>
      </c>
      <c r="BG29" s="1473" t="str">
        <f>IF(ISNUMBER(Y29),'Cover Page'!$D$35/1000000*Y29/VLOOKUP($AI29,'FX rate q'!$B$7:$C$47,2,FALSE),"")</f>
        <v/>
      </c>
      <c r="BH29" s="1473" t="str">
        <f>IF(ISNUMBER(Z29),'Cover Page'!$D$35/1000000*Z29/VLOOKUP($AI29,'FX rate q'!$B$7:$C$47,2,FALSE),"")</f>
        <v/>
      </c>
      <c r="BI29" s="1473" t="str">
        <f>IF(ISNUMBER(AA29),'Cover Page'!$D$35/1000000*AA29/VLOOKUP($AI29,'FX rate q'!$B$7:$C$47,2,FALSE),"")</f>
        <v/>
      </c>
      <c r="BJ29" s="1473" t="str">
        <f>IF(ISNUMBER(AB29),'Cover Page'!$D$35/1000000*AB29/VLOOKUP($AI29,'FX rate q'!$B$7:$C$47,2,FALSE),"")</f>
        <v/>
      </c>
      <c r="BK29" s="1473" t="str">
        <f>IF(ISNUMBER(AC29),'Cover Page'!$D$35/1000000*AC29/VLOOKUP($AI29,'FX rate q'!$B$7:$C$47,2,FALSE),"")</f>
        <v/>
      </c>
      <c r="BL29" s="1473" t="str">
        <f>IF(ISNUMBER(AD29),'Cover Page'!$D$35/1000000*AD29/VLOOKUP($AI29,'FX rate q'!$B$7:$C$47,2,FALSE),"")</f>
        <v/>
      </c>
      <c r="BM29" s="1806" t="str">
        <f>IF(ISNUMBER(AE29),'Cover Page'!$D$35/1000000*AE29/VLOOKUP($AI29,'FX rate q'!$B$7:$C$47,2,FALSE),"")</f>
        <v/>
      </c>
      <c r="BP29" s="2195"/>
      <c r="BQ29" s="1457" t="s">
        <v>466</v>
      </c>
      <c r="BR29" s="1474" t="str">
        <f>IF(ISNUMBER(B29),'Cover Page'!$D$35/1000000*B29/'FX rate'!$C$27,"")</f>
        <v/>
      </c>
      <c r="BS29" s="1475" t="str">
        <f>IF(ISNUMBER(C29),'Cover Page'!$D$35/1000000*C29/'FX rate'!$C$27,"")</f>
        <v/>
      </c>
      <c r="BT29" s="1476" t="str">
        <f>IF(ISNUMBER(D29),'Cover Page'!$D$35/1000000*D29/'FX rate'!$C$27,"")</f>
        <v/>
      </c>
      <c r="BU29" s="1476" t="str">
        <f>IF(ISNUMBER(E29),'Cover Page'!$D$35/1000000*E29/'FX rate'!$C$27,"")</f>
        <v/>
      </c>
      <c r="BV29" s="1477" t="str">
        <f>IF(ISNUMBER(F29),'Cover Page'!$D$35/1000000*F29/'FX rate'!$C$27,"")</f>
        <v/>
      </c>
      <c r="BW29" s="1474" t="str">
        <f>IF(ISNUMBER(G29),'Cover Page'!$D$35/1000000*G29/'FX rate'!$C$27,"")</f>
        <v/>
      </c>
      <c r="BX29" s="1475" t="str">
        <f>IF(ISNUMBER(H29),'Cover Page'!$D$35/1000000*H29/'FX rate'!$C$27,"")</f>
        <v/>
      </c>
      <c r="BY29" s="1476" t="str">
        <f>IF(ISNUMBER(I29),'Cover Page'!$D$35/1000000*I29/'FX rate'!$C$27,"")</f>
        <v/>
      </c>
      <c r="BZ29" s="1476" t="str">
        <f>IF(ISNUMBER(J29),'Cover Page'!$D$35/1000000*J29/'FX rate'!$C$27,"")</f>
        <v/>
      </c>
      <c r="CA29" s="1477" t="str">
        <f>IF(ISNUMBER(K29),'Cover Page'!$D$35/1000000*K29/'FX rate'!$C$27,"")</f>
        <v/>
      </c>
      <c r="CB29" s="1475" t="str">
        <f>IF(ISNUMBER(L29),'Cover Page'!$D$35/1000000*L29/'FX rate'!$C$27,"")</f>
        <v/>
      </c>
      <c r="CC29" s="1475" t="str">
        <f>IF(ISNUMBER(M29),'Cover Page'!$D$35/1000000*M29/'FX rate'!$C$27,"")</f>
        <v/>
      </c>
      <c r="CD29" s="1476" t="str">
        <f>IF(ISNUMBER(N29),'Cover Page'!$D$35/1000000*N29/'FX rate'!$C$27,"")</f>
        <v/>
      </c>
      <c r="CE29" s="1476" t="str">
        <f>IF(ISNUMBER(O29),'Cover Page'!$D$35/1000000*O29/'FX rate'!$C$27,"")</f>
        <v/>
      </c>
      <c r="CF29" s="1477" t="str">
        <f>IF(ISNUMBER(P29),'Cover Page'!$D$35/1000000*P29/'FX rate'!$C$27,"")</f>
        <v/>
      </c>
      <c r="CG29" s="1474" t="str">
        <f>IF(ISNUMBER(Q29),'Cover Page'!$D$35/1000000*Q29/'FX rate'!$C$27,"")</f>
        <v/>
      </c>
      <c r="CH29" s="1475" t="str">
        <f>IF(ISNUMBER(R29),'Cover Page'!$D$35/1000000*R29/'FX rate'!$C$27,"")</f>
        <v/>
      </c>
      <c r="CI29" s="1476" t="str">
        <f>IF(ISNUMBER(S29),'Cover Page'!$D$35/1000000*S29/'FX rate'!$C$27,"")</f>
        <v/>
      </c>
      <c r="CJ29" s="1476" t="str">
        <f>IF(ISNUMBER(T29),'Cover Page'!$D$35/1000000*T29/'FX rate'!$C$27,"")</f>
        <v/>
      </c>
      <c r="CK29" s="1477" t="str">
        <f>IF(ISNUMBER(U29),'Cover Page'!$D$35/1000000*U29/'FX rate'!$C$27,"")</f>
        <v/>
      </c>
      <c r="CL29" s="1474" t="str">
        <f>IF(ISNUMBER(V29),'Cover Page'!$D$35/1000000*V29/'FX rate'!$C$27,"")</f>
        <v/>
      </c>
      <c r="CM29" s="1475" t="str">
        <f>IF(ISNUMBER(W29),'Cover Page'!$D$35/1000000*W29/'FX rate'!$C$27,"")</f>
        <v/>
      </c>
      <c r="CN29" s="1476" t="str">
        <f>IF(ISNUMBER(X29),'Cover Page'!$D$35/1000000*X29/'FX rate'!$C$27,"")</f>
        <v/>
      </c>
      <c r="CO29" s="1476" t="str">
        <f>IF(ISNUMBER(Y29),'Cover Page'!$D$35/1000000*Y29/'FX rate'!$C$27,"")</f>
        <v/>
      </c>
      <c r="CP29" s="1477" t="str">
        <f>IF(ISNUMBER(Z29),'Cover Page'!$D$35/1000000*Z29/'FX rate'!$C$27,"")</f>
        <v/>
      </c>
      <c r="CQ29" s="1474" t="str">
        <f>IF(ISNUMBER(AA29),'Cover Page'!$D$35/1000000*AA29/'FX rate'!$C$27,"")</f>
        <v/>
      </c>
      <c r="CR29" s="1475" t="str">
        <f>IF(ISNUMBER(AB29),'Cover Page'!$D$35/1000000*AB29/'FX rate'!$C$27,"")</f>
        <v/>
      </c>
      <c r="CS29" s="1476" t="str">
        <f>IF(ISNUMBER(AC29),'Cover Page'!$D$35/1000000*AC29/'FX rate'!$C$27,"")</f>
        <v/>
      </c>
      <c r="CT29" s="1476" t="str">
        <f>IF(ISNUMBER(AD29),'Cover Page'!$D$35/1000000*AD29/'FX rate'!$C$27,"")</f>
        <v/>
      </c>
      <c r="CU29" s="1477" t="str">
        <f>IF(ISNUMBER(AE29),'Cover Page'!$D$35/1000000*AE29/'FX rate'!$C$27,"")</f>
        <v/>
      </c>
    </row>
    <row r="30" spans="1:99" x14ac:dyDescent="0.2">
      <c r="A30" s="1457" t="s">
        <v>467</v>
      </c>
      <c r="B30" s="1718"/>
      <c r="C30" s="1468" t="str">
        <f t="shared" si="0"/>
        <v/>
      </c>
      <c r="D30" s="1719"/>
      <c r="E30" s="1719"/>
      <c r="F30" s="1469" t="str">
        <f t="shared" si="1"/>
        <v/>
      </c>
      <c r="G30" s="1718"/>
      <c r="H30" s="1468" t="str">
        <f t="shared" si="2"/>
        <v/>
      </c>
      <c r="I30" s="1719"/>
      <c r="J30" s="1719"/>
      <c r="K30" s="1469" t="str">
        <f t="shared" si="3"/>
        <v/>
      </c>
      <c r="L30" s="1718"/>
      <c r="M30" s="1468" t="str">
        <f t="shared" si="4"/>
        <v/>
      </c>
      <c r="N30" s="1719"/>
      <c r="O30" s="1719"/>
      <c r="P30" s="1469" t="str">
        <f t="shared" si="5"/>
        <v/>
      </c>
      <c r="Q30" s="1718"/>
      <c r="R30" s="1468" t="str">
        <f t="shared" si="6"/>
        <v/>
      </c>
      <c r="S30" s="1719"/>
      <c r="T30" s="1719"/>
      <c r="U30" s="1469" t="str">
        <f t="shared" si="7"/>
        <v/>
      </c>
      <c r="V30" s="1737"/>
      <c r="W30" s="1468" t="str">
        <f t="shared" si="8"/>
        <v/>
      </c>
      <c r="X30" s="1738"/>
      <c r="Y30" s="1738"/>
      <c r="Z30" s="1469" t="str">
        <f t="shared" si="9"/>
        <v/>
      </c>
      <c r="AA30" s="1737"/>
      <c r="AB30" s="1468" t="str">
        <f t="shared" si="10"/>
        <v/>
      </c>
      <c r="AC30" s="1738"/>
      <c r="AD30" s="1738"/>
      <c r="AE30" s="1469" t="str">
        <f t="shared" si="11"/>
        <v/>
      </c>
      <c r="AF30" s="1478"/>
      <c r="AH30" s="2194"/>
      <c r="AI30" s="1804" t="s">
        <v>467</v>
      </c>
      <c r="AJ30" s="1473" t="str">
        <f>IF(ISNUMBER(B30),'Cover Page'!$D$35/1000000*B30/VLOOKUP($AI30,'FX rate q'!$B$7:$C$47,2,FALSE),"")</f>
        <v/>
      </c>
      <c r="AK30" s="1473" t="str">
        <f>IF(ISNUMBER(C30),'Cover Page'!$D$35/1000000*C30/VLOOKUP($AI30,'FX rate q'!$B$7:$C$47,2,FALSE),"")</f>
        <v/>
      </c>
      <c r="AL30" s="1473" t="str">
        <f>IF(ISNUMBER(D30),'Cover Page'!$D$35/1000000*D30/VLOOKUP($AI30,'FX rate q'!$B$7:$C$47,2,FALSE),"")</f>
        <v/>
      </c>
      <c r="AM30" s="1473" t="str">
        <f>IF(ISNUMBER(E30),'Cover Page'!$D$35/1000000*E30/VLOOKUP($AI30,'FX rate q'!$B$7:$C$47,2,FALSE),"")</f>
        <v/>
      </c>
      <c r="AN30" s="1473" t="str">
        <f>IF(ISNUMBER(F30),'Cover Page'!$D$35/1000000*F30/VLOOKUP($AI30,'FX rate q'!$B$7:$C$47,2,FALSE),"")</f>
        <v/>
      </c>
      <c r="AO30" s="1473" t="str">
        <f>IF(ISNUMBER(G30),'Cover Page'!$D$35/1000000*G30/VLOOKUP($AI30,'FX rate q'!$B$7:$C$47,2,FALSE),"")</f>
        <v/>
      </c>
      <c r="AP30" s="1473" t="str">
        <f>IF(ISNUMBER(H30),'Cover Page'!$D$35/1000000*H30/VLOOKUP($AI30,'FX rate q'!$B$7:$C$47,2,FALSE),"")</f>
        <v/>
      </c>
      <c r="AQ30" s="1473" t="str">
        <f>IF(ISNUMBER(I30),'Cover Page'!$D$35/1000000*I30/VLOOKUP($AI30,'FX rate q'!$B$7:$C$47,2,FALSE),"")</f>
        <v/>
      </c>
      <c r="AR30" s="1473" t="str">
        <f>IF(ISNUMBER(J30),'Cover Page'!$D$35/1000000*J30/VLOOKUP($AI30,'FX rate q'!$B$7:$C$47,2,FALSE),"")</f>
        <v/>
      </c>
      <c r="AS30" s="1473" t="str">
        <f>IF(ISNUMBER(K30),'Cover Page'!$D$35/1000000*K30/VLOOKUP($AI30,'FX rate q'!$B$7:$C$47,2,FALSE),"")</f>
        <v/>
      </c>
      <c r="AT30" s="1473" t="str">
        <f>IF(ISNUMBER(L30),'Cover Page'!$D$35/1000000*L30/VLOOKUP($AI30,'FX rate q'!$B$7:$C$47,2,FALSE),"")</f>
        <v/>
      </c>
      <c r="AU30" s="1473" t="str">
        <f>IF(ISNUMBER(M30),'Cover Page'!$D$35/1000000*M30/VLOOKUP($AI30,'FX rate q'!$B$7:$C$47,2,FALSE),"")</f>
        <v/>
      </c>
      <c r="AV30" s="1473" t="str">
        <f>IF(ISNUMBER(N30),'Cover Page'!$D$35/1000000*N30/VLOOKUP($AI30,'FX rate q'!$B$7:$C$47,2,FALSE),"")</f>
        <v/>
      </c>
      <c r="AW30" s="1473" t="str">
        <f>IF(ISNUMBER(O30),'Cover Page'!$D$35/1000000*O30/VLOOKUP($AI30,'FX rate q'!$B$7:$C$47,2,FALSE),"")</f>
        <v/>
      </c>
      <c r="AX30" s="1473" t="str">
        <f>IF(ISNUMBER(P30),'Cover Page'!$D$35/1000000*P30/VLOOKUP($AI30,'FX rate q'!$B$7:$C$47,2,FALSE),"")</f>
        <v/>
      </c>
      <c r="AY30" s="1473" t="str">
        <f>IF(ISNUMBER(Q30),'Cover Page'!$D$35/1000000*Q30/VLOOKUP($AI30,'FX rate q'!$B$7:$C$47,2,FALSE),"")</f>
        <v/>
      </c>
      <c r="AZ30" s="1473" t="str">
        <f>IF(ISNUMBER(R30),'Cover Page'!$D$35/1000000*R30/VLOOKUP($AI30,'FX rate q'!$B$7:$C$47,2,FALSE),"")</f>
        <v/>
      </c>
      <c r="BA30" s="1473" t="str">
        <f>IF(ISNUMBER(S30),'Cover Page'!$D$35/1000000*S30/VLOOKUP($AI30,'FX rate q'!$B$7:$C$47,2,FALSE),"")</f>
        <v/>
      </c>
      <c r="BB30" s="1473" t="str">
        <f>IF(ISNUMBER(T30),'Cover Page'!$D$35/1000000*T30/VLOOKUP($AI30,'FX rate q'!$B$7:$C$47,2,FALSE),"")</f>
        <v/>
      </c>
      <c r="BC30" s="1473" t="str">
        <f>IF(ISNUMBER(U30),'Cover Page'!$D$35/1000000*U30/VLOOKUP($AI30,'FX rate q'!$B$7:$C$47,2,FALSE),"")</f>
        <v/>
      </c>
      <c r="BD30" s="1473" t="str">
        <f>IF(ISNUMBER(V30),'Cover Page'!$D$35/1000000*V30/VLOOKUP($AI30,'FX rate q'!$B$7:$C$47,2,FALSE),"")</f>
        <v/>
      </c>
      <c r="BE30" s="1473" t="str">
        <f>IF(ISNUMBER(W30),'Cover Page'!$D$35/1000000*W30/VLOOKUP($AI30,'FX rate q'!$B$7:$C$47,2,FALSE),"")</f>
        <v/>
      </c>
      <c r="BF30" s="1473" t="str">
        <f>IF(ISNUMBER(X30),'Cover Page'!$D$35/1000000*X30/VLOOKUP($AI30,'FX rate q'!$B$7:$C$47,2,FALSE),"")</f>
        <v/>
      </c>
      <c r="BG30" s="1473" t="str">
        <f>IF(ISNUMBER(Y30),'Cover Page'!$D$35/1000000*Y30/VLOOKUP($AI30,'FX rate q'!$B$7:$C$47,2,FALSE),"")</f>
        <v/>
      </c>
      <c r="BH30" s="1473" t="str">
        <f>IF(ISNUMBER(Z30),'Cover Page'!$D$35/1000000*Z30/VLOOKUP($AI30,'FX rate q'!$B$7:$C$47,2,FALSE),"")</f>
        <v/>
      </c>
      <c r="BI30" s="1473" t="str">
        <f>IF(ISNUMBER(AA30),'Cover Page'!$D$35/1000000*AA30/VLOOKUP($AI30,'FX rate q'!$B$7:$C$47,2,FALSE),"")</f>
        <v/>
      </c>
      <c r="BJ30" s="1473" t="str">
        <f>IF(ISNUMBER(AB30),'Cover Page'!$D$35/1000000*AB30/VLOOKUP($AI30,'FX rate q'!$B$7:$C$47,2,FALSE),"")</f>
        <v/>
      </c>
      <c r="BK30" s="1473" t="str">
        <f>IF(ISNUMBER(AC30),'Cover Page'!$D$35/1000000*AC30/VLOOKUP($AI30,'FX rate q'!$B$7:$C$47,2,FALSE),"")</f>
        <v/>
      </c>
      <c r="BL30" s="1473" t="str">
        <f>IF(ISNUMBER(AD30),'Cover Page'!$D$35/1000000*AD30/VLOOKUP($AI30,'FX rate q'!$B$7:$C$47,2,FALSE),"")</f>
        <v/>
      </c>
      <c r="BM30" s="1806" t="str">
        <f>IF(ISNUMBER(AE30),'Cover Page'!$D$35/1000000*AE30/VLOOKUP($AI30,'FX rate q'!$B$7:$C$47,2,FALSE),"")</f>
        <v/>
      </c>
      <c r="BP30" s="2195"/>
      <c r="BQ30" s="1457" t="s">
        <v>467</v>
      </c>
      <c r="BR30" s="1474" t="str">
        <f>IF(ISNUMBER(B30),'Cover Page'!$D$35/1000000*B30/'FX rate'!$C$27,"")</f>
        <v/>
      </c>
      <c r="BS30" s="1475" t="str">
        <f>IF(ISNUMBER(C30),'Cover Page'!$D$35/1000000*C30/'FX rate'!$C$27,"")</f>
        <v/>
      </c>
      <c r="BT30" s="1476" t="str">
        <f>IF(ISNUMBER(D30),'Cover Page'!$D$35/1000000*D30/'FX rate'!$C$27,"")</f>
        <v/>
      </c>
      <c r="BU30" s="1476" t="str">
        <f>IF(ISNUMBER(E30),'Cover Page'!$D$35/1000000*E30/'FX rate'!$C$27,"")</f>
        <v/>
      </c>
      <c r="BV30" s="1477" t="str">
        <f>IF(ISNUMBER(F30),'Cover Page'!$D$35/1000000*F30/'FX rate'!$C$27,"")</f>
        <v/>
      </c>
      <c r="BW30" s="1474" t="str">
        <f>IF(ISNUMBER(G30),'Cover Page'!$D$35/1000000*G30/'FX rate'!$C$27,"")</f>
        <v/>
      </c>
      <c r="BX30" s="1475" t="str">
        <f>IF(ISNUMBER(H30),'Cover Page'!$D$35/1000000*H30/'FX rate'!$C$27,"")</f>
        <v/>
      </c>
      <c r="BY30" s="1476" t="str">
        <f>IF(ISNUMBER(I30),'Cover Page'!$D$35/1000000*I30/'FX rate'!$C$27,"")</f>
        <v/>
      </c>
      <c r="BZ30" s="1476" t="str">
        <f>IF(ISNUMBER(J30),'Cover Page'!$D$35/1000000*J30/'FX rate'!$C$27,"")</f>
        <v/>
      </c>
      <c r="CA30" s="1477" t="str">
        <f>IF(ISNUMBER(K30),'Cover Page'!$D$35/1000000*K30/'FX rate'!$C$27,"")</f>
        <v/>
      </c>
      <c r="CB30" s="1475" t="str">
        <f>IF(ISNUMBER(L30),'Cover Page'!$D$35/1000000*L30/'FX rate'!$C$27,"")</f>
        <v/>
      </c>
      <c r="CC30" s="1475" t="str">
        <f>IF(ISNUMBER(M30),'Cover Page'!$D$35/1000000*M30/'FX rate'!$C$27,"")</f>
        <v/>
      </c>
      <c r="CD30" s="1476" t="str">
        <f>IF(ISNUMBER(N30),'Cover Page'!$D$35/1000000*N30/'FX rate'!$C$27,"")</f>
        <v/>
      </c>
      <c r="CE30" s="1476" t="str">
        <f>IF(ISNUMBER(O30),'Cover Page'!$D$35/1000000*O30/'FX rate'!$C$27,"")</f>
        <v/>
      </c>
      <c r="CF30" s="1477" t="str">
        <f>IF(ISNUMBER(P30),'Cover Page'!$D$35/1000000*P30/'FX rate'!$C$27,"")</f>
        <v/>
      </c>
      <c r="CG30" s="1474" t="str">
        <f>IF(ISNUMBER(Q30),'Cover Page'!$D$35/1000000*Q30/'FX rate'!$C$27,"")</f>
        <v/>
      </c>
      <c r="CH30" s="1475" t="str">
        <f>IF(ISNUMBER(R30),'Cover Page'!$D$35/1000000*R30/'FX rate'!$C$27,"")</f>
        <v/>
      </c>
      <c r="CI30" s="1476" t="str">
        <f>IF(ISNUMBER(S30),'Cover Page'!$D$35/1000000*S30/'FX rate'!$C$27,"")</f>
        <v/>
      </c>
      <c r="CJ30" s="1476" t="str">
        <f>IF(ISNUMBER(T30),'Cover Page'!$D$35/1000000*T30/'FX rate'!$C$27,"")</f>
        <v/>
      </c>
      <c r="CK30" s="1477" t="str">
        <f>IF(ISNUMBER(U30),'Cover Page'!$D$35/1000000*U30/'FX rate'!$C$27,"")</f>
        <v/>
      </c>
      <c r="CL30" s="1474" t="str">
        <f>IF(ISNUMBER(V30),'Cover Page'!$D$35/1000000*V30/'FX rate'!$C$27,"")</f>
        <v/>
      </c>
      <c r="CM30" s="1475" t="str">
        <f>IF(ISNUMBER(W30),'Cover Page'!$D$35/1000000*W30/'FX rate'!$C$27,"")</f>
        <v/>
      </c>
      <c r="CN30" s="1476" t="str">
        <f>IF(ISNUMBER(X30),'Cover Page'!$D$35/1000000*X30/'FX rate'!$C$27,"")</f>
        <v/>
      </c>
      <c r="CO30" s="1476" t="str">
        <f>IF(ISNUMBER(Y30),'Cover Page'!$D$35/1000000*Y30/'FX rate'!$C$27,"")</f>
        <v/>
      </c>
      <c r="CP30" s="1477" t="str">
        <f>IF(ISNUMBER(Z30),'Cover Page'!$D$35/1000000*Z30/'FX rate'!$C$27,"")</f>
        <v/>
      </c>
      <c r="CQ30" s="1474" t="str">
        <f>IF(ISNUMBER(AA30),'Cover Page'!$D$35/1000000*AA30/'FX rate'!$C$27,"")</f>
        <v/>
      </c>
      <c r="CR30" s="1475" t="str">
        <f>IF(ISNUMBER(AB30),'Cover Page'!$D$35/1000000*AB30/'FX rate'!$C$27,"")</f>
        <v/>
      </c>
      <c r="CS30" s="1476" t="str">
        <f>IF(ISNUMBER(AC30),'Cover Page'!$D$35/1000000*AC30/'FX rate'!$C$27,"")</f>
        <v/>
      </c>
      <c r="CT30" s="1476" t="str">
        <f>IF(ISNUMBER(AD30),'Cover Page'!$D$35/1000000*AD30/'FX rate'!$C$27,"")</f>
        <v/>
      </c>
      <c r="CU30" s="1477" t="str">
        <f>IF(ISNUMBER(AE30),'Cover Page'!$D$35/1000000*AE30/'FX rate'!$C$27,"")</f>
        <v/>
      </c>
    </row>
    <row r="31" spans="1:99" x14ac:dyDescent="0.2">
      <c r="A31" s="1457" t="s">
        <v>468</v>
      </c>
      <c r="B31" s="1718"/>
      <c r="C31" s="1468" t="str">
        <f t="shared" si="0"/>
        <v/>
      </c>
      <c r="D31" s="1719"/>
      <c r="E31" s="1719"/>
      <c r="F31" s="1469" t="str">
        <f t="shared" si="1"/>
        <v/>
      </c>
      <c r="G31" s="1718"/>
      <c r="H31" s="1468" t="str">
        <f t="shared" si="2"/>
        <v/>
      </c>
      <c r="I31" s="1719"/>
      <c r="J31" s="1719"/>
      <c r="K31" s="1469" t="str">
        <f t="shared" si="3"/>
        <v/>
      </c>
      <c r="L31" s="1718"/>
      <c r="M31" s="1468" t="str">
        <f t="shared" si="4"/>
        <v/>
      </c>
      <c r="N31" s="1719"/>
      <c r="O31" s="1719"/>
      <c r="P31" s="1469" t="str">
        <f t="shared" si="5"/>
        <v/>
      </c>
      <c r="Q31" s="1718"/>
      <c r="R31" s="1468" t="str">
        <f t="shared" si="6"/>
        <v/>
      </c>
      <c r="S31" s="1719"/>
      <c r="T31" s="1719"/>
      <c r="U31" s="1469" t="str">
        <f t="shared" si="7"/>
        <v/>
      </c>
      <c r="V31" s="1737"/>
      <c r="W31" s="1468" t="str">
        <f t="shared" si="8"/>
        <v/>
      </c>
      <c r="X31" s="1738"/>
      <c r="Y31" s="1738"/>
      <c r="Z31" s="1469" t="str">
        <f t="shared" si="9"/>
        <v/>
      </c>
      <c r="AA31" s="1737"/>
      <c r="AB31" s="1468" t="str">
        <f t="shared" si="10"/>
        <v/>
      </c>
      <c r="AC31" s="1738"/>
      <c r="AD31" s="1738"/>
      <c r="AE31" s="1469" t="str">
        <f t="shared" si="11"/>
        <v/>
      </c>
      <c r="AF31" s="1478"/>
      <c r="AH31" s="2194"/>
      <c r="AI31" s="1804" t="s">
        <v>468</v>
      </c>
      <c r="AJ31" s="1473" t="str">
        <f>IF(ISNUMBER(B31),'Cover Page'!$D$35/1000000*B31/VLOOKUP($AI31,'FX rate q'!$B$7:$C$47,2,FALSE),"")</f>
        <v/>
      </c>
      <c r="AK31" s="1473" t="str">
        <f>IF(ISNUMBER(C31),'Cover Page'!$D$35/1000000*C31/VLOOKUP($AI31,'FX rate q'!$B$7:$C$47,2,FALSE),"")</f>
        <v/>
      </c>
      <c r="AL31" s="1473" t="str">
        <f>IF(ISNUMBER(D31),'Cover Page'!$D$35/1000000*D31/VLOOKUP($AI31,'FX rate q'!$B$7:$C$47,2,FALSE),"")</f>
        <v/>
      </c>
      <c r="AM31" s="1473" t="str">
        <f>IF(ISNUMBER(E31),'Cover Page'!$D$35/1000000*E31/VLOOKUP($AI31,'FX rate q'!$B$7:$C$47,2,FALSE),"")</f>
        <v/>
      </c>
      <c r="AN31" s="1473" t="str">
        <f>IF(ISNUMBER(F31),'Cover Page'!$D$35/1000000*F31/VLOOKUP($AI31,'FX rate q'!$B$7:$C$47,2,FALSE),"")</f>
        <v/>
      </c>
      <c r="AO31" s="1473" t="str">
        <f>IF(ISNUMBER(G31),'Cover Page'!$D$35/1000000*G31/VLOOKUP($AI31,'FX rate q'!$B$7:$C$47,2,FALSE),"")</f>
        <v/>
      </c>
      <c r="AP31" s="1473" t="str">
        <f>IF(ISNUMBER(H31),'Cover Page'!$D$35/1000000*H31/VLOOKUP($AI31,'FX rate q'!$B$7:$C$47,2,FALSE),"")</f>
        <v/>
      </c>
      <c r="AQ31" s="1473" t="str">
        <f>IF(ISNUMBER(I31),'Cover Page'!$D$35/1000000*I31/VLOOKUP($AI31,'FX rate q'!$B$7:$C$47,2,FALSE),"")</f>
        <v/>
      </c>
      <c r="AR31" s="1473" t="str">
        <f>IF(ISNUMBER(J31),'Cover Page'!$D$35/1000000*J31/VLOOKUP($AI31,'FX rate q'!$B$7:$C$47,2,FALSE),"")</f>
        <v/>
      </c>
      <c r="AS31" s="1473" t="str">
        <f>IF(ISNUMBER(K31),'Cover Page'!$D$35/1000000*K31/VLOOKUP($AI31,'FX rate q'!$B$7:$C$47,2,FALSE),"")</f>
        <v/>
      </c>
      <c r="AT31" s="1473" t="str">
        <f>IF(ISNUMBER(L31),'Cover Page'!$D$35/1000000*L31/VLOOKUP($AI31,'FX rate q'!$B$7:$C$47,2,FALSE),"")</f>
        <v/>
      </c>
      <c r="AU31" s="1473" t="str">
        <f>IF(ISNUMBER(M31),'Cover Page'!$D$35/1000000*M31/VLOOKUP($AI31,'FX rate q'!$B$7:$C$47,2,FALSE),"")</f>
        <v/>
      </c>
      <c r="AV31" s="1473" t="str">
        <f>IF(ISNUMBER(N31),'Cover Page'!$D$35/1000000*N31/VLOOKUP($AI31,'FX rate q'!$B$7:$C$47,2,FALSE),"")</f>
        <v/>
      </c>
      <c r="AW31" s="1473" t="str">
        <f>IF(ISNUMBER(O31),'Cover Page'!$D$35/1000000*O31/VLOOKUP($AI31,'FX rate q'!$B$7:$C$47,2,FALSE),"")</f>
        <v/>
      </c>
      <c r="AX31" s="1473" t="str">
        <f>IF(ISNUMBER(P31),'Cover Page'!$D$35/1000000*P31/VLOOKUP($AI31,'FX rate q'!$B$7:$C$47,2,FALSE),"")</f>
        <v/>
      </c>
      <c r="AY31" s="1473" t="str">
        <f>IF(ISNUMBER(Q31),'Cover Page'!$D$35/1000000*Q31/VLOOKUP($AI31,'FX rate q'!$B$7:$C$47,2,FALSE),"")</f>
        <v/>
      </c>
      <c r="AZ31" s="1473" t="str">
        <f>IF(ISNUMBER(R31),'Cover Page'!$D$35/1000000*R31/VLOOKUP($AI31,'FX rate q'!$B$7:$C$47,2,FALSE),"")</f>
        <v/>
      </c>
      <c r="BA31" s="1473" t="str">
        <f>IF(ISNUMBER(S31),'Cover Page'!$D$35/1000000*S31/VLOOKUP($AI31,'FX rate q'!$B$7:$C$47,2,FALSE),"")</f>
        <v/>
      </c>
      <c r="BB31" s="1473" t="str">
        <f>IF(ISNUMBER(T31),'Cover Page'!$D$35/1000000*T31/VLOOKUP($AI31,'FX rate q'!$B$7:$C$47,2,FALSE),"")</f>
        <v/>
      </c>
      <c r="BC31" s="1473" t="str">
        <f>IF(ISNUMBER(U31),'Cover Page'!$D$35/1000000*U31/VLOOKUP($AI31,'FX rate q'!$B$7:$C$47,2,FALSE),"")</f>
        <v/>
      </c>
      <c r="BD31" s="1473" t="str">
        <f>IF(ISNUMBER(V31),'Cover Page'!$D$35/1000000*V31/VLOOKUP($AI31,'FX rate q'!$B$7:$C$47,2,FALSE),"")</f>
        <v/>
      </c>
      <c r="BE31" s="1473" t="str">
        <f>IF(ISNUMBER(W31),'Cover Page'!$D$35/1000000*W31/VLOOKUP($AI31,'FX rate q'!$B$7:$C$47,2,FALSE),"")</f>
        <v/>
      </c>
      <c r="BF31" s="1473" t="str">
        <f>IF(ISNUMBER(X31),'Cover Page'!$D$35/1000000*X31/VLOOKUP($AI31,'FX rate q'!$B$7:$C$47,2,FALSE),"")</f>
        <v/>
      </c>
      <c r="BG31" s="1473" t="str">
        <f>IF(ISNUMBER(Y31),'Cover Page'!$D$35/1000000*Y31/VLOOKUP($AI31,'FX rate q'!$B$7:$C$47,2,FALSE),"")</f>
        <v/>
      </c>
      <c r="BH31" s="1473" t="str">
        <f>IF(ISNUMBER(Z31),'Cover Page'!$D$35/1000000*Z31/VLOOKUP($AI31,'FX rate q'!$B$7:$C$47,2,FALSE),"")</f>
        <v/>
      </c>
      <c r="BI31" s="1473" t="str">
        <f>IF(ISNUMBER(AA31),'Cover Page'!$D$35/1000000*AA31/VLOOKUP($AI31,'FX rate q'!$B$7:$C$47,2,FALSE),"")</f>
        <v/>
      </c>
      <c r="BJ31" s="1473" t="str">
        <f>IF(ISNUMBER(AB31),'Cover Page'!$D$35/1000000*AB31/VLOOKUP($AI31,'FX rate q'!$B$7:$C$47,2,FALSE),"")</f>
        <v/>
      </c>
      <c r="BK31" s="1473" t="str">
        <f>IF(ISNUMBER(AC31),'Cover Page'!$D$35/1000000*AC31/VLOOKUP($AI31,'FX rate q'!$B$7:$C$47,2,FALSE),"")</f>
        <v/>
      </c>
      <c r="BL31" s="1473" t="str">
        <f>IF(ISNUMBER(AD31),'Cover Page'!$D$35/1000000*AD31/VLOOKUP($AI31,'FX rate q'!$B$7:$C$47,2,FALSE),"")</f>
        <v/>
      </c>
      <c r="BM31" s="1806" t="str">
        <f>IF(ISNUMBER(AE31),'Cover Page'!$D$35/1000000*AE31/VLOOKUP($AI31,'FX rate q'!$B$7:$C$47,2,FALSE),"")</f>
        <v/>
      </c>
      <c r="BP31" s="2195"/>
      <c r="BQ31" s="1457" t="s">
        <v>468</v>
      </c>
      <c r="BR31" s="1474" t="str">
        <f>IF(ISNUMBER(B31),'Cover Page'!$D$35/1000000*B31/'FX rate'!$C$27,"")</f>
        <v/>
      </c>
      <c r="BS31" s="1475" t="str">
        <f>IF(ISNUMBER(C31),'Cover Page'!$D$35/1000000*C31/'FX rate'!$C$27,"")</f>
        <v/>
      </c>
      <c r="BT31" s="1476" t="str">
        <f>IF(ISNUMBER(D31),'Cover Page'!$D$35/1000000*D31/'FX rate'!$C$27,"")</f>
        <v/>
      </c>
      <c r="BU31" s="1476" t="str">
        <f>IF(ISNUMBER(E31),'Cover Page'!$D$35/1000000*E31/'FX rate'!$C$27,"")</f>
        <v/>
      </c>
      <c r="BV31" s="1477" t="str">
        <f>IF(ISNUMBER(F31),'Cover Page'!$D$35/1000000*F31/'FX rate'!$C$27,"")</f>
        <v/>
      </c>
      <c r="BW31" s="1474" t="str">
        <f>IF(ISNUMBER(G31),'Cover Page'!$D$35/1000000*G31/'FX rate'!$C$27,"")</f>
        <v/>
      </c>
      <c r="BX31" s="1475" t="str">
        <f>IF(ISNUMBER(H31),'Cover Page'!$D$35/1000000*H31/'FX rate'!$C$27,"")</f>
        <v/>
      </c>
      <c r="BY31" s="1476" t="str">
        <f>IF(ISNUMBER(I31),'Cover Page'!$D$35/1000000*I31/'FX rate'!$C$27,"")</f>
        <v/>
      </c>
      <c r="BZ31" s="1476" t="str">
        <f>IF(ISNUMBER(J31),'Cover Page'!$D$35/1000000*J31/'FX rate'!$C$27,"")</f>
        <v/>
      </c>
      <c r="CA31" s="1477" t="str">
        <f>IF(ISNUMBER(K31),'Cover Page'!$D$35/1000000*K31/'FX rate'!$C$27,"")</f>
        <v/>
      </c>
      <c r="CB31" s="1475" t="str">
        <f>IF(ISNUMBER(L31),'Cover Page'!$D$35/1000000*L31/'FX rate'!$C$27,"")</f>
        <v/>
      </c>
      <c r="CC31" s="1475" t="str">
        <f>IF(ISNUMBER(M31),'Cover Page'!$D$35/1000000*M31/'FX rate'!$C$27,"")</f>
        <v/>
      </c>
      <c r="CD31" s="1476" t="str">
        <f>IF(ISNUMBER(N31),'Cover Page'!$D$35/1000000*N31/'FX rate'!$C$27,"")</f>
        <v/>
      </c>
      <c r="CE31" s="1476" t="str">
        <f>IF(ISNUMBER(O31),'Cover Page'!$D$35/1000000*O31/'FX rate'!$C$27,"")</f>
        <v/>
      </c>
      <c r="CF31" s="1477" t="str">
        <f>IF(ISNUMBER(P31),'Cover Page'!$D$35/1000000*P31/'FX rate'!$C$27,"")</f>
        <v/>
      </c>
      <c r="CG31" s="1474" t="str">
        <f>IF(ISNUMBER(Q31),'Cover Page'!$D$35/1000000*Q31/'FX rate'!$C$27,"")</f>
        <v/>
      </c>
      <c r="CH31" s="1475" t="str">
        <f>IF(ISNUMBER(R31),'Cover Page'!$D$35/1000000*R31/'FX rate'!$C$27,"")</f>
        <v/>
      </c>
      <c r="CI31" s="1476" t="str">
        <f>IF(ISNUMBER(S31),'Cover Page'!$D$35/1000000*S31/'FX rate'!$C$27,"")</f>
        <v/>
      </c>
      <c r="CJ31" s="1476" t="str">
        <f>IF(ISNUMBER(T31),'Cover Page'!$D$35/1000000*T31/'FX rate'!$C$27,"")</f>
        <v/>
      </c>
      <c r="CK31" s="1477" t="str">
        <f>IF(ISNUMBER(U31),'Cover Page'!$D$35/1000000*U31/'FX rate'!$C$27,"")</f>
        <v/>
      </c>
      <c r="CL31" s="1474" t="str">
        <f>IF(ISNUMBER(V31),'Cover Page'!$D$35/1000000*V31/'FX rate'!$C$27,"")</f>
        <v/>
      </c>
      <c r="CM31" s="1475" t="str">
        <f>IF(ISNUMBER(W31),'Cover Page'!$D$35/1000000*W31/'FX rate'!$C$27,"")</f>
        <v/>
      </c>
      <c r="CN31" s="1476" t="str">
        <f>IF(ISNUMBER(X31),'Cover Page'!$D$35/1000000*X31/'FX rate'!$C$27,"")</f>
        <v/>
      </c>
      <c r="CO31" s="1476" t="str">
        <f>IF(ISNUMBER(Y31),'Cover Page'!$D$35/1000000*Y31/'FX rate'!$C$27,"")</f>
        <v/>
      </c>
      <c r="CP31" s="1477" t="str">
        <f>IF(ISNUMBER(Z31),'Cover Page'!$D$35/1000000*Z31/'FX rate'!$C$27,"")</f>
        <v/>
      </c>
      <c r="CQ31" s="1474" t="str">
        <f>IF(ISNUMBER(AA31),'Cover Page'!$D$35/1000000*AA31/'FX rate'!$C$27,"")</f>
        <v/>
      </c>
      <c r="CR31" s="1475" t="str">
        <f>IF(ISNUMBER(AB31),'Cover Page'!$D$35/1000000*AB31/'FX rate'!$C$27,"")</f>
        <v/>
      </c>
      <c r="CS31" s="1476" t="str">
        <f>IF(ISNUMBER(AC31),'Cover Page'!$D$35/1000000*AC31/'FX rate'!$C$27,"")</f>
        <v/>
      </c>
      <c r="CT31" s="1476" t="str">
        <f>IF(ISNUMBER(AD31),'Cover Page'!$D$35/1000000*AD31/'FX rate'!$C$27,"")</f>
        <v/>
      </c>
      <c r="CU31" s="1477" t="str">
        <f>IF(ISNUMBER(AE31),'Cover Page'!$D$35/1000000*AE31/'FX rate'!$C$27,"")</f>
        <v/>
      </c>
    </row>
    <row r="32" spans="1:99" x14ac:dyDescent="0.2">
      <c r="A32" s="1457" t="s">
        <v>469</v>
      </c>
      <c r="B32" s="1718"/>
      <c r="C32" s="1468" t="str">
        <f t="shared" si="0"/>
        <v/>
      </c>
      <c r="D32" s="1719"/>
      <c r="E32" s="1719"/>
      <c r="F32" s="1469" t="str">
        <f t="shared" si="1"/>
        <v/>
      </c>
      <c r="G32" s="1718"/>
      <c r="H32" s="1468" t="str">
        <f t="shared" si="2"/>
        <v/>
      </c>
      <c r="I32" s="1719"/>
      <c r="J32" s="1719"/>
      <c r="K32" s="1469" t="str">
        <f t="shared" si="3"/>
        <v/>
      </c>
      <c r="L32" s="1718"/>
      <c r="M32" s="1468" t="str">
        <f t="shared" si="4"/>
        <v/>
      </c>
      <c r="N32" s="1719"/>
      <c r="O32" s="1719"/>
      <c r="P32" s="1469" t="str">
        <f t="shared" si="5"/>
        <v/>
      </c>
      <c r="Q32" s="1718"/>
      <c r="R32" s="1468" t="str">
        <f t="shared" si="6"/>
        <v/>
      </c>
      <c r="S32" s="1719"/>
      <c r="T32" s="1719"/>
      <c r="U32" s="1469" t="str">
        <f t="shared" si="7"/>
        <v/>
      </c>
      <c r="V32" s="1737"/>
      <c r="W32" s="1468" t="str">
        <f t="shared" si="8"/>
        <v/>
      </c>
      <c r="X32" s="1738"/>
      <c r="Y32" s="1738"/>
      <c r="Z32" s="1469" t="str">
        <f t="shared" si="9"/>
        <v/>
      </c>
      <c r="AA32" s="1737"/>
      <c r="AB32" s="1468" t="str">
        <f t="shared" si="10"/>
        <v/>
      </c>
      <c r="AC32" s="1738"/>
      <c r="AD32" s="1738"/>
      <c r="AE32" s="1469" t="str">
        <f t="shared" si="11"/>
        <v/>
      </c>
      <c r="AF32" s="1478"/>
      <c r="AH32" s="2194"/>
      <c r="AI32" s="1804" t="s">
        <v>469</v>
      </c>
      <c r="AJ32" s="1473" t="str">
        <f>IF(ISNUMBER(B32),'Cover Page'!$D$35/1000000*B32/VLOOKUP($AI32,'FX rate q'!$B$7:$C$47,2,FALSE),"")</f>
        <v/>
      </c>
      <c r="AK32" s="1473" t="str">
        <f>IF(ISNUMBER(C32),'Cover Page'!$D$35/1000000*C32/VLOOKUP($AI32,'FX rate q'!$B$7:$C$47,2,FALSE),"")</f>
        <v/>
      </c>
      <c r="AL32" s="1473" t="str">
        <f>IF(ISNUMBER(D32),'Cover Page'!$D$35/1000000*D32/VLOOKUP($AI32,'FX rate q'!$B$7:$C$47,2,FALSE),"")</f>
        <v/>
      </c>
      <c r="AM32" s="1473" t="str">
        <f>IF(ISNUMBER(E32),'Cover Page'!$D$35/1000000*E32/VLOOKUP($AI32,'FX rate q'!$B$7:$C$47,2,FALSE),"")</f>
        <v/>
      </c>
      <c r="AN32" s="1473" t="str">
        <f>IF(ISNUMBER(F32),'Cover Page'!$D$35/1000000*F32/VLOOKUP($AI32,'FX rate q'!$B$7:$C$47,2,FALSE),"")</f>
        <v/>
      </c>
      <c r="AO32" s="1473" t="str">
        <f>IF(ISNUMBER(G32),'Cover Page'!$D$35/1000000*G32/VLOOKUP($AI32,'FX rate q'!$B$7:$C$47,2,FALSE),"")</f>
        <v/>
      </c>
      <c r="AP32" s="1473" t="str">
        <f>IF(ISNUMBER(H32),'Cover Page'!$D$35/1000000*H32/VLOOKUP($AI32,'FX rate q'!$B$7:$C$47,2,FALSE),"")</f>
        <v/>
      </c>
      <c r="AQ32" s="1473" t="str">
        <f>IF(ISNUMBER(I32),'Cover Page'!$D$35/1000000*I32/VLOOKUP($AI32,'FX rate q'!$B$7:$C$47,2,FALSE),"")</f>
        <v/>
      </c>
      <c r="AR32" s="1473" t="str">
        <f>IF(ISNUMBER(J32),'Cover Page'!$D$35/1000000*J32/VLOOKUP($AI32,'FX rate q'!$B$7:$C$47,2,FALSE),"")</f>
        <v/>
      </c>
      <c r="AS32" s="1473" t="str">
        <f>IF(ISNUMBER(K32),'Cover Page'!$D$35/1000000*K32/VLOOKUP($AI32,'FX rate q'!$B$7:$C$47,2,FALSE),"")</f>
        <v/>
      </c>
      <c r="AT32" s="1473" t="str">
        <f>IF(ISNUMBER(L32),'Cover Page'!$D$35/1000000*L32/VLOOKUP($AI32,'FX rate q'!$B$7:$C$47,2,FALSE),"")</f>
        <v/>
      </c>
      <c r="AU32" s="1473" t="str">
        <f>IF(ISNUMBER(M32),'Cover Page'!$D$35/1000000*M32/VLOOKUP($AI32,'FX rate q'!$B$7:$C$47,2,FALSE),"")</f>
        <v/>
      </c>
      <c r="AV32" s="1473" t="str">
        <f>IF(ISNUMBER(N32),'Cover Page'!$D$35/1000000*N32/VLOOKUP($AI32,'FX rate q'!$B$7:$C$47,2,FALSE),"")</f>
        <v/>
      </c>
      <c r="AW32" s="1473" t="str">
        <f>IF(ISNUMBER(O32),'Cover Page'!$D$35/1000000*O32/VLOOKUP($AI32,'FX rate q'!$B$7:$C$47,2,FALSE),"")</f>
        <v/>
      </c>
      <c r="AX32" s="1473" t="str">
        <f>IF(ISNUMBER(P32),'Cover Page'!$D$35/1000000*P32/VLOOKUP($AI32,'FX rate q'!$B$7:$C$47,2,FALSE),"")</f>
        <v/>
      </c>
      <c r="AY32" s="1473" t="str">
        <f>IF(ISNUMBER(Q32),'Cover Page'!$D$35/1000000*Q32/VLOOKUP($AI32,'FX rate q'!$B$7:$C$47,2,FALSE),"")</f>
        <v/>
      </c>
      <c r="AZ32" s="1473" t="str">
        <f>IF(ISNUMBER(R32),'Cover Page'!$D$35/1000000*R32/VLOOKUP($AI32,'FX rate q'!$B$7:$C$47,2,FALSE),"")</f>
        <v/>
      </c>
      <c r="BA32" s="1473" t="str">
        <f>IF(ISNUMBER(S32),'Cover Page'!$D$35/1000000*S32/VLOOKUP($AI32,'FX rate q'!$B$7:$C$47,2,FALSE),"")</f>
        <v/>
      </c>
      <c r="BB32" s="1473" t="str">
        <f>IF(ISNUMBER(T32),'Cover Page'!$D$35/1000000*T32/VLOOKUP($AI32,'FX rate q'!$B$7:$C$47,2,FALSE),"")</f>
        <v/>
      </c>
      <c r="BC32" s="1473" t="str">
        <f>IF(ISNUMBER(U32),'Cover Page'!$D$35/1000000*U32/VLOOKUP($AI32,'FX rate q'!$B$7:$C$47,2,FALSE),"")</f>
        <v/>
      </c>
      <c r="BD32" s="1473" t="str">
        <f>IF(ISNUMBER(V32),'Cover Page'!$D$35/1000000*V32/VLOOKUP($AI32,'FX rate q'!$B$7:$C$47,2,FALSE),"")</f>
        <v/>
      </c>
      <c r="BE32" s="1473" t="str">
        <f>IF(ISNUMBER(W32),'Cover Page'!$D$35/1000000*W32/VLOOKUP($AI32,'FX rate q'!$B$7:$C$47,2,FALSE),"")</f>
        <v/>
      </c>
      <c r="BF32" s="1473" t="str">
        <f>IF(ISNUMBER(X32),'Cover Page'!$D$35/1000000*X32/VLOOKUP($AI32,'FX rate q'!$B$7:$C$47,2,FALSE),"")</f>
        <v/>
      </c>
      <c r="BG32" s="1473" t="str">
        <f>IF(ISNUMBER(Y32),'Cover Page'!$D$35/1000000*Y32/VLOOKUP($AI32,'FX rate q'!$B$7:$C$47,2,FALSE),"")</f>
        <v/>
      </c>
      <c r="BH32" s="1473" t="str">
        <f>IF(ISNUMBER(Z32),'Cover Page'!$D$35/1000000*Z32/VLOOKUP($AI32,'FX rate q'!$B$7:$C$47,2,FALSE),"")</f>
        <v/>
      </c>
      <c r="BI32" s="1473" t="str">
        <f>IF(ISNUMBER(AA32),'Cover Page'!$D$35/1000000*AA32/VLOOKUP($AI32,'FX rate q'!$B$7:$C$47,2,FALSE),"")</f>
        <v/>
      </c>
      <c r="BJ32" s="1473" t="str">
        <f>IF(ISNUMBER(AB32),'Cover Page'!$D$35/1000000*AB32/VLOOKUP($AI32,'FX rate q'!$B$7:$C$47,2,FALSE),"")</f>
        <v/>
      </c>
      <c r="BK32" s="1473" t="str">
        <f>IF(ISNUMBER(AC32),'Cover Page'!$D$35/1000000*AC32/VLOOKUP($AI32,'FX rate q'!$B$7:$C$47,2,FALSE),"")</f>
        <v/>
      </c>
      <c r="BL32" s="1473" t="str">
        <f>IF(ISNUMBER(AD32),'Cover Page'!$D$35/1000000*AD32/VLOOKUP($AI32,'FX rate q'!$B$7:$C$47,2,FALSE),"")</f>
        <v/>
      </c>
      <c r="BM32" s="1806" t="str">
        <f>IF(ISNUMBER(AE32),'Cover Page'!$D$35/1000000*AE32/VLOOKUP($AI32,'FX rate q'!$B$7:$C$47,2,FALSE),"")</f>
        <v/>
      </c>
      <c r="BP32" s="2195"/>
      <c r="BQ32" s="1457" t="s">
        <v>469</v>
      </c>
      <c r="BR32" s="1474" t="str">
        <f>IF(ISNUMBER(B32),'Cover Page'!$D$35/1000000*B32/'FX rate'!$C$27,"")</f>
        <v/>
      </c>
      <c r="BS32" s="1475" t="str">
        <f>IF(ISNUMBER(C32),'Cover Page'!$D$35/1000000*C32/'FX rate'!$C$27,"")</f>
        <v/>
      </c>
      <c r="BT32" s="1476" t="str">
        <f>IF(ISNUMBER(D32),'Cover Page'!$D$35/1000000*D32/'FX rate'!$C$27,"")</f>
        <v/>
      </c>
      <c r="BU32" s="1476" t="str">
        <f>IF(ISNUMBER(E32),'Cover Page'!$D$35/1000000*E32/'FX rate'!$C$27,"")</f>
        <v/>
      </c>
      <c r="BV32" s="1477" t="str">
        <f>IF(ISNUMBER(F32),'Cover Page'!$D$35/1000000*F32/'FX rate'!$C$27,"")</f>
        <v/>
      </c>
      <c r="BW32" s="1474" t="str">
        <f>IF(ISNUMBER(G32),'Cover Page'!$D$35/1000000*G32/'FX rate'!$C$27,"")</f>
        <v/>
      </c>
      <c r="BX32" s="1475" t="str">
        <f>IF(ISNUMBER(H32),'Cover Page'!$D$35/1000000*H32/'FX rate'!$C$27,"")</f>
        <v/>
      </c>
      <c r="BY32" s="1476" t="str">
        <f>IF(ISNUMBER(I32),'Cover Page'!$D$35/1000000*I32/'FX rate'!$C$27,"")</f>
        <v/>
      </c>
      <c r="BZ32" s="1476" t="str">
        <f>IF(ISNUMBER(J32),'Cover Page'!$D$35/1000000*J32/'FX rate'!$C$27,"")</f>
        <v/>
      </c>
      <c r="CA32" s="1477" t="str">
        <f>IF(ISNUMBER(K32),'Cover Page'!$D$35/1000000*K32/'FX rate'!$C$27,"")</f>
        <v/>
      </c>
      <c r="CB32" s="1475" t="str">
        <f>IF(ISNUMBER(L32),'Cover Page'!$D$35/1000000*L32/'FX rate'!$C$27,"")</f>
        <v/>
      </c>
      <c r="CC32" s="1475" t="str">
        <f>IF(ISNUMBER(M32),'Cover Page'!$D$35/1000000*M32/'FX rate'!$C$27,"")</f>
        <v/>
      </c>
      <c r="CD32" s="1476" t="str">
        <f>IF(ISNUMBER(N32),'Cover Page'!$D$35/1000000*N32/'FX rate'!$C$27,"")</f>
        <v/>
      </c>
      <c r="CE32" s="1476" t="str">
        <f>IF(ISNUMBER(O32),'Cover Page'!$D$35/1000000*O32/'FX rate'!$C$27,"")</f>
        <v/>
      </c>
      <c r="CF32" s="1477" t="str">
        <f>IF(ISNUMBER(P32),'Cover Page'!$D$35/1000000*P32/'FX rate'!$C$27,"")</f>
        <v/>
      </c>
      <c r="CG32" s="1474" t="str">
        <f>IF(ISNUMBER(Q32),'Cover Page'!$D$35/1000000*Q32/'FX rate'!$C$27,"")</f>
        <v/>
      </c>
      <c r="CH32" s="1475" t="str">
        <f>IF(ISNUMBER(R32),'Cover Page'!$D$35/1000000*R32/'FX rate'!$C$27,"")</f>
        <v/>
      </c>
      <c r="CI32" s="1476" t="str">
        <f>IF(ISNUMBER(S32),'Cover Page'!$D$35/1000000*S32/'FX rate'!$C$27,"")</f>
        <v/>
      </c>
      <c r="CJ32" s="1476" t="str">
        <f>IF(ISNUMBER(T32),'Cover Page'!$D$35/1000000*T32/'FX rate'!$C$27,"")</f>
        <v/>
      </c>
      <c r="CK32" s="1477" t="str">
        <f>IF(ISNUMBER(U32),'Cover Page'!$D$35/1000000*U32/'FX rate'!$C$27,"")</f>
        <v/>
      </c>
      <c r="CL32" s="1474" t="str">
        <f>IF(ISNUMBER(V32),'Cover Page'!$D$35/1000000*V32/'FX rate'!$C$27,"")</f>
        <v/>
      </c>
      <c r="CM32" s="1475" t="str">
        <f>IF(ISNUMBER(W32),'Cover Page'!$D$35/1000000*W32/'FX rate'!$C$27,"")</f>
        <v/>
      </c>
      <c r="CN32" s="1476" t="str">
        <f>IF(ISNUMBER(X32),'Cover Page'!$D$35/1000000*X32/'FX rate'!$C$27,"")</f>
        <v/>
      </c>
      <c r="CO32" s="1476" t="str">
        <f>IF(ISNUMBER(Y32),'Cover Page'!$D$35/1000000*Y32/'FX rate'!$C$27,"")</f>
        <v/>
      </c>
      <c r="CP32" s="1477" t="str">
        <f>IF(ISNUMBER(Z32),'Cover Page'!$D$35/1000000*Z32/'FX rate'!$C$27,"")</f>
        <v/>
      </c>
      <c r="CQ32" s="1474" t="str">
        <f>IF(ISNUMBER(AA32),'Cover Page'!$D$35/1000000*AA32/'FX rate'!$C$27,"")</f>
        <v/>
      </c>
      <c r="CR32" s="1475" t="str">
        <f>IF(ISNUMBER(AB32),'Cover Page'!$D$35/1000000*AB32/'FX rate'!$C$27,"")</f>
        <v/>
      </c>
      <c r="CS32" s="1476" t="str">
        <f>IF(ISNUMBER(AC32),'Cover Page'!$D$35/1000000*AC32/'FX rate'!$C$27,"")</f>
        <v/>
      </c>
      <c r="CT32" s="1476" t="str">
        <f>IF(ISNUMBER(AD32),'Cover Page'!$D$35/1000000*AD32/'FX rate'!$C$27,"")</f>
        <v/>
      </c>
      <c r="CU32" s="1477" t="str">
        <f>IF(ISNUMBER(AE32),'Cover Page'!$D$35/1000000*AE32/'FX rate'!$C$27,"")</f>
        <v/>
      </c>
    </row>
    <row r="33" spans="1:99" x14ac:dyDescent="0.2">
      <c r="A33" s="1457" t="s">
        <v>470</v>
      </c>
      <c r="B33" s="1718"/>
      <c r="C33" s="1468" t="str">
        <f t="shared" si="0"/>
        <v/>
      </c>
      <c r="D33" s="1719"/>
      <c r="E33" s="1719"/>
      <c r="F33" s="1469" t="str">
        <f t="shared" si="1"/>
        <v/>
      </c>
      <c r="G33" s="1718"/>
      <c r="H33" s="1468" t="str">
        <f t="shared" si="2"/>
        <v/>
      </c>
      <c r="I33" s="1719"/>
      <c r="J33" s="1719"/>
      <c r="K33" s="1469" t="str">
        <f t="shared" si="3"/>
        <v/>
      </c>
      <c r="L33" s="1718"/>
      <c r="M33" s="1468" t="str">
        <f t="shared" si="4"/>
        <v/>
      </c>
      <c r="N33" s="1719"/>
      <c r="O33" s="1719"/>
      <c r="P33" s="1469" t="str">
        <f t="shared" si="5"/>
        <v/>
      </c>
      <c r="Q33" s="1718"/>
      <c r="R33" s="1468" t="str">
        <f t="shared" si="6"/>
        <v/>
      </c>
      <c r="S33" s="1719"/>
      <c r="T33" s="1719"/>
      <c r="U33" s="1469" t="str">
        <f t="shared" si="7"/>
        <v/>
      </c>
      <c r="V33" s="1737"/>
      <c r="W33" s="1468" t="str">
        <f t="shared" si="8"/>
        <v/>
      </c>
      <c r="X33" s="1738"/>
      <c r="Y33" s="1738"/>
      <c r="Z33" s="1469" t="str">
        <f t="shared" si="9"/>
        <v/>
      </c>
      <c r="AA33" s="1737"/>
      <c r="AB33" s="1468" t="str">
        <f t="shared" si="10"/>
        <v/>
      </c>
      <c r="AC33" s="1738"/>
      <c r="AD33" s="1738"/>
      <c r="AE33" s="1469" t="str">
        <f t="shared" si="11"/>
        <v/>
      </c>
      <c r="AF33" s="1478"/>
      <c r="AH33" s="2194"/>
      <c r="AI33" s="1804" t="s">
        <v>470</v>
      </c>
      <c r="AJ33" s="1473" t="str">
        <f>IF(ISNUMBER(B33),'Cover Page'!$D$35/1000000*B33/VLOOKUP($AI33,'FX rate q'!$B$7:$C$47,2,FALSE),"")</f>
        <v/>
      </c>
      <c r="AK33" s="1473" t="str">
        <f>IF(ISNUMBER(C33),'Cover Page'!$D$35/1000000*C33/VLOOKUP($AI33,'FX rate q'!$B$7:$C$47,2,FALSE),"")</f>
        <v/>
      </c>
      <c r="AL33" s="1473" t="str">
        <f>IF(ISNUMBER(D33),'Cover Page'!$D$35/1000000*D33/VLOOKUP($AI33,'FX rate q'!$B$7:$C$47,2,FALSE),"")</f>
        <v/>
      </c>
      <c r="AM33" s="1473" t="str">
        <f>IF(ISNUMBER(E33),'Cover Page'!$D$35/1000000*E33/VLOOKUP($AI33,'FX rate q'!$B$7:$C$47,2,FALSE),"")</f>
        <v/>
      </c>
      <c r="AN33" s="1473" t="str">
        <f>IF(ISNUMBER(F33),'Cover Page'!$D$35/1000000*F33/VLOOKUP($AI33,'FX rate q'!$B$7:$C$47,2,FALSE),"")</f>
        <v/>
      </c>
      <c r="AO33" s="1473" t="str">
        <f>IF(ISNUMBER(G33),'Cover Page'!$D$35/1000000*G33/VLOOKUP($AI33,'FX rate q'!$B$7:$C$47,2,FALSE),"")</f>
        <v/>
      </c>
      <c r="AP33" s="1473" t="str">
        <f>IF(ISNUMBER(H33),'Cover Page'!$D$35/1000000*H33/VLOOKUP($AI33,'FX rate q'!$B$7:$C$47,2,FALSE),"")</f>
        <v/>
      </c>
      <c r="AQ33" s="1473" t="str">
        <f>IF(ISNUMBER(I33),'Cover Page'!$D$35/1000000*I33/VLOOKUP($AI33,'FX rate q'!$B$7:$C$47,2,FALSE),"")</f>
        <v/>
      </c>
      <c r="AR33" s="1473" t="str">
        <f>IF(ISNUMBER(J33),'Cover Page'!$D$35/1000000*J33/VLOOKUP($AI33,'FX rate q'!$B$7:$C$47,2,FALSE),"")</f>
        <v/>
      </c>
      <c r="AS33" s="1473" t="str">
        <f>IF(ISNUMBER(K33),'Cover Page'!$D$35/1000000*K33/VLOOKUP($AI33,'FX rate q'!$B$7:$C$47,2,FALSE),"")</f>
        <v/>
      </c>
      <c r="AT33" s="1473" t="str">
        <f>IF(ISNUMBER(L33),'Cover Page'!$D$35/1000000*L33/VLOOKUP($AI33,'FX rate q'!$B$7:$C$47,2,FALSE),"")</f>
        <v/>
      </c>
      <c r="AU33" s="1473" t="str">
        <f>IF(ISNUMBER(M33),'Cover Page'!$D$35/1000000*M33/VLOOKUP($AI33,'FX rate q'!$B$7:$C$47,2,FALSE),"")</f>
        <v/>
      </c>
      <c r="AV33" s="1473" t="str">
        <f>IF(ISNUMBER(N33),'Cover Page'!$D$35/1000000*N33/VLOOKUP($AI33,'FX rate q'!$B$7:$C$47,2,FALSE),"")</f>
        <v/>
      </c>
      <c r="AW33" s="1473" t="str">
        <f>IF(ISNUMBER(O33),'Cover Page'!$D$35/1000000*O33/VLOOKUP($AI33,'FX rate q'!$B$7:$C$47,2,FALSE),"")</f>
        <v/>
      </c>
      <c r="AX33" s="1473" t="str">
        <f>IF(ISNUMBER(P33),'Cover Page'!$D$35/1000000*P33/VLOOKUP($AI33,'FX rate q'!$B$7:$C$47,2,FALSE),"")</f>
        <v/>
      </c>
      <c r="AY33" s="1473" t="str">
        <f>IF(ISNUMBER(Q33),'Cover Page'!$D$35/1000000*Q33/VLOOKUP($AI33,'FX rate q'!$B$7:$C$47,2,FALSE),"")</f>
        <v/>
      </c>
      <c r="AZ33" s="1473" t="str">
        <f>IF(ISNUMBER(R33),'Cover Page'!$D$35/1000000*R33/VLOOKUP($AI33,'FX rate q'!$B$7:$C$47,2,FALSE),"")</f>
        <v/>
      </c>
      <c r="BA33" s="1473" t="str">
        <f>IF(ISNUMBER(S33),'Cover Page'!$D$35/1000000*S33/VLOOKUP($AI33,'FX rate q'!$B$7:$C$47,2,FALSE),"")</f>
        <v/>
      </c>
      <c r="BB33" s="1473" t="str">
        <f>IF(ISNUMBER(T33),'Cover Page'!$D$35/1000000*T33/VLOOKUP($AI33,'FX rate q'!$B$7:$C$47,2,FALSE),"")</f>
        <v/>
      </c>
      <c r="BC33" s="1473" t="str">
        <f>IF(ISNUMBER(U33),'Cover Page'!$D$35/1000000*U33/VLOOKUP($AI33,'FX rate q'!$B$7:$C$47,2,FALSE),"")</f>
        <v/>
      </c>
      <c r="BD33" s="1473" t="str">
        <f>IF(ISNUMBER(V33),'Cover Page'!$D$35/1000000*V33/VLOOKUP($AI33,'FX rate q'!$B$7:$C$47,2,FALSE),"")</f>
        <v/>
      </c>
      <c r="BE33" s="1473" t="str">
        <f>IF(ISNUMBER(W33),'Cover Page'!$D$35/1000000*W33/VLOOKUP($AI33,'FX rate q'!$B$7:$C$47,2,FALSE),"")</f>
        <v/>
      </c>
      <c r="BF33" s="1473" t="str">
        <f>IF(ISNUMBER(X33),'Cover Page'!$D$35/1000000*X33/VLOOKUP($AI33,'FX rate q'!$B$7:$C$47,2,FALSE),"")</f>
        <v/>
      </c>
      <c r="BG33" s="1473" t="str">
        <f>IF(ISNUMBER(Y33),'Cover Page'!$D$35/1000000*Y33/VLOOKUP($AI33,'FX rate q'!$B$7:$C$47,2,FALSE),"")</f>
        <v/>
      </c>
      <c r="BH33" s="1473" t="str">
        <f>IF(ISNUMBER(Z33),'Cover Page'!$D$35/1000000*Z33/VLOOKUP($AI33,'FX rate q'!$B$7:$C$47,2,FALSE),"")</f>
        <v/>
      </c>
      <c r="BI33" s="1473" t="str">
        <f>IF(ISNUMBER(AA33),'Cover Page'!$D$35/1000000*AA33/VLOOKUP($AI33,'FX rate q'!$B$7:$C$47,2,FALSE),"")</f>
        <v/>
      </c>
      <c r="BJ33" s="1473" t="str">
        <f>IF(ISNUMBER(AB33),'Cover Page'!$D$35/1000000*AB33/VLOOKUP($AI33,'FX rate q'!$B$7:$C$47,2,FALSE),"")</f>
        <v/>
      </c>
      <c r="BK33" s="1473" t="str">
        <f>IF(ISNUMBER(AC33),'Cover Page'!$D$35/1000000*AC33/VLOOKUP($AI33,'FX rate q'!$B$7:$C$47,2,FALSE),"")</f>
        <v/>
      </c>
      <c r="BL33" s="1473" t="str">
        <f>IF(ISNUMBER(AD33),'Cover Page'!$D$35/1000000*AD33/VLOOKUP($AI33,'FX rate q'!$B$7:$C$47,2,FALSE),"")</f>
        <v/>
      </c>
      <c r="BM33" s="1806" t="str">
        <f>IF(ISNUMBER(AE33),'Cover Page'!$D$35/1000000*AE33/VLOOKUP($AI33,'FX rate q'!$B$7:$C$47,2,FALSE),"")</f>
        <v/>
      </c>
      <c r="BP33" s="2195"/>
      <c r="BQ33" s="1457" t="s">
        <v>470</v>
      </c>
      <c r="BR33" s="1474" t="str">
        <f>IF(ISNUMBER(B33),'Cover Page'!$D$35/1000000*B33/'FX rate'!$C$27,"")</f>
        <v/>
      </c>
      <c r="BS33" s="1475" t="str">
        <f>IF(ISNUMBER(C33),'Cover Page'!$D$35/1000000*C33/'FX rate'!$C$27,"")</f>
        <v/>
      </c>
      <c r="BT33" s="1476" t="str">
        <f>IF(ISNUMBER(D33),'Cover Page'!$D$35/1000000*D33/'FX rate'!$C$27,"")</f>
        <v/>
      </c>
      <c r="BU33" s="1476" t="str">
        <f>IF(ISNUMBER(E33),'Cover Page'!$D$35/1000000*E33/'FX rate'!$C$27,"")</f>
        <v/>
      </c>
      <c r="BV33" s="1477" t="str">
        <f>IF(ISNUMBER(F33),'Cover Page'!$D$35/1000000*F33/'FX rate'!$C$27,"")</f>
        <v/>
      </c>
      <c r="BW33" s="1474" t="str">
        <f>IF(ISNUMBER(G33),'Cover Page'!$D$35/1000000*G33/'FX rate'!$C$27,"")</f>
        <v/>
      </c>
      <c r="BX33" s="1475" t="str">
        <f>IF(ISNUMBER(H33),'Cover Page'!$D$35/1000000*H33/'FX rate'!$C$27,"")</f>
        <v/>
      </c>
      <c r="BY33" s="1476" t="str">
        <f>IF(ISNUMBER(I33),'Cover Page'!$D$35/1000000*I33/'FX rate'!$C$27,"")</f>
        <v/>
      </c>
      <c r="BZ33" s="1476" t="str">
        <f>IF(ISNUMBER(J33),'Cover Page'!$D$35/1000000*J33/'FX rate'!$C$27,"")</f>
        <v/>
      </c>
      <c r="CA33" s="1477" t="str">
        <f>IF(ISNUMBER(K33),'Cover Page'!$D$35/1000000*K33/'FX rate'!$C$27,"")</f>
        <v/>
      </c>
      <c r="CB33" s="1475" t="str">
        <f>IF(ISNUMBER(L33),'Cover Page'!$D$35/1000000*L33/'FX rate'!$C$27,"")</f>
        <v/>
      </c>
      <c r="CC33" s="1475" t="str">
        <f>IF(ISNUMBER(M33),'Cover Page'!$D$35/1000000*M33/'FX rate'!$C$27,"")</f>
        <v/>
      </c>
      <c r="CD33" s="1476" t="str">
        <f>IF(ISNUMBER(N33),'Cover Page'!$D$35/1000000*N33/'FX rate'!$C$27,"")</f>
        <v/>
      </c>
      <c r="CE33" s="1476" t="str">
        <f>IF(ISNUMBER(O33),'Cover Page'!$D$35/1000000*O33/'FX rate'!$C$27,"")</f>
        <v/>
      </c>
      <c r="CF33" s="1477" t="str">
        <f>IF(ISNUMBER(P33),'Cover Page'!$D$35/1000000*P33/'FX rate'!$C$27,"")</f>
        <v/>
      </c>
      <c r="CG33" s="1474" t="str">
        <f>IF(ISNUMBER(Q33),'Cover Page'!$D$35/1000000*Q33/'FX rate'!$C$27,"")</f>
        <v/>
      </c>
      <c r="CH33" s="1475" t="str">
        <f>IF(ISNUMBER(R33),'Cover Page'!$D$35/1000000*R33/'FX rate'!$C$27,"")</f>
        <v/>
      </c>
      <c r="CI33" s="1476" t="str">
        <f>IF(ISNUMBER(S33),'Cover Page'!$D$35/1000000*S33/'FX rate'!$C$27,"")</f>
        <v/>
      </c>
      <c r="CJ33" s="1476" t="str">
        <f>IF(ISNUMBER(T33),'Cover Page'!$D$35/1000000*T33/'FX rate'!$C$27,"")</f>
        <v/>
      </c>
      <c r="CK33" s="1477" t="str">
        <f>IF(ISNUMBER(U33),'Cover Page'!$D$35/1000000*U33/'FX rate'!$C$27,"")</f>
        <v/>
      </c>
      <c r="CL33" s="1474" t="str">
        <f>IF(ISNUMBER(V33),'Cover Page'!$D$35/1000000*V33/'FX rate'!$C$27,"")</f>
        <v/>
      </c>
      <c r="CM33" s="1475" t="str">
        <f>IF(ISNUMBER(W33),'Cover Page'!$D$35/1000000*W33/'FX rate'!$C$27,"")</f>
        <v/>
      </c>
      <c r="CN33" s="1476" t="str">
        <f>IF(ISNUMBER(X33),'Cover Page'!$D$35/1000000*X33/'FX rate'!$C$27,"")</f>
        <v/>
      </c>
      <c r="CO33" s="1476" t="str">
        <f>IF(ISNUMBER(Y33),'Cover Page'!$D$35/1000000*Y33/'FX rate'!$C$27,"")</f>
        <v/>
      </c>
      <c r="CP33" s="1477" t="str">
        <f>IF(ISNUMBER(Z33),'Cover Page'!$D$35/1000000*Z33/'FX rate'!$C$27,"")</f>
        <v/>
      </c>
      <c r="CQ33" s="1474" t="str">
        <f>IF(ISNUMBER(AA33),'Cover Page'!$D$35/1000000*AA33/'FX rate'!$C$27,"")</f>
        <v/>
      </c>
      <c r="CR33" s="1475" t="str">
        <f>IF(ISNUMBER(AB33),'Cover Page'!$D$35/1000000*AB33/'FX rate'!$C$27,"")</f>
        <v/>
      </c>
      <c r="CS33" s="1476" t="str">
        <f>IF(ISNUMBER(AC33),'Cover Page'!$D$35/1000000*AC33/'FX rate'!$C$27,"")</f>
        <v/>
      </c>
      <c r="CT33" s="1476" t="str">
        <f>IF(ISNUMBER(AD33),'Cover Page'!$D$35/1000000*AD33/'FX rate'!$C$27,"")</f>
        <v/>
      </c>
      <c r="CU33" s="1477" t="str">
        <f>IF(ISNUMBER(AE33),'Cover Page'!$D$35/1000000*AE33/'FX rate'!$C$27,"")</f>
        <v/>
      </c>
    </row>
    <row r="34" spans="1:99" x14ac:dyDescent="0.2">
      <c r="A34" s="1457" t="s">
        <v>471</v>
      </c>
      <c r="B34" s="1718"/>
      <c r="C34" s="1468" t="str">
        <f t="shared" si="0"/>
        <v/>
      </c>
      <c r="D34" s="1719"/>
      <c r="E34" s="1719"/>
      <c r="F34" s="1469" t="str">
        <f t="shared" si="1"/>
        <v/>
      </c>
      <c r="G34" s="1718"/>
      <c r="H34" s="1468" t="str">
        <f t="shared" si="2"/>
        <v/>
      </c>
      <c r="I34" s="1719"/>
      <c r="J34" s="1719"/>
      <c r="K34" s="1469" t="str">
        <f t="shared" si="3"/>
        <v/>
      </c>
      <c r="L34" s="1718"/>
      <c r="M34" s="1468" t="str">
        <f t="shared" si="4"/>
        <v/>
      </c>
      <c r="N34" s="1719"/>
      <c r="O34" s="1719"/>
      <c r="P34" s="1469" t="str">
        <f t="shared" si="5"/>
        <v/>
      </c>
      <c r="Q34" s="1718"/>
      <c r="R34" s="1468" t="str">
        <f t="shared" si="6"/>
        <v/>
      </c>
      <c r="S34" s="1719"/>
      <c r="T34" s="1719"/>
      <c r="U34" s="1469" t="str">
        <f t="shared" si="7"/>
        <v/>
      </c>
      <c r="V34" s="1737"/>
      <c r="W34" s="1468" t="str">
        <f t="shared" si="8"/>
        <v/>
      </c>
      <c r="X34" s="1738"/>
      <c r="Y34" s="1738"/>
      <c r="Z34" s="1469" t="str">
        <f t="shared" si="9"/>
        <v/>
      </c>
      <c r="AA34" s="1737"/>
      <c r="AB34" s="1468" t="str">
        <f t="shared" si="10"/>
        <v/>
      </c>
      <c r="AC34" s="1738"/>
      <c r="AD34" s="1738"/>
      <c r="AE34" s="1469" t="str">
        <f t="shared" si="11"/>
        <v/>
      </c>
      <c r="AF34" s="1478"/>
      <c r="AH34" s="2194"/>
      <c r="AI34" s="1804" t="s">
        <v>471</v>
      </c>
      <c r="AJ34" s="1473" t="str">
        <f>IF(ISNUMBER(B34),'Cover Page'!$D$35/1000000*B34/VLOOKUP($AI34,'FX rate q'!$B$7:$C$47,2,FALSE),"")</f>
        <v/>
      </c>
      <c r="AK34" s="1473" t="str">
        <f>IF(ISNUMBER(C34),'Cover Page'!$D$35/1000000*C34/VLOOKUP($AI34,'FX rate q'!$B$7:$C$47,2,FALSE),"")</f>
        <v/>
      </c>
      <c r="AL34" s="1473" t="str">
        <f>IF(ISNUMBER(D34),'Cover Page'!$D$35/1000000*D34/VLOOKUP($AI34,'FX rate q'!$B$7:$C$47,2,FALSE),"")</f>
        <v/>
      </c>
      <c r="AM34" s="1473" t="str">
        <f>IF(ISNUMBER(E34),'Cover Page'!$D$35/1000000*E34/VLOOKUP($AI34,'FX rate q'!$B$7:$C$47,2,FALSE),"")</f>
        <v/>
      </c>
      <c r="AN34" s="1473" t="str">
        <f>IF(ISNUMBER(F34),'Cover Page'!$D$35/1000000*F34/VLOOKUP($AI34,'FX rate q'!$B$7:$C$47,2,FALSE),"")</f>
        <v/>
      </c>
      <c r="AO34" s="1473" t="str">
        <f>IF(ISNUMBER(G34),'Cover Page'!$D$35/1000000*G34/VLOOKUP($AI34,'FX rate q'!$B$7:$C$47,2,FALSE),"")</f>
        <v/>
      </c>
      <c r="AP34" s="1473" t="str">
        <f>IF(ISNUMBER(H34),'Cover Page'!$D$35/1000000*H34/VLOOKUP($AI34,'FX rate q'!$B$7:$C$47,2,FALSE),"")</f>
        <v/>
      </c>
      <c r="AQ34" s="1473" t="str">
        <f>IF(ISNUMBER(I34),'Cover Page'!$D$35/1000000*I34/VLOOKUP($AI34,'FX rate q'!$B$7:$C$47,2,FALSE),"")</f>
        <v/>
      </c>
      <c r="AR34" s="1473" t="str">
        <f>IF(ISNUMBER(J34),'Cover Page'!$D$35/1000000*J34/VLOOKUP($AI34,'FX rate q'!$B$7:$C$47,2,FALSE),"")</f>
        <v/>
      </c>
      <c r="AS34" s="1473" t="str">
        <f>IF(ISNUMBER(K34),'Cover Page'!$D$35/1000000*K34/VLOOKUP($AI34,'FX rate q'!$B$7:$C$47,2,FALSE),"")</f>
        <v/>
      </c>
      <c r="AT34" s="1473" t="str">
        <f>IF(ISNUMBER(L34),'Cover Page'!$D$35/1000000*L34/VLOOKUP($AI34,'FX rate q'!$B$7:$C$47,2,FALSE),"")</f>
        <v/>
      </c>
      <c r="AU34" s="1473" t="str">
        <f>IF(ISNUMBER(M34),'Cover Page'!$D$35/1000000*M34/VLOOKUP($AI34,'FX rate q'!$B$7:$C$47,2,FALSE),"")</f>
        <v/>
      </c>
      <c r="AV34" s="1473" t="str">
        <f>IF(ISNUMBER(N34),'Cover Page'!$D$35/1000000*N34/VLOOKUP($AI34,'FX rate q'!$B$7:$C$47,2,FALSE),"")</f>
        <v/>
      </c>
      <c r="AW34" s="1473" t="str">
        <f>IF(ISNUMBER(O34),'Cover Page'!$D$35/1000000*O34/VLOOKUP($AI34,'FX rate q'!$B$7:$C$47,2,FALSE),"")</f>
        <v/>
      </c>
      <c r="AX34" s="1473" t="str">
        <f>IF(ISNUMBER(P34),'Cover Page'!$D$35/1000000*P34/VLOOKUP($AI34,'FX rate q'!$B$7:$C$47,2,FALSE),"")</f>
        <v/>
      </c>
      <c r="AY34" s="1473" t="str">
        <f>IF(ISNUMBER(Q34),'Cover Page'!$D$35/1000000*Q34/VLOOKUP($AI34,'FX rate q'!$B$7:$C$47,2,FALSE),"")</f>
        <v/>
      </c>
      <c r="AZ34" s="1473" t="str">
        <f>IF(ISNUMBER(R34),'Cover Page'!$D$35/1000000*R34/VLOOKUP($AI34,'FX rate q'!$B$7:$C$47,2,FALSE),"")</f>
        <v/>
      </c>
      <c r="BA34" s="1473" t="str">
        <f>IF(ISNUMBER(S34),'Cover Page'!$D$35/1000000*S34/VLOOKUP($AI34,'FX rate q'!$B$7:$C$47,2,FALSE),"")</f>
        <v/>
      </c>
      <c r="BB34" s="1473" t="str">
        <f>IF(ISNUMBER(T34),'Cover Page'!$D$35/1000000*T34/VLOOKUP($AI34,'FX rate q'!$B$7:$C$47,2,FALSE),"")</f>
        <v/>
      </c>
      <c r="BC34" s="1473" t="str">
        <f>IF(ISNUMBER(U34),'Cover Page'!$D$35/1000000*U34/VLOOKUP($AI34,'FX rate q'!$B$7:$C$47,2,FALSE),"")</f>
        <v/>
      </c>
      <c r="BD34" s="1473" t="str">
        <f>IF(ISNUMBER(V34),'Cover Page'!$D$35/1000000*V34/VLOOKUP($AI34,'FX rate q'!$B$7:$C$47,2,FALSE),"")</f>
        <v/>
      </c>
      <c r="BE34" s="1473" t="str">
        <f>IF(ISNUMBER(W34),'Cover Page'!$D$35/1000000*W34/VLOOKUP($AI34,'FX rate q'!$B$7:$C$47,2,FALSE),"")</f>
        <v/>
      </c>
      <c r="BF34" s="1473" t="str">
        <f>IF(ISNUMBER(X34),'Cover Page'!$D$35/1000000*X34/VLOOKUP($AI34,'FX rate q'!$B$7:$C$47,2,FALSE),"")</f>
        <v/>
      </c>
      <c r="BG34" s="1473" t="str">
        <f>IF(ISNUMBER(Y34),'Cover Page'!$D$35/1000000*Y34/VLOOKUP($AI34,'FX rate q'!$B$7:$C$47,2,FALSE),"")</f>
        <v/>
      </c>
      <c r="BH34" s="1473" t="str">
        <f>IF(ISNUMBER(Z34),'Cover Page'!$D$35/1000000*Z34/VLOOKUP($AI34,'FX rate q'!$B$7:$C$47,2,FALSE),"")</f>
        <v/>
      </c>
      <c r="BI34" s="1473" t="str">
        <f>IF(ISNUMBER(AA34),'Cover Page'!$D$35/1000000*AA34/VLOOKUP($AI34,'FX rate q'!$B$7:$C$47,2,FALSE),"")</f>
        <v/>
      </c>
      <c r="BJ34" s="1473" t="str">
        <f>IF(ISNUMBER(AB34),'Cover Page'!$D$35/1000000*AB34/VLOOKUP($AI34,'FX rate q'!$B$7:$C$47,2,FALSE),"")</f>
        <v/>
      </c>
      <c r="BK34" s="1473" t="str">
        <f>IF(ISNUMBER(AC34),'Cover Page'!$D$35/1000000*AC34/VLOOKUP($AI34,'FX rate q'!$B$7:$C$47,2,FALSE),"")</f>
        <v/>
      </c>
      <c r="BL34" s="1473" t="str">
        <f>IF(ISNUMBER(AD34),'Cover Page'!$D$35/1000000*AD34/VLOOKUP($AI34,'FX rate q'!$B$7:$C$47,2,FALSE),"")</f>
        <v/>
      </c>
      <c r="BM34" s="1806" t="str">
        <f>IF(ISNUMBER(AE34),'Cover Page'!$D$35/1000000*AE34/VLOOKUP($AI34,'FX rate q'!$B$7:$C$47,2,FALSE),"")</f>
        <v/>
      </c>
      <c r="BP34" s="2195"/>
      <c r="BQ34" s="1457" t="s">
        <v>471</v>
      </c>
      <c r="BR34" s="1474" t="str">
        <f>IF(ISNUMBER(B34),'Cover Page'!$D$35/1000000*B34/'FX rate'!$C$27,"")</f>
        <v/>
      </c>
      <c r="BS34" s="1475" t="str">
        <f>IF(ISNUMBER(C34),'Cover Page'!$D$35/1000000*C34/'FX rate'!$C$27,"")</f>
        <v/>
      </c>
      <c r="BT34" s="1476" t="str">
        <f>IF(ISNUMBER(D34),'Cover Page'!$D$35/1000000*D34/'FX rate'!$C$27,"")</f>
        <v/>
      </c>
      <c r="BU34" s="1476" t="str">
        <f>IF(ISNUMBER(E34),'Cover Page'!$D$35/1000000*E34/'FX rate'!$C$27,"")</f>
        <v/>
      </c>
      <c r="BV34" s="1477" t="str">
        <f>IF(ISNUMBER(F34),'Cover Page'!$D$35/1000000*F34/'FX rate'!$C$27,"")</f>
        <v/>
      </c>
      <c r="BW34" s="1474" t="str">
        <f>IF(ISNUMBER(G34),'Cover Page'!$D$35/1000000*G34/'FX rate'!$C$27,"")</f>
        <v/>
      </c>
      <c r="BX34" s="1475" t="str">
        <f>IF(ISNUMBER(H34),'Cover Page'!$D$35/1000000*H34/'FX rate'!$C$27,"")</f>
        <v/>
      </c>
      <c r="BY34" s="1476" t="str">
        <f>IF(ISNUMBER(I34),'Cover Page'!$D$35/1000000*I34/'FX rate'!$C$27,"")</f>
        <v/>
      </c>
      <c r="BZ34" s="1476" t="str">
        <f>IF(ISNUMBER(J34),'Cover Page'!$D$35/1000000*J34/'FX rate'!$C$27,"")</f>
        <v/>
      </c>
      <c r="CA34" s="1477" t="str">
        <f>IF(ISNUMBER(K34),'Cover Page'!$D$35/1000000*K34/'FX rate'!$C$27,"")</f>
        <v/>
      </c>
      <c r="CB34" s="1475" t="str">
        <f>IF(ISNUMBER(L34),'Cover Page'!$D$35/1000000*L34/'FX rate'!$C$27,"")</f>
        <v/>
      </c>
      <c r="CC34" s="1475" t="str">
        <f>IF(ISNUMBER(M34),'Cover Page'!$D$35/1000000*M34/'FX rate'!$C$27,"")</f>
        <v/>
      </c>
      <c r="CD34" s="1476" t="str">
        <f>IF(ISNUMBER(N34),'Cover Page'!$D$35/1000000*N34/'FX rate'!$C$27,"")</f>
        <v/>
      </c>
      <c r="CE34" s="1476" t="str">
        <f>IF(ISNUMBER(O34),'Cover Page'!$D$35/1000000*O34/'FX rate'!$C$27,"")</f>
        <v/>
      </c>
      <c r="CF34" s="1477" t="str">
        <f>IF(ISNUMBER(P34),'Cover Page'!$D$35/1000000*P34/'FX rate'!$C$27,"")</f>
        <v/>
      </c>
      <c r="CG34" s="1474" t="str">
        <f>IF(ISNUMBER(Q34),'Cover Page'!$D$35/1000000*Q34/'FX rate'!$C$27,"")</f>
        <v/>
      </c>
      <c r="CH34" s="1475" t="str">
        <f>IF(ISNUMBER(R34),'Cover Page'!$D$35/1000000*R34/'FX rate'!$C$27,"")</f>
        <v/>
      </c>
      <c r="CI34" s="1476" t="str">
        <f>IF(ISNUMBER(S34),'Cover Page'!$D$35/1000000*S34/'FX rate'!$C$27,"")</f>
        <v/>
      </c>
      <c r="CJ34" s="1476" t="str">
        <f>IF(ISNUMBER(T34),'Cover Page'!$D$35/1000000*T34/'FX rate'!$C$27,"")</f>
        <v/>
      </c>
      <c r="CK34" s="1477" t="str">
        <f>IF(ISNUMBER(U34),'Cover Page'!$D$35/1000000*U34/'FX rate'!$C$27,"")</f>
        <v/>
      </c>
      <c r="CL34" s="1474" t="str">
        <f>IF(ISNUMBER(V34),'Cover Page'!$D$35/1000000*V34/'FX rate'!$C$27,"")</f>
        <v/>
      </c>
      <c r="CM34" s="1475" t="str">
        <f>IF(ISNUMBER(W34),'Cover Page'!$D$35/1000000*W34/'FX rate'!$C$27,"")</f>
        <v/>
      </c>
      <c r="CN34" s="1476" t="str">
        <f>IF(ISNUMBER(X34),'Cover Page'!$D$35/1000000*X34/'FX rate'!$C$27,"")</f>
        <v/>
      </c>
      <c r="CO34" s="1476" t="str">
        <f>IF(ISNUMBER(Y34),'Cover Page'!$D$35/1000000*Y34/'FX rate'!$C$27,"")</f>
        <v/>
      </c>
      <c r="CP34" s="1477" t="str">
        <f>IF(ISNUMBER(Z34),'Cover Page'!$D$35/1000000*Z34/'FX rate'!$C$27,"")</f>
        <v/>
      </c>
      <c r="CQ34" s="1474" t="str">
        <f>IF(ISNUMBER(AA34),'Cover Page'!$D$35/1000000*AA34/'FX rate'!$C$27,"")</f>
        <v/>
      </c>
      <c r="CR34" s="1475" t="str">
        <f>IF(ISNUMBER(AB34),'Cover Page'!$D$35/1000000*AB34/'FX rate'!$C$27,"")</f>
        <v/>
      </c>
      <c r="CS34" s="1476" t="str">
        <f>IF(ISNUMBER(AC34),'Cover Page'!$D$35/1000000*AC34/'FX rate'!$C$27,"")</f>
        <v/>
      </c>
      <c r="CT34" s="1476" t="str">
        <f>IF(ISNUMBER(AD34),'Cover Page'!$D$35/1000000*AD34/'FX rate'!$C$27,"")</f>
        <v/>
      </c>
      <c r="CU34" s="1477" t="str">
        <f>IF(ISNUMBER(AE34),'Cover Page'!$D$35/1000000*AE34/'FX rate'!$C$27,"")</f>
        <v/>
      </c>
    </row>
    <row r="35" spans="1:99" x14ac:dyDescent="0.2">
      <c r="A35" s="1457" t="s">
        <v>472</v>
      </c>
      <c r="B35" s="1718"/>
      <c r="C35" s="1468" t="str">
        <f t="shared" si="0"/>
        <v/>
      </c>
      <c r="D35" s="1719"/>
      <c r="E35" s="1719"/>
      <c r="F35" s="1469" t="str">
        <f t="shared" si="1"/>
        <v/>
      </c>
      <c r="G35" s="1718"/>
      <c r="H35" s="1468" t="str">
        <f t="shared" si="2"/>
        <v/>
      </c>
      <c r="I35" s="1719"/>
      <c r="J35" s="1719"/>
      <c r="K35" s="1469" t="str">
        <f t="shared" si="3"/>
        <v/>
      </c>
      <c r="L35" s="1718"/>
      <c r="M35" s="1468" t="str">
        <f t="shared" si="4"/>
        <v/>
      </c>
      <c r="N35" s="1719"/>
      <c r="O35" s="1719"/>
      <c r="P35" s="1469" t="str">
        <f t="shared" si="5"/>
        <v/>
      </c>
      <c r="Q35" s="1718"/>
      <c r="R35" s="1468" t="str">
        <f t="shared" si="6"/>
        <v/>
      </c>
      <c r="S35" s="1719"/>
      <c r="T35" s="1719"/>
      <c r="U35" s="1469" t="str">
        <f t="shared" si="7"/>
        <v/>
      </c>
      <c r="V35" s="1737"/>
      <c r="W35" s="1468" t="str">
        <f t="shared" si="8"/>
        <v/>
      </c>
      <c r="X35" s="1738"/>
      <c r="Y35" s="1738"/>
      <c r="Z35" s="1469" t="str">
        <f t="shared" si="9"/>
        <v/>
      </c>
      <c r="AA35" s="1737"/>
      <c r="AB35" s="1468" t="str">
        <f t="shared" si="10"/>
        <v/>
      </c>
      <c r="AC35" s="1738"/>
      <c r="AD35" s="1738"/>
      <c r="AE35" s="1469" t="str">
        <f t="shared" si="11"/>
        <v/>
      </c>
      <c r="AF35" s="1478"/>
      <c r="AH35" s="2194"/>
      <c r="AI35" s="1804" t="s">
        <v>472</v>
      </c>
      <c r="AJ35" s="1473" t="str">
        <f>IF(ISNUMBER(B35),'Cover Page'!$D$35/1000000*B35/VLOOKUP($AI35,'FX rate q'!$B$7:$C$47,2,FALSE),"")</f>
        <v/>
      </c>
      <c r="AK35" s="1473" t="str">
        <f>IF(ISNUMBER(C35),'Cover Page'!$D$35/1000000*C35/VLOOKUP($AI35,'FX rate q'!$B$7:$C$47,2,FALSE),"")</f>
        <v/>
      </c>
      <c r="AL35" s="1473" t="str">
        <f>IF(ISNUMBER(D35),'Cover Page'!$D$35/1000000*D35/VLOOKUP($AI35,'FX rate q'!$B$7:$C$47,2,FALSE),"")</f>
        <v/>
      </c>
      <c r="AM35" s="1473" t="str">
        <f>IF(ISNUMBER(E35),'Cover Page'!$D$35/1000000*E35/VLOOKUP($AI35,'FX rate q'!$B$7:$C$47,2,FALSE),"")</f>
        <v/>
      </c>
      <c r="AN35" s="1473" t="str">
        <f>IF(ISNUMBER(F35),'Cover Page'!$D$35/1000000*F35/VLOOKUP($AI35,'FX rate q'!$B$7:$C$47,2,FALSE),"")</f>
        <v/>
      </c>
      <c r="AO35" s="1473" t="str">
        <f>IF(ISNUMBER(G35),'Cover Page'!$D$35/1000000*G35/VLOOKUP($AI35,'FX rate q'!$B$7:$C$47,2,FALSE),"")</f>
        <v/>
      </c>
      <c r="AP35" s="1473" t="str">
        <f>IF(ISNUMBER(H35),'Cover Page'!$D$35/1000000*H35/VLOOKUP($AI35,'FX rate q'!$B$7:$C$47,2,FALSE),"")</f>
        <v/>
      </c>
      <c r="AQ35" s="1473" t="str">
        <f>IF(ISNUMBER(I35),'Cover Page'!$D$35/1000000*I35/VLOOKUP($AI35,'FX rate q'!$B$7:$C$47,2,FALSE),"")</f>
        <v/>
      </c>
      <c r="AR35" s="1473" t="str">
        <f>IF(ISNUMBER(J35),'Cover Page'!$D$35/1000000*J35/VLOOKUP($AI35,'FX rate q'!$B$7:$C$47,2,FALSE),"")</f>
        <v/>
      </c>
      <c r="AS35" s="1473" t="str">
        <f>IF(ISNUMBER(K35),'Cover Page'!$D$35/1000000*K35/VLOOKUP($AI35,'FX rate q'!$B$7:$C$47,2,FALSE),"")</f>
        <v/>
      </c>
      <c r="AT35" s="1473" t="str">
        <f>IF(ISNUMBER(L35),'Cover Page'!$D$35/1000000*L35/VLOOKUP($AI35,'FX rate q'!$B$7:$C$47,2,FALSE),"")</f>
        <v/>
      </c>
      <c r="AU35" s="1473" t="str">
        <f>IF(ISNUMBER(M35),'Cover Page'!$D$35/1000000*M35/VLOOKUP($AI35,'FX rate q'!$B$7:$C$47,2,FALSE),"")</f>
        <v/>
      </c>
      <c r="AV35" s="1473" t="str">
        <f>IF(ISNUMBER(N35),'Cover Page'!$D$35/1000000*N35/VLOOKUP($AI35,'FX rate q'!$B$7:$C$47,2,FALSE),"")</f>
        <v/>
      </c>
      <c r="AW35" s="1473" t="str">
        <f>IF(ISNUMBER(O35),'Cover Page'!$D$35/1000000*O35/VLOOKUP($AI35,'FX rate q'!$B$7:$C$47,2,FALSE),"")</f>
        <v/>
      </c>
      <c r="AX35" s="1473" t="str">
        <f>IF(ISNUMBER(P35),'Cover Page'!$D$35/1000000*P35/VLOOKUP($AI35,'FX rate q'!$B$7:$C$47,2,FALSE),"")</f>
        <v/>
      </c>
      <c r="AY35" s="1473" t="str">
        <f>IF(ISNUMBER(Q35),'Cover Page'!$D$35/1000000*Q35/VLOOKUP($AI35,'FX rate q'!$B$7:$C$47,2,FALSE),"")</f>
        <v/>
      </c>
      <c r="AZ35" s="1473" t="str">
        <f>IF(ISNUMBER(R35),'Cover Page'!$D$35/1000000*R35/VLOOKUP($AI35,'FX rate q'!$B$7:$C$47,2,FALSE),"")</f>
        <v/>
      </c>
      <c r="BA35" s="1473" t="str">
        <f>IF(ISNUMBER(S35),'Cover Page'!$D$35/1000000*S35/VLOOKUP($AI35,'FX rate q'!$B$7:$C$47,2,FALSE),"")</f>
        <v/>
      </c>
      <c r="BB35" s="1473" t="str">
        <f>IF(ISNUMBER(T35),'Cover Page'!$D$35/1000000*T35/VLOOKUP($AI35,'FX rate q'!$B$7:$C$47,2,FALSE),"")</f>
        <v/>
      </c>
      <c r="BC35" s="1473" t="str">
        <f>IF(ISNUMBER(U35),'Cover Page'!$D$35/1000000*U35/VLOOKUP($AI35,'FX rate q'!$B$7:$C$47,2,FALSE),"")</f>
        <v/>
      </c>
      <c r="BD35" s="1473" t="str">
        <f>IF(ISNUMBER(V35),'Cover Page'!$D$35/1000000*V35/VLOOKUP($AI35,'FX rate q'!$B$7:$C$47,2,FALSE),"")</f>
        <v/>
      </c>
      <c r="BE35" s="1473" t="str">
        <f>IF(ISNUMBER(W35),'Cover Page'!$D$35/1000000*W35/VLOOKUP($AI35,'FX rate q'!$B$7:$C$47,2,FALSE),"")</f>
        <v/>
      </c>
      <c r="BF35" s="1473" t="str">
        <f>IF(ISNUMBER(X35),'Cover Page'!$D$35/1000000*X35/VLOOKUP($AI35,'FX rate q'!$B$7:$C$47,2,FALSE),"")</f>
        <v/>
      </c>
      <c r="BG35" s="1473" t="str">
        <f>IF(ISNUMBER(Y35),'Cover Page'!$D$35/1000000*Y35/VLOOKUP($AI35,'FX rate q'!$B$7:$C$47,2,FALSE),"")</f>
        <v/>
      </c>
      <c r="BH35" s="1473" t="str">
        <f>IF(ISNUMBER(Z35),'Cover Page'!$D$35/1000000*Z35/VLOOKUP($AI35,'FX rate q'!$B$7:$C$47,2,FALSE),"")</f>
        <v/>
      </c>
      <c r="BI35" s="1473" t="str">
        <f>IF(ISNUMBER(AA35),'Cover Page'!$D$35/1000000*AA35/VLOOKUP($AI35,'FX rate q'!$B$7:$C$47,2,FALSE),"")</f>
        <v/>
      </c>
      <c r="BJ35" s="1473" t="str">
        <f>IF(ISNUMBER(AB35),'Cover Page'!$D$35/1000000*AB35/VLOOKUP($AI35,'FX rate q'!$B$7:$C$47,2,FALSE),"")</f>
        <v/>
      </c>
      <c r="BK35" s="1473" t="str">
        <f>IF(ISNUMBER(AC35),'Cover Page'!$D$35/1000000*AC35/VLOOKUP($AI35,'FX rate q'!$B$7:$C$47,2,FALSE),"")</f>
        <v/>
      </c>
      <c r="BL35" s="1473" t="str">
        <f>IF(ISNUMBER(AD35),'Cover Page'!$D$35/1000000*AD35/VLOOKUP($AI35,'FX rate q'!$B$7:$C$47,2,FALSE),"")</f>
        <v/>
      </c>
      <c r="BM35" s="1806" t="str">
        <f>IF(ISNUMBER(AE35),'Cover Page'!$D$35/1000000*AE35/VLOOKUP($AI35,'FX rate q'!$B$7:$C$47,2,FALSE),"")</f>
        <v/>
      </c>
      <c r="BP35" s="2195"/>
      <c r="BQ35" s="1457" t="s">
        <v>472</v>
      </c>
      <c r="BR35" s="1474" t="str">
        <f>IF(ISNUMBER(B35),'Cover Page'!$D$35/1000000*B35/'FX rate'!$C$27,"")</f>
        <v/>
      </c>
      <c r="BS35" s="1475" t="str">
        <f>IF(ISNUMBER(C35),'Cover Page'!$D$35/1000000*C35/'FX rate'!$C$27,"")</f>
        <v/>
      </c>
      <c r="BT35" s="1476" t="str">
        <f>IF(ISNUMBER(D35),'Cover Page'!$D$35/1000000*D35/'FX rate'!$C$27,"")</f>
        <v/>
      </c>
      <c r="BU35" s="1476" t="str">
        <f>IF(ISNUMBER(E35),'Cover Page'!$D$35/1000000*E35/'FX rate'!$C$27,"")</f>
        <v/>
      </c>
      <c r="BV35" s="1477" t="str">
        <f>IF(ISNUMBER(F35),'Cover Page'!$D$35/1000000*F35/'FX rate'!$C$27,"")</f>
        <v/>
      </c>
      <c r="BW35" s="1474" t="str">
        <f>IF(ISNUMBER(G35),'Cover Page'!$D$35/1000000*G35/'FX rate'!$C$27,"")</f>
        <v/>
      </c>
      <c r="BX35" s="1475" t="str">
        <f>IF(ISNUMBER(H35),'Cover Page'!$D$35/1000000*H35/'FX rate'!$C$27,"")</f>
        <v/>
      </c>
      <c r="BY35" s="1476" t="str">
        <f>IF(ISNUMBER(I35),'Cover Page'!$D$35/1000000*I35/'FX rate'!$C$27,"")</f>
        <v/>
      </c>
      <c r="BZ35" s="1476" t="str">
        <f>IF(ISNUMBER(J35),'Cover Page'!$D$35/1000000*J35/'FX rate'!$C$27,"")</f>
        <v/>
      </c>
      <c r="CA35" s="1477" t="str">
        <f>IF(ISNUMBER(K35),'Cover Page'!$D$35/1000000*K35/'FX rate'!$C$27,"")</f>
        <v/>
      </c>
      <c r="CB35" s="1475" t="str">
        <f>IF(ISNUMBER(L35),'Cover Page'!$D$35/1000000*L35/'FX rate'!$C$27,"")</f>
        <v/>
      </c>
      <c r="CC35" s="1475" t="str">
        <f>IF(ISNUMBER(M35),'Cover Page'!$D$35/1000000*M35/'FX rate'!$C$27,"")</f>
        <v/>
      </c>
      <c r="CD35" s="1476" t="str">
        <f>IF(ISNUMBER(N35),'Cover Page'!$D$35/1000000*N35/'FX rate'!$C$27,"")</f>
        <v/>
      </c>
      <c r="CE35" s="1476" t="str">
        <f>IF(ISNUMBER(O35),'Cover Page'!$D$35/1000000*O35/'FX rate'!$C$27,"")</f>
        <v/>
      </c>
      <c r="CF35" s="1477" t="str">
        <f>IF(ISNUMBER(P35),'Cover Page'!$D$35/1000000*P35/'FX rate'!$C$27,"")</f>
        <v/>
      </c>
      <c r="CG35" s="1474" t="str">
        <f>IF(ISNUMBER(Q35),'Cover Page'!$D$35/1000000*Q35/'FX rate'!$C$27,"")</f>
        <v/>
      </c>
      <c r="CH35" s="1475" t="str">
        <f>IF(ISNUMBER(R35),'Cover Page'!$D$35/1000000*R35/'FX rate'!$C$27,"")</f>
        <v/>
      </c>
      <c r="CI35" s="1476" t="str">
        <f>IF(ISNUMBER(S35),'Cover Page'!$D$35/1000000*S35/'FX rate'!$C$27,"")</f>
        <v/>
      </c>
      <c r="CJ35" s="1476" t="str">
        <f>IF(ISNUMBER(T35),'Cover Page'!$D$35/1000000*T35/'FX rate'!$C$27,"")</f>
        <v/>
      </c>
      <c r="CK35" s="1477" t="str">
        <f>IF(ISNUMBER(U35),'Cover Page'!$D$35/1000000*U35/'FX rate'!$C$27,"")</f>
        <v/>
      </c>
      <c r="CL35" s="1474" t="str">
        <f>IF(ISNUMBER(V35),'Cover Page'!$D$35/1000000*V35/'FX rate'!$C$27,"")</f>
        <v/>
      </c>
      <c r="CM35" s="1475" t="str">
        <f>IF(ISNUMBER(W35),'Cover Page'!$D$35/1000000*W35/'FX rate'!$C$27,"")</f>
        <v/>
      </c>
      <c r="CN35" s="1476" t="str">
        <f>IF(ISNUMBER(X35),'Cover Page'!$D$35/1000000*X35/'FX rate'!$C$27,"")</f>
        <v/>
      </c>
      <c r="CO35" s="1476" t="str">
        <f>IF(ISNUMBER(Y35),'Cover Page'!$D$35/1000000*Y35/'FX rate'!$C$27,"")</f>
        <v/>
      </c>
      <c r="CP35" s="1477" t="str">
        <f>IF(ISNUMBER(Z35),'Cover Page'!$D$35/1000000*Z35/'FX rate'!$C$27,"")</f>
        <v/>
      </c>
      <c r="CQ35" s="1474" t="str">
        <f>IF(ISNUMBER(AA35),'Cover Page'!$D$35/1000000*AA35/'FX rate'!$C$27,"")</f>
        <v/>
      </c>
      <c r="CR35" s="1475" t="str">
        <f>IF(ISNUMBER(AB35),'Cover Page'!$D$35/1000000*AB35/'FX rate'!$C$27,"")</f>
        <v/>
      </c>
      <c r="CS35" s="1476" t="str">
        <f>IF(ISNUMBER(AC35),'Cover Page'!$D$35/1000000*AC35/'FX rate'!$C$27,"")</f>
        <v/>
      </c>
      <c r="CT35" s="1476" t="str">
        <f>IF(ISNUMBER(AD35),'Cover Page'!$D$35/1000000*AD35/'FX rate'!$C$27,"")</f>
        <v/>
      </c>
      <c r="CU35" s="1477" t="str">
        <f>IF(ISNUMBER(AE35),'Cover Page'!$D$35/1000000*AE35/'FX rate'!$C$27,"")</f>
        <v/>
      </c>
    </row>
    <row r="36" spans="1:99" x14ac:dyDescent="0.2">
      <c r="A36" s="1457" t="s">
        <v>473</v>
      </c>
      <c r="B36" s="1718"/>
      <c r="C36" s="1468" t="str">
        <f t="shared" si="0"/>
        <v/>
      </c>
      <c r="D36" s="1719"/>
      <c r="E36" s="1719"/>
      <c r="F36" s="1469" t="str">
        <f t="shared" si="1"/>
        <v/>
      </c>
      <c r="G36" s="1718"/>
      <c r="H36" s="1468" t="str">
        <f t="shared" si="2"/>
        <v/>
      </c>
      <c r="I36" s="1719"/>
      <c r="J36" s="1719"/>
      <c r="K36" s="1469" t="str">
        <f t="shared" si="3"/>
        <v/>
      </c>
      <c r="L36" s="1718"/>
      <c r="M36" s="1468" t="str">
        <f t="shared" si="4"/>
        <v/>
      </c>
      <c r="N36" s="1719"/>
      <c r="O36" s="1719"/>
      <c r="P36" s="1469" t="str">
        <f t="shared" si="5"/>
        <v/>
      </c>
      <c r="Q36" s="1718"/>
      <c r="R36" s="1468" t="str">
        <f t="shared" si="6"/>
        <v/>
      </c>
      <c r="S36" s="1719"/>
      <c r="T36" s="1719"/>
      <c r="U36" s="1469" t="str">
        <f t="shared" si="7"/>
        <v/>
      </c>
      <c r="V36" s="1737"/>
      <c r="W36" s="1468" t="str">
        <f t="shared" si="8"/>
        <v/>
      </c>
      <c r="X36" s="1738"/>
      <c r="Y36" s="1738"/>
      <c r="Z36" s="1469" t="str">
        <f t="shared" si="9"/>
        <v/>
      </c>
      <c r="AA36" s="1737"/>
      <c r="AB36" s="1468" t="str">
        <f t="shared" si="10"/>
        <v/>
      </c>
      <c r="AC36" s="1738"/>
      <c r="AD36" s="1738"/>
      <c r="AE36" s="1469" t="str">
        <f t="shared" si="11"/>
        <v/>
      </c>
      <c r="AF36" s="1478"/>
      <c r="AH36" s="2194"/>
      <c r="AI36" s="1804" t="s">
        <v>473</v>
      </c>
      <c r="AJ36" s="1473" t="str">
        <f>IF(ISNUMBER(B36),'Cover Page'!$D$35/1000000*B36/VLOOKUP($AI36,'FX rate q'!$B$7:$C$47,2,FALSE),"")</f>
        <v/>
      </c>
      <c r="AK36" s="1473" t="str">
        <f>IF(ISNUMBER(C36),'Cover Page'!$D$35/1000000*C36/VLOOKUP($AI36,'FX rate q'!$B$7:$C$47,2,FALSE),"")</f>
        <v/>
      </c>
      <c r="AL36" s="1473" t="str">
        <f>IF(ISNUMBER(D36),'Cover Page'!$D$35/1000000*D36/VLOOKUP($AI36,'FX rate q'!$B$7:$C$47,2,FALSE),"")</f>
        <v/>
      </c>
      <c r="AM36" s="1473" t="str">
        <f>IF(ISNUMBER(E36),'Cover Page'!$D$35/1000000*E36/VLOOKUP($AI36,'FX rate q'!$B$7:$C$47,2,FALSE),"")</f>
        <v/>
      </c>
      <c r="AN36" s="1473" t="str">
        <f>IF(ISNUMBER(F36),'Cover Page'!$D$35/1000000*F36/VLOOKUP($AI36,'FX rate q'!$B$7:$C$47,2,FALSE),"")</f>
        <v/>
      </c>
      <c r="AO36" s="1473" t="str">
        <f>IF(ISNUMBER(G36),'Cover Page'!$D$35/1000000*G36/VLOOKUP($AI36,'FX rate q'!$B$7:$C$47,2,FALSE),"")</f>
        <v/>
      </c>
      <c r="AP36" s="1473" t="str">
        <f>IF(ISNUMBER(H36),'Cover Page'!$D$35/1000000*H36/VLOOKUP($AI36,'FX rate q'!$B$7:$C$47,2,FALSE),"")</f>
        <v/>
      </c>
      <c r="AQ36" s="1473" t="str">
        <f>IF(ISNUMBER(I36),'Cover Page'!$D$35/1000000*I36/VLOOKUP($AI36,'FX rate q'!$B$7:$C$47,2,FALSE),"")</f>
        <v/>
      </c>
      <c r="AR36" s="1473" t="str">
        <f>IF(ISNUMBER(J36),'Cover Page'!$D$35/1000000*J36/VLOOKUP($AI36,'FX rate q'!$B$7:$C$47,2,FALSE),"")</f>
        <v/>
      </c>
      <c r="AS36" s="1473" t="str">
        <f>IF(ISNUMBER(K36),'Cover Page'!$D$35/1000000*K36/VLOOKUP($AI36,'FX rate q'!$B$7:$C$47,2,FALSE),"")</f>
        <v/>
      </c>
      <c r="AT36" s="1473" t="str">
        <f>IF(ISNUMBER(L36),'Cover Page'!$D$35/1000000*L36/VLOOKUP($AI36,'FX rate q'!$B$7:$C$47,2,FALSE),"")</f>
        <v/>
      </c>
      <c r="AU36" s="1473" t="str">
        <f>IF(ISNUMBER(M36),'Cover Page'!$D$35/1000000*M36/VLOOKUP($AI36,'FX rate q'!$B$7:$C$47,2,FALSE),"")</f>
        <v/>
      </c>
      <c r="AV36" s="1473" t="str">
        <f>IF(ISNUMBER(N36),'Cover Page'!$D$35/1000000*N36/VLOOKUP($AI36,'FX rate q'!$B$7:$C$47,2,FALSE),"")</f>
        <v/>
      </c>
      <c r="AW36" s="1473" t="str">
        <f>IF(ISNUMBER(O36),'Cover Page'!$D$35/1000000*O36/VLOOKUP($AI36,'FX rate q'!$B$7:$C$47,2,FALSE),"")</f>
        <v/>
      </c>
      <c r="AX36" s="1473" t="str">
        <f>IF(ISNUMBER(P36),'Cover Page'!$D$35/1000000*P36/VLOOKUP($AI36,'FX rate q'!$B$7:$C$47,2,FALSE),"")</f>
        <v/>
      </c>
      <c r="AY36" s="1473" t="str">
        <f>IF(ISNUMBER(Q36),'Cover Page'!$D$35/1000000*Q36/VLOOKUP($AI36,'FX rate q'!$B$7:$C$47,2,FALSE),"")</f>
        <v/>
      </c>
      <c r="AZ36" s="1473" t="str">
        <f>IF(ISNUMBER(R36),'Cover Page'!$D$35/1000000*R36/VLOOKUP($AI36,'FX rate q'!$B$7:$C$47,2,FALSE),"")</f>
        <v/>
      </c>
      <c r="BA36" s="1473" t="str">
        <f>IF(ISNUMBER(S36),'Cover Page'!$D$35/1000000*S36/VLOOKUP($AI36,'FX rate q'!$B$7:$C$47,2,FALSE),"")</f>
        <v/>
      </c>
      <c r="BB36" s="1473" t="str">
        <f>IF(ISNUMBER(T36),'Cover Page'!$D$35/1000000*T36/VLOOKUP($AI36,'FX rate q'!$B$7:$C$47,2,FALSE),"")</f>
        <v/>
      </c>
      <c r="BC36" s="1473" t="str">
        <f>IF(ISNUMBER(U36),'Cover Page'!$D$35/1000000*U36/VLOOKUP($AI36,'FX rate q'!$B$7:$C$47,2,FALSE),"")</f>
        <v/>
      </c>
      <c r="BD36" s="1473" t="str">
        <f>IF(ISNUMBER(V36),'Cover Page'!$D$35/1000000*V36/VLOOKUP($AI36,'FX rate q'!$B$7:$C$47,2,FALSE),"")</f>
        <v/>
      </c>
      <c r="BE36" s="1473" t="str">
        <f>IF(ISNUMBER(W36),'Cover Page'!$D$35/1000000*W36/VLOOKUP($AI36,'FX rate q'!$B$7:$C$47,2,FALSE),"")</f>
        <v/>
      </c>
      <c r="BF36" s="1473" t="str">
        <f>IF(ISNUMBER(X36),'Cover Page'!$D$35/1000000*X36/VLOOKUP($AI36,'FX rate q'!$B$7:$C$47,2,FALSE),"")</f>
        <v/>
      </c>
      <c r="BG36" s="1473" t="str">
        <f>IF(ISNUMBER(Y36),'Cover Page'!$D$35/1000000*Y36/VLOOKUP($AI36,'FX rate q'!$B$7:$C$47,2,FALSE),"")</f>
        <v/>
      </c>
      <c r="BH36" s="1473" t="str">
        <f>IF(ISNUMBER(Z36),'Cover Page'!$D$35/1000000*Z36/VLOOKUP($AI36,'FX rate q'!$B$7:$C$47,2,FALSE),"")</f>
        <v/>
      </c>
      <c r="BI36" s="1473" t="str">
        <f>IF(ISNUMBER(AA36),'Cover Page'!$D$35/1000000*AA36/VLOOKUP($AI36,'FX rate q'!$B$7:$C$47,2,FALSE),"")</f>
        <v/>
      </c>
      <c r="BJ36" s="1473" t="str">
        <f>IF(ISNUMBER(AB36),'Cover Page'!$D$35/1000000*AB36/VLOOKUP($AI36,'FX rate q'!$B$7:$C$47,2,FALSE),"")</f>
        <v/>
      </c>
      <c r="BK36" s="1473" t="str">
        <f>IF(ISNUMBER(AC36),'Cover Page'!$D$35/1000000*AC36/VLOOKUP($AI36,'FX rate q'!$B$7:$C$47,2,FALSE),"")</f>
        <v/>
      </c>
      <c r="BL36" s="1473" t="str">
        <f>IF(ISNUMBER(AD36),'Cover Page'!$D$35/1000000*AD36/VLOOKUP($AI36,'FX rate q'!$B$7:$C$47,2,FALSE),"")</f>
        <v/>
      </c>
      <c r="BM36" s="1806" t="str">
        <f>IF(ISNUMBER(AE36),'Cover Page'!$D$35/1000000*AE36/VLOOKUP($AI36,'FX rate q'!$B$7:$C$47,2,FALSE),"")</f>
        <v/>
      </c>
      <c r="BP36" s="2195"/>
      <c r="BQ36" s="1457" t="s">
        <v>473</v>
      </c>
      <c r="BR36" s="1474" t="str">
        <f>IF(ISNUMBER(B36),'Cover Page'!$D$35/1000000*B36/'FX rate'!$C$27,"")</f>
        <v/>
      </c>
      <c r="BS36" s="1475" t="str">
        <f>IF(ISNUMBER(C36),'Cover Page'!$D$35/1000000*C36/'FX rate'!$C$27,"")</f>
        <v/>
      </c>
      <c r="BT36" s="1476" t="str">
        <f>IF(ISNUMBER(D36),'Cover Page'!$D$35/1000000*D36/'FX rate'!$C$27,"")</f>
        <v/>
      </c>
      <c r="BU36" s="1476" t="str">
        <f>IF(ISNUMBER(E36),'Cover Page'!$D$35/1000000*E36/'FX rate'!$C$27,"")</f>
        <v/>
      </c>
      <c r="BV36" s="1477" t="str">
        <f>IF(ISNUMBER(F36),'Cover Page'!$D$35/1000000*F36/'FX rate'!$C$27,"")</f>
        <v/>
      </c>
      <c r="BW36" s="1474" t="str">
        <f>IF(ISNUMBER(G36),'Cover Page'!$D$35/1000000*G36/'FX rate'!$C$27,"")</f>
        <v/>
      </c>
      <c r="BX36" s="1475" t="str">
        <f>IF(ISNUMBER(H36),'Cover Page'!$D$35/1000000*H36/'FX rate'!$C$27,"")</f>
        <v/>
      </c>
      <c r="BY36" s="1476" t="str">
        <f>IF(ISNUMBER(I36),'Cover Page'!$D$35/1000000*I36/'FX rate'!$C$27,"")</f>
        <v/>
      </c>
      <c r="BZ36" s="1476" t="str">
        <f>IF(ISNUMBER(J36),'Cover Page'!$D$35/1000000*J36/'FX rate'!$C$27,"")</f>
        <v/>
      </c>
      <c r="CA36" s="1477" t="str">
        <f>IF(ISNUMBER(K36),'Cover Page'!$D$35/1000000*K36/'FX rate'!$C$27,"")</f>
        <v/>
      </c>
      <c r="CB36" s="1475" t="str">
        <f>IF(ISNUMBER(L36),'Cover Page'!$D$35/1000000*L36/'FX rate'!$C$27,"")</f>
        <v/>
      </c>
      <c r="CC36" s="1475" t="str">
        <f>IF(ISNUMBER(M36),'Cover Page'!$D$35/1000000*M36/'FX rate'!$C$27,"")</f>
        <v/>
      </c>
      <c r="CD36" s="1476" t="str">
        <f>IF(ISNUMBER(N36),'Cover Page'!$D$35/1000000*N36/'FX rate'!$C$27,"")</f>
        <v/>
      </c>
      <c r="CE36" s="1476" t="str">
        <f>IF(ISNUMBER(O36),'Cover Page'!$D$35/1000000*O36/'FX rate'!$C$27,"")</f>
        <v/>
      </c>
      <c r="CF36" s="1477" t="str">
        <f>IF(ISNUMBER(P36),'Cover Page'!$D$35/1000000*P36/'FX rate'!$C$27,"")</f>
        <v/>
      </c>
      <c r="CG36" s="1474" t="str">
        <f>IF(ISNUMBER(Q36),'Cover Page'!$D$35/1000000*Q36/'FX rate'!$C$27,"")</f>
        <v/>
      </c>
      <c r="CH36" s="1475" t="str">
        <f>IF(ISNUMBER(R36),'Cover Page'!$D$35/1000000*R36/'FX rate'!$C$27,"")</f>
        <v/>
      </c>
      <c r="CI36" s="1476" t="str">
        <f>IF(ISNUMBER(S36),'Cover Page'!$D$35/1000000*S36/'FX rate'!$C$27,"")</f>
        <v/>
      </c>
      <c r="CJ36" s="1476" t="str">
        <f>IF(ISNUMBER(T36),'Cover Page'!$D$35/1000000*T36/'FX rate'!$C$27,"")</f>
        <v/>
      </c>
      <c r="CK36" s="1477" t="str">
        <f>IF(ISNUMBER(U36),'Cover Page'!$D$35/1000000*U36/'FX rate'!$C$27,"")</f>
        <v/>
      </c>
      <c r="CL36" s="1474" t="str">
        <f>IF(ISNUMBER(V36),'Cover Page'!$D$35/1000000*V36/'FX rate'!$C$27,"")</f>
        <v/>
      </c>
      <c r="CM36" s="1475" t="str">
        <f>IF(ISNUMBER(W36),'Cover Page'!$D$35/1000000*W36/'FX rate'!$C$27,"")</f>
        <v/>
      </c>
      <c r="CN36" s="1476" t="str">
        <f>IF(ISNUMBER(X36),'Cover Page'!$D$35/1000000*X36/'FX rate'!$C$27,"")</f>
        <v/>
      </c>
      <c r="CO36" s="1476" t="str">
        <f>IF(ISNUMBER(Y36),'Cover Page'!$D$35/1000000*Y36/'FX rate'!$C$27,"")</f>
        <v/>
      </c>
      <c r="CP36" s="1477" t="str">
        <f>IF(ISNUMBER(Z36),'Cover Page'!$D$35/1000000*Z36/'FX rate'!$C$27,"")</f>
        <v/>
      </c>
      <c r="CQ36" s="1474" t="str">
        <f>IF(ISNUMBER(AA36),'Cover Page'!$D$35/1000000*AA36/'FX rate'!$C$27,"")</f>
        <v/>
      </c>
      <c r="CR36" s="1475" t="str">
        <f>IF(ISNUMBER(AB36),'Cover Page'!$D$35/1000000*AB36/'FX rate'!$C$27,"")</f>
        <v/>
      </c>
      <c r="CS36" s="1476" t="str">
        <f>IF(ISNUMBER(AC36),'Cover Page'!$D$35/1000000*AC36/'FX rate'!$C$27,"")</f>
        <v/>
      </c>
      <c r="CT36" s="1476" t="str">
        <f>IF(ISNUMBER(AD36),'Cover Page'!$D$35/1000000*AD36/'FX rate'!$C$27,"")</f>
        <v/>
      </c>
      <c r="CU36" s="1477" t="str">
        <f>IF(ISNUMBER(AE36),'Cover Page'!$D$35/1000000*AE36/'FX rate'!$C$27,"")</f>
        <v/>
      </c>
    </row>
    <row r="37" spans="1:99" x14ac:dyDescent="0.2">
      <c r="A37" s="1457" t="s">
        <v>474</v>
      </c>
      <c r="B37" s="1718"/>
      <c r="C37" s="1468" t="str">
        <f t="shared" si="0"/>
        <v/>
      </c>
      <c r="D37" s="1719"/>
      <c r="E37" s="1719"/>
      <c r="F37" s="1469" t="str">
        <f t="shared" si="1"/>
        <v/>
      </c>
      <c r="G37" s="1718"/>
      <c r="H37" s="1468" t="str">
        <f t="shared" si="2"/>
        <v/>
      </c>
      <c r="I37" s="1719"/>
      <c r="J37" s="1719"/>
      <c r="K37" s="1469" t="str">
        <f t="shared" si="3"/>
        <v/>
      </c>
      <c r="L37" s="1718"/>
      <c r="M37" s="1468" t="str">
        <f t="shared" si="4"/>
        <v/>
      </c>
      <c r="N37" s="1719"/>
      <c r="O37" s="1719"/>
      <c r="P37" s="1469" t="str">
        <f t="shared" si="5"/>
        <v/>
      </c>
      <c r="Q37" s="1718"/>
      <c r="R37" s="1468" t="str">
        <f t="shared" si="6"/>
        <v/>
      </c>
      <c r="S37" s="1719"/>
      <c r="T37" s="1719"/>
      <c r="U37" s="1469" t="str">
        <f t="shared" si="7"/>
        <v/>
      </c>
      <c r="V37" s="1737"/>
      <c r="W37" s="1468" t="str">
        <f t="shared" si="8"/>
        <v/>
      </c>
      <c r="X37" s="1738"/>
      <c r="Y37" s="1738"/>
      <c r="Z37" s="1469" t="str">
        <f t="shared" si="9"/>
        <v/>
      </c>
      <c r="AA37" s="1737"/>
      <c r="AB37" s="1468" t="str">
        <f t="shared" si="10"/>
        <v/>
      </c>
      <c r="AC37" s="1738"/>
      <c r="AD37" s="1738"/>
      <c r="AE37" s="1469" t="str">
        <f t="shared" si="11"/>
        <v/>
      </c>
      <c r="AF37" s="1478"/>
      <c r="AH37" s="2194"/>
      <c r="AI37" s="1804" t="s">
        <v>474</v>
      </c>
      <c r="AJ37" s="1473" t="str">
        <f>IF(ISNUMBER(B37),'Cover Page'!$D$35/1000000*B37/VLOOKUP($AI37,'FX rate q'!$B$7:$C$47,2,FALSE),"")</f>
        <v/>
      </c>
      <c r="AK37" s="1473" t="str">
        <f>IF(ISNUMBER(C37),'Cover Page'!$D$35/1000000*C37/VLOOKUP($AI37,'FX rate q'!$B$7:$C$47,2,FALSE),"")</f>
        <v/>
      </c>
      <c r="AL37" s="1473" t="str">
        <f>IF(ISNUMBER(D37),'Cover Page'!$D$35/1000000*D37/VLOOKUP($AI37,'FX rate q'!$B$7:$C$47,2,FALSE),"")</f>
        <v/>
      </c>
      <c r="AM37" s="1473" t="str">
        <f>IF(ISNUMBER(E37),'Cover Page'!$D$35/1000000*E37/VLOOKUP($AI37,'FX rate q'!$B$7:$C$47,2,FALSE),"")</f>
        <v/>
      </c>
      <c r="AN37" s="1473" t="str">
        <f>IF(ISNUMBER(F37),'Cover Page'!$D$35/1000000*F37/VLOOKUP($AI37,'FX rate q'!$B$7:$C$47,2,FALSE),"")</f>
        <v/>
      </c>
      <c r="AO37" s="1473" t="str">
        <f>IF(ISNUMBER(G37),'Cover Page'!$D$35/1000000*G37/VLOOKUP($AI37,'FX rate q'!$B$7:$C$47,2,FALSE),"")</f>
        <v/>
      </c>
      <c r="AP37" s="1473" t="str">
        <f>IF(ISNUMBER(H37),'Cover Page'!$D$35/1000000*H37/VLOOKUP($AI37,'FX rate q'!$B$7:$C$47,2,FALSE),"")</f>
        <v/>
      </c>
      <c r="AQ37" s="1473" t="str">
        <f>IF(ISNUMBER(I37),'Cover Page'!$D$35/1000000*I37/VLOOKUP($AI37,'FX rate q'!$B$7:$C$47,2,FALSE),"")</f>
        <v/>
      </c>
      <c r="AR37" s="1473" t="str">
        <f>IF(ISNUMBER(J37),'Cover Page'!$D$35/1000000*J37/VLOOKUP($AI37,'FX rate q'!$B$7:$C$47,2,FALSE),"")</f>
        <v/>
      </c>
      <c r="AS37" s="1473" t="str">
        <f>IF(ISNUMBER(K37),'Cover Page'!$D$35/1000000*K37/VLOOKUP($AI37,'FX rate q'!$B$7:$C$47,2,FALSE),"")</f>
        <v/>
      </c>
      <c r="AT37" s="1473" t="str">
        <f>IF(ISNUMBER(L37),'Cover Page'!$D$35/1000000*L37/VLOOKUP($AI37,'FX rate q'!$B$7:$C$47,2,FALSE),"")</f>
        <v/>
      </c>
      <c r="AU37" s="1473" t="str">
        <f>IF(ISNUMBER(M37),'Cover Page'!$D$35/1000000*M37/VLOOKUP($AI37,'FX rate q'!$B$7:$C$47,2,FALSE),"")</f>
        <v/>
      </c>
      <c r="AV37" s="1473" t="str">
        <f>IF(ISNUMBER(N37),'Cover Page'!$D$35/1000000*N37/VLOOKUP($AI37,'FX rate q'!$B$7:$C$47,2,FALSE),"")</f>
        <v/>
      </c>
      <c r="AW37" s="1473" t="str">
        <f>IF(ISNUMBER(O37),'Cover Page'!$D$35/1000000*O37/VLOOKUP($AI37,'FX rate q'!$B$7:$C$47,2,FALSE),"")</f>
        <v/>
      </c>
      <c r="AX37" s="1473" t="str">
        <f>IF(ISNUMBER(P37),'Cover Page'!$D$35/1000000*P37/VLOOKUP($AI37,'FX rate q'!$B$7:$C$47,2,FALSE),"")</f>
        <v/>
      </c>
      <c r="AY37" s="1473" t="str">
        <f>IF(ISNUMBER(Q37),'Cover Page'!$D$35/1000000*Q37/VLOOKUP($AI37,'FX rate q'!$B$7:$C$47,2,FALSE),"")</f>
        <v/>
      </c>
      <c r="AZ37" s="1473" t="str">
        <f>IF(ISNUMBER(R37),'Cover Page'!$D$35/1000000*R37/VLOOKUP($AI37,'FX rate q'!$B$7:$C$47,2,FALSE),"")</f>
        <v/>
      </c>
      <c r="BA37" s="1473" t="str">
        <f>IF(ISNUMBER(S37),'Cover Page'!$D$35/1000000*S37/VLOOKUP($AI37,'FX rate q'!$B$7:$C$47,2,FALSE),"")</f>
        <v/>
      </c>
      <c r="BB37" s="1473" t="str">
        <f>IF(ISNUMBER(T37),'Cover Page'!$D$35/1000000*T37/VLOOKUP($AI37,'FX rate q'!$B$7:$C$47,2,FALSE),"")</f>
        <v/>
      </c>
      <c r="BC37" s="1473" t="str">
        <f>IF(ISNUMBER(U37),'Cover Page'!$D$35/1000000*U37/VLOOKUP($AI37,'FX rate q'!$B$7:$C$47,2,FALSE),"")</f>
        <v/>
      </c>
      <c r="BD37" s="1473" t="str">
        <f>IF(ISNUMBER(V37),'Cover Page'!$D$35/1000000*V37/VLOOKUP($AI37,'FX rate q'!$B$7:$C$47,2,FALSE),"")</f>
        <v/>
      </c>
      <c r="BE37" s="1473" t="str">
        <f>IF(ISNUMBER(W37),'Cover Page'!$D$35/1000000*W37/VLOOKUP($AI37,'FX rate q'!$B$7:$C$47,2,FALSE),"")</f>
        <v/>
      </c>
      <c r="BF37" s="1473" t="str">
        <f>IF(ISNUMBER(X37),'Cover Page'!$D$35/1000000*X37/VLOOKUP($AI37,'FX rate q'!$B$7:$C$47,2,FALSE),"")</f>
        <v/>
      </c>
      <c r="BG37" s="1473" t="str">
        <f>IF(ISNUMBER(Y37),'Cover Page'!$D$35/1000000*Y37/VLOOKUP($AI37,'FX rate q'!$B$7:$C$47,2,FALSE),"")</f>
        <v/>
      </c>
      <c r="BH37" s="1473" t="str">
        <f>IF(ISNUMBER(Z37),'Cover Page'!$D$35/1000000*Z37/VLOOKUP($AI37,'FX rate q'!$B$7:$C$47,2,FALSE),"")</f>
        <v/>
      </c>
      <c r="BI37" s="1473" t="str">
        <f>IF(ISNUMBER(AA37),'Cover Page'!$D$35/1000000*AA37/VLOOKUP($AI37,'FX rate q'!$B$7:$C$47,2,FALSE),"")</f>
        <v/>
      </c>
      <c r="BJ37" s="1473" t="str">
        <f>IF(ISNUMBER(AB37),'Cover Page'!$D$35/1000000*AB37/VLOOKUP($AI37,'FX rate q'!$B$7:$C$47,2,FALSE),"")</f>
        <v/>
      </c>
      <c r="BK37" s="1473" t="str">
        <f>IF(ISNUMBER(AC37),'Cover Page'!$D$35/1000000*AC37/VLOOKUP($AI37,'FX rate q'!$B$7:$C$47,2,FALSE),"")</f>
        <v/>
      </c>
      <c r="BL37" s="1473" t="str">
        <f>IF(ISNUMBER(AD37),'Cover Page'!$D$35/1000000*AD37/VLOOKUP($AI37,'FX rate q'!$B$7:$C$47,2,FALSE),"")</f>
        <v/>
      </c>
      <c r="BM37" s="1806" t="str">
        <f>IF(ISNUMBER(AE37),'Cover Page'!$D$35/1000000*AE37/VLOOKUP($AI37,'FX rate q'!$B$7:$C$47,2,FALSE),"")</f>
        <v/>
      </c>
      <c r="BP37" s="2195"/>
      <c r="BQ37" s="1457" t="s">
        <v>474</v>
      </c>
      <c r="BR37" s="1474" t="str">
        <f>IF(ISNUMBER(B37),'Cover Page'!$D$35/1000000*B37/'FX rate'!$C$27,"")</f>
        <v/>
      </c>
      <c r="BS37" s="1475" t="str">
        <f>IF(ISNUMBER(C37),'Cover Page'!$D$35/1000000*C37/'FX rate'!$C$27,"")</f>
        <v/>
      </c>
      <c r="BT37" s="1476" t="str">
        <f>IF(ISNUMBER(D37),'Cover Page'!$D$35/1000000*D37/'FX rate'!$C$27,"")</f>
        <v/>
      </c>
      <c r="BU37" s="1476" t="str">
        <f>IF(ISNUMBER(E37),'Cover Page'!$D$35/1000000*E37/'FX rate'!$C$27,"")</f>
        <v/>
      </c>
      <c r="BV37" s="1477" t="str">
        <f>IF(ISNUMBER(F37),'Cover Page'!$D$35/1000000*F37/'FX rate'!$C$27,"")</f>
        <v/>
      </c>
      <c r="BW37" s="1474" t="str">
        <f>IF(ISNUMBER(G37),'Cover Page'!$D$35/1000000*G37/'FX rate'!$C$27,"")</f>
        <v/>
      </c>
      <c r="BX37" s="1475" t="str">
        <f>IF(ISNUMBER(H37),'Cover Page'!$D$35/1000000*H37/'FX rate'!$C$27,"")</f>
        <v/>
      </c>
      <c r="BY37" s="1476" t="str">
        <f>IF(ISNUMBER(I37),'Cover Page'!$D$35/1000000*I37/'FX rate'!$C$27,"")</f>
        <v/>
      </c>
      <c r="BZ37" s="1476" t="str">
        <f>IF(ISNUMBER(J37),'Cover Page'!$D$35/1000000*J37/'FX rate'!$C$27,"")</f>
        <v/>
      </c>
      <c r="CA37" s="1477" t="str">
        <f>IF(ISNUMBER(K37),'Cover Page'!$D$35/1000000*K37/'FX rate'!$C$27,"")</f>
        <v/>
      </c>
      <c r="CB37" s="1475" t="str">
        <f>IF(ISNUMBER(L37),'Cover Page'!$D$35/1000000*L37/'FX rate'!$C$27,"")</f>
        <v/>
      </c>
      <c r="CC37" s="1475" t="str">
        <f>IF(ISNUMBER(M37),'Cover Page'!$D$35/1000000*M37/'FX rate'!$C$27,"")</f>
        <v/>
      </c>
      <c r="CD37" s="1476" t="str">
        <f>IF(ISNUMBER(N37),'Cover Page'!$D$35/1000000*N37/'FX rate'!$C$27,"")</f>
        <v/>
      </c>
      <c r="CE37" s="1476" t="str">
        <f>IF(ISNUMBER(O37),'Cover Page'!$D$35/1000000*O37/'FX rate'!$C$27,"")</f>
        <v/>
      </c>
      <c r="CF37" s="1477" t="str">
        <f>IF(ISNUMBER(P37),'Cover Page'!$D$35/1000000*P37/'FX rate'!$C$27,"")</f>
        <v/>
      </c>
      <c r="CG37" s="1474" t="str">
        <f>IF(ISNUMBER(Q37),'Cover Page'!$D$35/1000000*Q37/'FX rate'!$C$27,"")</f>
        <v/>
      </c>
      <c r="CH37" s="1475" t="str">
        <f>IF(ISNUMBER(R37),'Cover Page'!$D$35/1000000*R37/'FX rate'!$C$27,"")</f>
        <v/>
      </c>
      <c r="CI37" s="1476" t="str">
        <f>IF(ISNUMBER(S37),'Cover Page'!$D$35/1000000*S37/'FX rate'!$C$27,"")</f>
        <v/>
      </c>
      <c r="CJ37" s="1476" t="str">
        <f>IF(ISNUMBER(T37),'Cover Page'!$D$35/1000000*T37/'FX rate'!$C$27,"")</f>
        <v/>
      </c>
      <c r="CK37" s="1477" t="str">
        <f>IF(ISNUMBER(U37),'Cover Page'!$D$35/1000000*U37/'FX rate'!$C$27,"")</f>
        <v/>
      </c>
      <c r="CL37" s="1474" t="str">
        <f>IF(ISNUMBER(V37),'Cover Page'!$D$35/1000000*V37/'FX rate'!$C$27,"")</f>
        <v/>
      </c>
      <c r="CM37" s="1475" t="str">
        <f>IF(ISNUMBER(W37),'Cover Page'!$D$35/1000000*W37/'FX rate'!$C$27,"")</f>
        <v/>
      </c>
      <c r="CN37" s="1476" t="str">
        <f>IF(ISNUMBER(X37),'Cover Page'!$D$35/1000000*X37/'FX rate'!$C$27,"")</f>
        <v/>
      </c>
      <c r="CO37" s="1476" t="str">
        <f>IF(ISNUMBER(Y37),'Cover Page'!$D$35/1000000*Y37/'FX rate'!$C$27,"")</f>
        <v/>
      </c>
      <c r="CP37" s="1477" t="str">
        <f>IF(ISNUMBER(Z37),'Cover Page'!$D$35/1000000*Z37/'FX rate'!$C$27,"")</f>
        <v/>
      </c>
      <c r="CQ37" s="1474" t="str">
        <f>IF(ISNUMBER(AA37),'Cover Page'!$D$35/1000000*AA37/'FX rate'!$C$27,"")</f>
        <v/>
      </c>
      <c r="CR37" s="1475" t="str">
        <f>IF(ISNUMBER(AB37),'Cover Page'!$D$35/1000000*AB37/'FX rate'!$C$27,"")</f>
        <v/>
      </c>
      <c r="CS37" s="1476" t="str">
        <f>IF(ISNUMBER(AC37),'Cover Page'!$D$35/1000000*AC37/'FX rate'!$C$27,"")</f>
        <v/>
      </c>
      <c r="CT37" s="1476" t="str">
        <f>IF(ISNUMBER(AD37),'Cover Page'!$D$35/1000000*AD37/'FX rate'!$C$27,"")</f>
        <v/>
      </c>
      <c r="CU37" s="1477" t="str">
        <f>IF(ISNUMBER(AE37),'Cover Page'!$D$35/1000000*AE37/'FX rate'!$C$27,"")</f>
        <v/>
      </c>
    </row>
    <row r="38" spans="1:99" x14ac:dyDescent="0.2">
      <c r="A38" s="1457" t="s">
        <v>475</v>
      </c>
      <c r="B38" s="1718"/>
      <c r="C38" s="1468" t="str">
        <f t="shared" si="0"/>
        <v/>
      </c>
      <c r="D38" s="1719"/>
      <c r="E38" s="1719"/>
      <c r="F38" s="1469" t="str">
        <f t="shared" si="1"/>
        <v/>
      </c>
      <c r="G38" s="1718"/>
      <c r="H38" s="1468" t="str">
        <f t="shared" si="2"/>
        <v/>
      </c>
      <c r="I38" s="1719"/>
      <c r="J38" s="1719"/>
      <c r="K38" s="1469" t="str">
        <f t="shared" si="3"/>
        <v/>
      </c>
      <c r="L38" s="1718"/>
      <c r="M38" s="1468" t="str">
        <f t="shared" si="4"/>
        <v/>
      </c>
      <c r="N38" s="1719"/>
      <c r="O38" s="1719"/>
      <c r="P38" s="1469" t="str">
        <f t="shared" si="5"/>
        <v/>
      </c>
      <c r="Q38" s="1718"/>
      <c r="R38" s="1468" t="str">
        <f t="shared" si="6"/>
        <v/>
      </c>
      <c r="S38" s="1719"/>
      <c r="T38" s="1719"/>
      <c r="U38" s="1469" t="str">
        <f t="shared" si="7"/>
        <v/>
      </c>
      <c r="V38" s="1737"/>
      <c r="W38" s="1468" t="str">
        <f t="shared" si="8"/>
        <v/>
      </c>
      <c r="X38" s="1738"/>
      <c r="Y38" s="1738"/>
      <c r="Z38" s="1469" t="str">
        <f t="shared" si="9"/>
        <v/>
      </c>
      <c r="AA38" s="1737"/>
      <c r="AB38" s="1468" t="str">
        <f t="shared" si="10"/>
        <v/>
      </c>
      <c r="AC38" s="1738"/>
      <c r="AD38" s="1738"/>
      <c r="AE38" s="1469" t="str">
        <f t="shared" si="11"/>
        <v/>
      </c>
      <c r="AF38" s="1478"/>
      <c r="AH38" s="2194"/>
      <c r="AI38" s="1804" t="s">
        <v>475</v>
      </c>
      <c r="AJ38" s="1473" t="str">
        <f>IF(ISNUMBER(B38),'Cover Page'!$D$35/1000000*B38/VLOOKUP($AI38,'FX rate q'!$B$7:$C$47,2,FALSE),"")</f>
        <v/>
      </c>
      <c r="AK38" s="1473" t="str">
        <f>IF(ISNUMBER(C38),'Cover Page'!$D$35/1000000*C38/VLOOKUP($AI38,'FX rate q'!$B$7:$C$47,2,FALSE),"")</f>
        <v/>
      </c>
      <c r="AL38" s="1473" t="str">
        <f>IF(ISNUMBER(D38),'Cover Page'!$D$35/1000000*D38/VLOOKUP($AI38,'FX rate q'!$B$7:$C$47,2,FALSE),"")</f>
        <v/>
      </c>
      <c r="AM38" s="1473" t="str">
        <f>IF(ISNUMBER(E38),'Cover Page'!$D$35/1000000*E38/VLOOKUP($AI38,'FX rate q'!$B$7:$C$47,2,FALSE),"")</f>
        <v/>
      </c>
      <c r="AN38" s="1473" t="str">
        <f>IF(ISNUMBER(F38),'Cover Page'!$D$35/1000000*F38/VLOOKUP($AI38,'FX rate q'!$B$7:$C$47,2,FALSE),"")</f>
        <v/>
      </c>
      <c r="AO38" s="1473" t="str">
        <f>IF(ISNUMBER(G38),'Cover Page'!$D$35/1000000*G38/VLOOKUP($AI38,'FX rate q'!$B$7:$C$47,2,FALSE),"")</f>
        <v/>
      </c>
      <c r="AP38" s="1473" t="str">
        <f>IF(ISNUMBER(H38),'Cover Page'!$D$35/1000000*H38/VLOOKUP($AI38,'FX rate q'!$B$7:$C$47,2,FALSE),"")</f>
        <v/>
      </c>
      <c r="AQ38" s="1473" t="str">
        <f>IF(ISNUMBER(I38),'Cover Page'!$D$35/1000000*I38/VLOOKUP($AI38,'FX rate q'!$B$7:$C$47,2,FALSE),"")</f>
        <v/>
      </c>
      <c r="AR38" s="1473" t="str">
        <f>IF(ISNUMBER(J38),'Cover Page'!$D$35/1000000*J38/VLOOKUP($AI38,'FX rate q'!$B$7:$C$47,2,FALSE),"")</f>
        <v/>
      </c>
      <c r="AS38" s="1473" t="str">
        <f>IF(ISNUMBER(K38),'Cover Page'!$D$35/1000000*K38/VLOOKUP($AI38,'FX rate q'!$B$7:$C$47,2,FALSE),"")</f>
        <v/>
      </c>
      <c r="AT38" s="1473" t="str">
        <f>IF(ISNUMBER(L38),'Cover Page'!$D$35/1000000*L38/VLOOKUP($AI38,'FX rate q'!$B$7:$C$47,2,FALSE),"")</f>
        <v/>
      </c>
      <c r="AU38" s="1473" t="str">
        <f>IF(ISNUMBER(M38),'Cover Page'!$D$35/1000000*M38/VLOOKUP($AI38,'FX rate q'!$B$7:$C$47,2,FALSE),"")</f>
        <v/>
      </c>
      <c r="AV38" s="1473" t="str">
        <f>IF(ISNUMBER(N38),'Cover Page'!$D$35/1000000*N38/VLOOKUP($AI38,'FX rate q'!$B$7:$C$47,2,FALSE),"")</f>
        <v/>
      </c>
      <c r="AW38" s="1473" t="str">
        <f>IF(ISNUMBER(O38),'Cover Page'!$D$35/1000000*O38/VLOOKUP($AI38,'FX rate q'!$B$7:$C$47,2,FALSE),"")</f>
        <v/>
      </c>
      <c r="AX38" s="1473" t="str">
        <f>IF(ISNUMBER(P38),'Cover Page'!$D$35/1000000*P38/VLOOKUP($AI38,'FX rate q'!$B$7:$C$47,2,FALSE),"")</f>
        <v/>
      </c>
      <c r="AY38" s="1473" t="str">
        <f>IF(ISNUMBER(Q38),'Cover Page'!$D$35/1000000*Q38/VLOOKUP($AI38,'FX rate q'!$B$7:$C$47,2,FALSE),"")</f>
        <v/>
      </c>
      <c r="AZ38" s="1473" t="str">
        <f>IF(ISNUMBER(R38),'Cover Page'!$D$35/1000000*R38/VLOOKUP($AI38,'FX rate q'!$B$7:$C$47,2,FALSE),"")</f>
        <v/>
      </c>
      <c r="BA38" s="1473" t="str">
        <f>IF(ISNUMBER(S38),'Cover Page'!$D$35/1000000*S38/VLOOKUP($AI38,'FX rate q'!$B$7:$C$47,2,FALSE),"")</f>
        <v/>
      </c>
      <c r="BB38" s="1473" t="str">
        <f>IF(ISNUMBER(T38),'Cover Page'!$D$35/1000000*T38/VLOOKUP($AI38,'FX rate q'!$B$7:$C$47,2,FALSE),"")</f>
        <v/>
      </c>
      <c r="BC38" s="1473" t="str">
        <f>IF(ISNUMBER(U38),'Cover Page'!$D$35/1000000*U38/VLOOKUP($AI38,'FX rate q'!$B$7:$C$47,2,FALSE),"")</f>
        <v/>
      </c>
      <c r="BD38" s="1473" t="str">
        <f>IF(ISNUMBER(V38),'Cover Page'!$D$35/1000000*V38/VLOOKUP($AI38,'FX rate q'!$B$7:$C$47,2,FALSE),"")</f>
        <v/>
      </c>
      <c r="BE38" s="1473" t="str">
        <f>IF(ISNUMBER(W38),'Cover Page'!$D$35/1000000*W38/VLOOKUP($AI38,'FX rate q'!$B$7:$C$47,2,FALSE),"")</f>
        <v/>
      </c>
      <c r="BF38" s="1473" t="str">
        <f>IF(ISNUMBER(X38),'Cover Page'!$D$35/1000000*X38/VLOOKUP($AI38,'FX rate q'!$B$7:$C$47,2,FALSE),"")</f>
        <v/>
      </c>
      <c r="BG38" s="1473" t="str">
        <f>IF(ISNUMBER(Y38),'Cover Page'!$D$35/1000000*Y38/VLOOKUP($AI38,'FX rate q'!$B$7:$C$47,2,FALSE),"")</f>
        <v/>
      </c>
      <c r="BH38" s="1473" t="str">
        <f>IF(ISNUMBER(Z38),'Cover Page'!$D$35/1000000*Z38/VLOOKUP($AI38,'FX rate q'!$B$7:$C$47,2,FALSE),"")</f>
        <v/>
      </c>
      <c r="BI38" s="1473" t="str">
        <f>IF(ISNUMBER(AA38),'Cover Page'!$D$35/1000000*AA38/VLOOKUP($AI38,'FX rate q'!$B$7:$C$47,2,FALSE),"")</f>
        <v/>
      </c>
      <c r="BJ38" s="1473" t="str">
        <f>IF(ISNUMBER(AB38),'Cover Page'!$D$35/1000000*AB38/VLOOKUP($AI38,'FX rate q'!$B$7:$C$47,2,FALSE),"")</f>
        <v/>
      </c>
      <c r="BK38" s="1473" t="str">
        <f>IF(ISNUMBER(AC38),'Cover Page'!$D$35/1000000*AC38/VLOOKUP($AI38,'FX rate q'!$B$7:$C$47,2,FALSE),"")</f>
        <v/>
      </c>
      <c r="BL38" s="1473" t="str">
        <f>IF(ISNUMBER(AD38),'Cover Page'!$D$35/1000000*AD38/VLOOKUP($AI38,'FX rate q'!$B$7:$C$47,2,FALSE),"")</f>
        <v/>
      </c>
      <c r="BM38" s="1806" t="str">
        <f>IF(ISNUMBER(AE38),'Cover Page'!$D$35/1000000*AE38/VLOOKUP($AI38,'FX rate q'!$B$7:$C$47,2,FALSE),"")</f>
        <v/>
      </c>
      <c r="BP38" s="2195"/>
      <c r="BQ38" s="1457" t="s">
        <v>475</v>
      </c>
      <c r="BR38" s="1474" t="str">
        <f>IF(ISNUMBER(B38),'Cover Page'!$D$35/1000000*B38/'FX rate'!$C$27,"")</f>
        <v/>
      </c>
      <c r="BS38" s="1475" t="str">
        <f>IF(ISNUMBER(C38),'Cover Page'!$D$35/1000000*C38/'FX rate'!$C$27,"")</f>
        <v/>
      </c>
      <c r="BT38" s="1476" t="str">
        <f>IF(ISNUMBER(D38),'Cover Page'!$D$35/1000000*D38/'FX rate'!$C$27,"")</f>
        <v/>
      </c>
      <c r="BU38" s="1476" t="str">
        <f>IF(ISNUMBER(E38),'Cover Page'!$D$35/1000000*E38/'FX rate'!$C$27,"")</f>
        <v/>
      </c>
      <c r="BV38" s="1477" t="str">
        <f>IF(ISNUMBER(F38),'Cover Page'!$D$35/1000000*F38/'FX rate'!$C$27,"")</f>
        <v/>
      </c>
      <c r="BW38" s="1474" t="str">
        <f>IF(ISNUMBER(G38),'Cover Page'!$D$35/1000000*G38/'FX rate'!$C$27,"")</f>
        <v/>
      </c>
      <c r="BX38" s="1475" t="str">
        <f>IF(ISNUMBER(H38),'Cover Page'!$D$35/1000000*H38/'FX rate'!$C$27,"")</f>
        <v/>
      </c>
      <c r="BY38" s="1476" t="str">
        <f>IF(ISNUMBER(I38),'Cover Page'!$D$35/1000000*I38/'FX rate'!$C$27,"")</f>
        <v/>
      </c>
      <c r="BZ38" s="1476" t="str">
        <f>IF(ISNUMBER(J38),'Cover Page'!$D$35/1000000*J38/'FX rate'!$C$27,"")</f>
        <v/>
      </c>
      <c r="CA38" s="1477" t="str">
        <f>IF(ISNUMBER(K38),'Cover Page'!$D$35/1000000*K38/'FX rate'!$C$27,"")</f>
        <v/>
      </c>
      <c r="CB38" s="1475" t="str">
        <f>IF(ISNUMBER(L38),'Cover Page'!$D$35/1000000*L38/'FX rate'!$C$27,"")</f>
        <v/>
      </c>
      <c r="CC38" s="1475" t="str">
        <f>IF(ISNUMBER(M38),'Cover Page'!$D$35/1000000*M38/'FX rate'!$C$27,"")</f>
        <v/>
      </c>
      <c r="CD38" s="1476" t="str">
        <f>IF(ISNUMBER(N38),'Cover Page'!$D$35/1000000*N38/'FX rate'!$C$27,"")</f>
        <v/>
      </c>
      <c r="CE38" s="1476" t="str">
        <f>IF(ISNUMBER(O38),'Cover Page'!$D$35/1000000*O38/'FX rate'!$C$27,"")</f>
        <v/>
      </c>
      <c r="CF38" s="1477" t="str">
        <f>IF(ISNUMBER(P38),'Cover Page'!$D$35/1000000*P38/'FX rate'!$C$27,"")</f>
        <v/>
      </c>
      <c r="CG38" s="1474" t="str">
        <f>IF(ISNUMBER(Q38),'Cover Page'!$D$35/1000000*Q38/'FX rate'!$C$27,"")</f>
        <v/>
      </c>
      <c r="CH38" s="1475" t="str">
        <f>IF(ISNUMBER(R38),'Cover Page'!$D$35/1000000*R38/'FX rate'!$C$27,"")</f>
        <v/>
      </c>
      <c r="CI38" s="1476" t="str">
        <f>IF(ISNUMBER(S38),'Cover Page'!$D$35/1000000*S38/'FX rate'!$C$27,"")</f>
        <v/>
      </c>
      <c r="CJ38" s="1476" t="str">
        <f>IF(ISNUMBER(T38),'Cover Page'!$D$35/1000000*T38/'FX rate'!$C$27,"")</f>
        <v/>
      </c>
      <c r="CK38" s="1477" t="str">
        <f>IF(ISNUMBER(U38),'Cover Page'!$D$35/1000000*U38/'FX rate'!$C$27,"")</f>
        <v/>
      </c>
      <c r="CL38" s="1474" t="str">
        <f>IF(ISNUMBER(V38),'Cover Page'!$D$35/1000000*V38/'FX rate'!$C$27,"")</f>
        <v/>
      </c>
      <c r="CM38" s="1475" t="str">
        <f>IF(ISNUMBER(W38),'Cover Page'!$D$35/1000000*W38/'FX rate'!$C$27,"")</f>
        <v/>
      </c>
      <c r="CN38" s="1476" t="str">
        <f>IF(ISNUMBER(X38),'Cover Page'!$D$35/1000000*X38/'FX rate'!$C$27,"")</f>
        <v/>
      </c>
      <c r="CO38" s="1476" t="str">
        <f>IF(ISNUMBER(Y38),'Cover Page'!$D$35/1000000*Y38/'FX rate'!$C$27,"")</f>
        <v/>
      </c>
      <c r="CP38" s="1477" t="str">
        <f>IF(ISNUMBER(Z38),'Cover Page'!$D$35/1000000*Z38/'FX rate'!$C$27,"")</f>
        <v/>
      </c>
      <c r="CQ38" s="1474" t="str">
        <f>IF(ISNUMBER(AA38),'Cover Page'!$D$35/1000000*AA38/'FX rate'!$C$27,"")</f>
        <v/>
      </c>
      <c r="CR38" s="1475" t="str">
        <f>IF(ISNUMBER(AB38),'Cover Page'!$D$35/1000000*AB38/'FX rate'!$C$27,"")</f>
        <v/>
      </c>
      <c r="CS38" s="1476" t="str">
        <f>IF(ISNUMBER(AC38),'Cover Page'!$D$35/1000000*AC38/'FX rate'!$C$27,"")</f>
        <v/>
      </c>
      <c r="CT38" s="1476" t="str">
        <f>IF(ISNUMBER(AD38),'Cover Page'!$D$35/1000000*AD38/'FX rate'!$C$27,"")</f>
        <v/>
      </c>
      <c r="CU38" s="1477" t="str">
        <f>IF(ISNUMBER(AE38),'Cover Page'!$D$35/1000000*AE38/'FX rate'!$C$27,"")</f>
        <v/>
      </c>
    </row>
    <row r="39" spans="1:99" x14ac:dyDescent="0.2">
      <c r="A39" s="1457" t="s">
        <v>476</v>
      </c>
      <c r="B39" s="1718"/>
      <c r="C39" s="1468" t="str">
        <f t="shared" si="0"/>
        <v/>
      </c>
      <c r="D39" s="1719"/>
      <c r="E39" s="1719"/>
      <c r="F39" s="1469" t="str">
        <f t="shared" si="1"/>
        <v/>
      </c>
      <c r="G39" s="1718"/>
      <c r="H39" s="1468" t="str">
        <f t="shared" si="2"/>
        <v/>
      </c>
      <c r="I39" s="1719"/>
      <c r="J39" s="1719"/>
      <c r="K39" s="1469" t="str">
        <f t="shared" si="3"/>
        <v/>
      </c>
      <c r="L39" s="1718"/>
      <c r="M39" s="1468" t="str">
        <f t="shared" si="4"/>
        <v/>
      </c>
      <c r="N39" s="1719"/>
      <c r="O39" s="1719"/>
      <c r="P39" s="1469" t="str">
        <f t="shared" si="5"/>
        <v/>
      </c>
      <c r="Q39" s="1718"/>
      <c r="R39" s="1468" t="str">
        <f t="shared" si="6"/>
        <v/>
      </c>
      <c r="S39" s="1719"/>
      <c r="T39" s="1719"/>
      <c r="U39" s="1469" t="str">
        <f t="shared" si="7"/>
        <v/>
      </c>
      <c r="V39" s="1737"/>
      <c r="W39" s="1468" t="str">
        <f t="shared" si="8"/>
        <v/>
      </c>
      <c r="X39" s="1738"/>
      <c r="Y39" s="1738"/>
      <c r="Z39" s="1469" t="str">
        <f t="shared" si="9"/>
        <v/>
      </c>
      <c r="AA39" s="1737"/>
      <c r="AB39" s="1468" t="str">
        <f t="shared" si="10"/>
        <v/>
      </c>
      <c r="AC39" s="1738"/>
      <c r="AD39" s="1738"/>
      <c r="AE39" s="1469" t="str">
        <f t="shared" si="11"/>
        <v/>
      </c>
      <c r="AF39" s="1478"/>
      <c r="AH39" s="2194"/>
      <c r="AI39" s="1804" t="s">
        <v>476</v>
      </c>
      <c r="AJ39" s="1473" t="str">
        <f>IF(ISNUMBER(B39),'Cover Page'!$D$35/1000000*B39/VLOOKUP($AI39,'FX rate q'!$B$7:$C$47,2,FALSE),"")</f>
        <v/>
      </c>
      <c r="AK39" s="1473" t="str">
        <f>IF(ISNUMBER(C39),'Cover Page'!$D$35/1000000*C39/VLOOKUP($AI39,'FX rate q'!$B$7:$C$47,2,FALSE),"")</f>
        <v/>
      </c>
      <c r="AL39" s="1473" t="str">
        <f>IF(ISNUMBER(D39),'Cover Page'!$D$35/1000000*D39/VLOOKUP($AI39,'FX rate q'!$B$7:$C$47,2,FALSE),"")</f>
        <v/>
      </c>
      <c r="AM39" s="1473" t="str">
        <f>IF(ISNUMBER(E39),'Cover Page'!$D$35/1000000*E39/VLOOKUP($AI39,'FX rate q'!$B$7:$C$47,2,FALSE),"")</f>
        <v/>
      </c>
      <c r="AN39" s="1473" t="str">
        <f>IF(ISNUMBER(F39),'Cover Page'!$D$35/1000000*F39/VLOOKUP($AI39,'FX rate q'!$B$7:$C$47,2,FALSE),"")</f>
        <v/>
      </c>
      <c r="AO39" s="1473" t="str">
        <f>IF(ISNUMBER(G39),'Cover Page'!$D$35/1000000*G39/VLOOKUP($AI39,'FX rate q'!$B$7:$C$47,2,FALSE),"")</f>
        <v/>
      </c>
      <c r="AP39" s="1473" t="str">
        <f>IF(ISNUMBER(H39),'Cover Page'!$D$35/1000000*H39/VLOOKUP($AI39,'FX rate q'!$B$7:$C$47,2,FALSE),"")</f>
        <v/>
      </c>
      <c r="AQ39" s="1473" t="str">
        <f>IF(ISNUMBER(I39),'Cover Page'!$D$35/1000000*I39/VLOOKUP($AI39,'FX rate q'!$B$7:$C$47,2,FALSE),"")</f>
        <v/>
      </c>
      <c r="AR39" s="1473" t="str">
        <f>IF(ISNUMBER(J39),'Cover Page'!$D$35/1000000*J39/VLOOKUP($AI39,'FX rate q'!$B$7:$C$47,2,FALSE),"")</f>
        <v/>
      </c>
      <c r="AS39" s="1473" t="str">
        <f>IF(ISNUMBER(K39),'Cover Page'!$D$35/1000000*K39/VLOOKUP($AI39,'FX rate q'!$B$7:$C$47,2,FALSE),"")</f>
        <v/>
      </c>
      <c r="AT39" s="1473" t="str">
        <f>IF(ISNUMBER(L39),'Cover Page'!$D$35/1000000*L39/VLOOKUP($AI39,'FX rate q'!$B$7:$C$47,2,FALSE),"")</f>
        <v/>
      </c>
      <c r="AU39" s="1473" t="str">
        <f>IF(ISNUMBER(M39),'Cover Page'!$D$35/1000000*M39/VLOOKUP($AI39,'FX rate q'!$B$7:$C$47,2,FALSE),"")</f>
        <v/>
      </c>
      <c r="AV39" s="1473" t="str">
        <f>IF(ISNUMBER(N39),'Cover Page'!$D$35/1000000*N39/VLOOKUP($AI39,'FX rate q'!$B$7:$C$47,2,FALSE),"")</f>
        <v/>
      </c>
      <c r="AW39" s="1473" t="str">
        <f>IF(ISNUMBER(O39),'Cover Page'!$D$35/1000000*O39/VLOOKUP($AI39,'FX rate q'!$B$7:$C$47,2,FALSE),"")</f>
        <v/>
      </c>
      <c r="AX39" s="1473" t="str">
        <f>IF(ISNUMBER(P39),'Cover Page'!$D$35/1000000*P39/VLOOKUP($AI39,'FX rate q'!$B$7:$C$47,2,FALSE),"")</f>
        <v/>
      </c>
      <c r="AY39" s="1473" t="str">
        <f>IF(ISNUMBER(Q39),'Cover Page'!$D$35/1000000*Q39/VLOOKUP($AI39,'FX rate q'!$B$7:$C$47,2,FALSE),"")</f>
        <v/>
      </c>
      <c r="AZ39" s="1473" t="str">
        <f>IF(ISNUMBER(R39),'Cover Page'!$D$35/1000000*R39/VLOOKUP($AI39,'FX rate q'!$B$7:$C$47,2,FALSE),"")</f>
        <v/>
      </c>
      <c r="BA39" s="1473" t="str">
        <f>IF(ISNUMBER(S39),'Cover Page'!$D$35/1000000*S39/VLOOKUP($AI39,'FX rate q'!$B$7:$C$47,2,FALSE),"")</f>
        <v/>
      </c>
      <c r="BB39" s="1473" t="str">
        <f>IF(ISNUMBER(T39),'Cover Page'!$D$35/1000000*T39/VLOOKUP($AI39,'FX rate q'!$B$7:$C$47,2,FALSE),"")</f>
        <v/>
      </c>
      <c r="BC39" s="1473" t="str">
        <f>IF(ISNUMBER(U39),'Cover Page'!$D$35/1000000*U39/VLOOKUP($AI39,'FX rate q'!$B$7:$C$47,2,FALSE),"")</f>
        <v/>
      </c>
      <c r="BD39" s="1473" t="str">
        <f>IF(ISNUMBER(V39),'Cover Page'!$D$35/1000000*V39/VLOOKUP($AI39,'FX rate q'!$B$7:$C$47,2,FALSE),"")</f>
        <v/>
      </c>
      <c r="BE39" s="1473" t="str">
        <f>IF(ISNUMBER(W39),'Cover Page'!$D$35/1000000*W39/VLOOKUP($AI39,'FX rate q'!$B$7:$C$47,2,FALSE),"")</f>
        <v/>
      </c>
      <c r="BF39" s="1473" t="str">
        <f>IF(ISNUMBER(X39),'Cover Page'!$D$35/1000000*X39/VLOOKUP($AI39,'FX rate q'!$B$7:$C$47,2,FALSE),"")</f>
        <v/>
      </c>
      <c r="BG39" s="1473" t="str">
        <f>IF(ISNUMBER(Y39),'Cover Page'!$D$35/1000000*Y39/VLOOKUP($AI39,'FX rate q'!$B$7:$C$47,2,FALSE),"")</f>
        <v/>
      </c>
      <c r="BH39" s="1473" t="str">
        <f>IF(ISNUMBER(Z39),'Cover Page'!$D$35/1000000*Z39/VLOOKUP($AI39,'FX rate q'!$B$7:$C$47,2,FALSE),"")</f>
        <v/>
      </c>
      <c r="BI39" s="1473" t="str">
        <f>IF(ISNUMBER(AA39),'Cover Page'!$D$35/1000000*AA39/VLOOKUP($AI39,'FX rate q'!$B$7:$C$47,2,FALSE),"")</f>
        <v/>
      </c>
      <c r="BJ39" s="1473" t="str">
        <f>IF(ISNUMBER(AB39),'Cover Page'!$D$35/1000000*AB39/VLOOKUP($AI39,'FX rate q'!$B$7:$C$47,2,FALSE),"")</f>
        <v/>
      </c>
      <c r="BK39" s="1473" t="str">
        <f>IF(ISNUMBER(AC39),'Cover Page'!$D$35/1000000*AC39/VLOOKUP($AI39,'FX rate q'!$B$7:$C$47,2,FALSE),"")</f>
        <v/>
      </c>
      <c r="BL39" s="1473" t="str">
        <f>IF(ISNUMBER(AD39),'Cover Page'!$D$35/1000000*AD39/VLOOKUP($AI39,'FX rate q'!$B$7:$C$47,2,FALSE),"")</f>
        <v/>
      </c>
      <c r="BM39" s="1806" t="str">
        <f>IF(ISNUMBER(AE39),'Cover Page'!$D$35/1000000*AE39/VLOOKUP($AI39,'FX rate q'!$B$7:$C$47,2,FALSE),"")</f>
        <v/>
      </c>
      <c r="BP39" s="2195"/>
      <c r="BQ39" s="1457" t="s">
        <v>476</v>
      </c>
      <c r="BR39" s="1474" t="str">
        <f>IF(ISNUMBER(B39),'Cover Page'!$D$35/1000000*B39/'FX rate'!$C$27,"")</f>
        <v/>
      </c>
      <c r="BS39" s="1475" t="str">
        <f>IF(ISNUMBER(C39),'Cover Page'!$D$35/1000000*C39/'FX rate'!$C$27,"")</f>
        <v/>
      </c>
      <c r="BT39" s="1476" t="str">
        <f>IF(ISNUMBER(D39),'Cover Page'!$D$35/1000000*D39/'FX rate'!$C$27,"")</f>
        <v/>
      </c>
      <c r="BU39" s="1476" t="str">
        <f>IF(ISNUMBER(E39),'Cover Page'!$D$35/1000000*E39/'FX rate'!$C$27,"")</f>
        <v/>
      </c>
      <c r="BV39" s="1477" t="str">
        <f>IF(ISNUMBER(F39),'Cover Page'!$D$35/1000000*F39/'FX rate'!$C$27,"")</f>
        <v/>
      </c>
      <c r="BW39" s="1474" t="str">
        <f>IF(ISNUMBER(G39),'Cover Page'!$D$35/1000000*G39/'FX rate'!$C$27,"")</f>
        <v/>
      </c>
      <c r="BX39" s="1475" t="str">
        <f>IF(ISNUMBER(H39),'Cover Page'!$D$35/1000000*H39/'FX rate'!$C$27,"")</f>
        <v/>
      </c>
      <c r="BY39" s="1476" t="str">
        <f>IF(ISNUMBER(I39),'Cover Page'!$D$35/1000000*I39/'FX rate'!$C$27,"")</f>
        <v/>
      </c>
      <c r="BZ39" s="1476" t="str">
        <f>IF(ISNUMBER(J39),'Cover Page'!$D$35/1000000*J39/'FX rate'!$C$27,"")</f>
        <v/>
      </c>
      <c r="CA39" s="1477" t="str">
        <f>IF(ISNUMBER(K39),'Cover Page'!$D$35/1000000*K39/'FX rate'!$C$27,"")</f>
        <v/>
      </c>
      <c r="CB39" s="1475" t="str">
        <f>IF(ISNUMBER(L39),'Cover Page'!$D$35/1000000*L39/'FX rate'!$C$27,"")</f>
        <v/>
      </c>
      <c r="CC39" s="1475" t="str">
        <f>IF(ISNUMBER(M39),'Cover Page'!$D$35/1000000*M39/'FX rate'!$C$27,"")</f>
        <v/>
      </c>
      <c r="CD39" s="1476" t="str">
        <f>IF(ISNUMBER(N39),'Cover Page'!$D$35/1000000*N39/'FX rate'!$C$27,"")</f>
        <v/>
      </c>
      <c r="CE39" s="1476" t="str">
        <f>IF(ISNUMBER(O39),'Cover Page'!$D$35/1000000*O39/'FX rate'!$C$27,"")</f>
        <v/>
      </c>
      <c r="CF39" s="1477" t="str">
        <f>IF(ISNUMBER(P39),'Cover Page'!$D$35/1000000*P39/'FX rate'!$C$27,"")</f>
        <v/>
      </c>
      <c r="CG39" s="1474" t="str">
        <f>IF(ISNUMBER(Q39),'Cover Page'!$D$35/1000000*Q39/'FX rate'!$C$27,"")</f>
        <v/>
      </c>
      <c r="CH39" s="1475" t="str">
        <f>IF(ISNUMBER(R39),'Cover Page'!$D$35/1000000*R39/'FX rate'!$C$27,"")</f>
        <v/>
      </c>
      <c r="CI39" s="1476" t="str">
        <f>IF(ISNUMBER(S39),'Cover Page'!$D$35/1000000*S39/'FX rate'!$C$27,"")</f>
        <v/>
      </c>
      <c r="CJ39" s="1476" t="str">
        <f>IF(ISNUMBER(T39),'Cover Page'!$D$35/1000000*T39/'FX rate'!$C$27,"")</f>
        <v/>
      </c>
      <c r="CK39" s="1477" t="str">
        <f>IF(ISNUMBER(U39),'Cover Page'!$D$35/1000000*U39/'FX rate'!$C$27,"")</f>
        <v/>
      </c>
      <c r="CL39" s="1474" t="str">
        <f>IF(ISNUMBER(V39),'Cover Page'!$D$35/1000000*V39/'FX rate'!$C$27,"")</f>
        <v/>
      </c>
      <c r="CM39" s="1475" t="str">
        <f>IF(ISNUMBER(W39),'Cover Page'!$D$35/1000000*W39/'FX rate'!$C$27,"")</f>
        <v/>
      </c>
      <c r="CN39" s="1476" t="str">
        <f>IF(ISNUMBER(X39),'Cover Page'!$D$35/1000000*X39/'FX rate'!$C$27,"")</f>
        <v/>
      </c>
      <c r="CO39" s="1476" t="str">
        <f>IF(ISNUMBER(Y39),'Cover Page'!$D$35/1000000*Y39/'FX rate'!$C$27,"")</f>
        <v/>
      </c>
      <c r="CP39" s="1477" t="str">
        <f>IF(ISNUMBER(Z39),'Cover Page'!$D$35/1000000*Z39/'FX rate'!$C$27,"")</f>
        <v/>
      </c>
      <c r="CQ39" s="1474" t="str">
        <f>IF(ISNUMBER(AA39),'Cover Page'!$D$35/1000000*AA39/'FX rate'!$C$27,"")</f>
        <v/>
      </c>
      <c r="CR39" s="1475" t="str">
        <f>IF(ISNUMBER(AB39),'Cover Page'!$D$35/1000000*AB39/'FX rate'!$C$27,"")</f>
        <v/>
      </c>
      <c r="CS39" s="1476" t="str">
        <f>IF(ISNUMBER(AC39),'Cover Page'!$D$35/1000000*AC39/'FX rate'!$C$27,"")</f>
        <v/>
      </c>
      <c r="CT39" s="1476" t="str">
        <f>IF(ISNUMBER(AD39),'Cover Page'!$D$35/1000000*AD39/'FX rate'!$C$27,"")</f>
        <v/>
      </c>
      <c r="CU39" s="1477" t="str">
        <f>IF(ISNUMBER(AE39),'Cover Page'!$D$35/1000000*AE39/'FX rate'!$C$27,"")</f>
        <v/>
      </c>
    </row>
    <row r="40" spans="1:99" x14ac:dyDescent="0.2">
      <c r="A40" s="1457" t="s">
        <v>477</v>
      </c>
      <c r="B40" s="1718"/>
      <c r="C40" s="1468" t="str">
        <f t="shared" si="0"/>
        <v/>
      </c>
      <c r="D40" s="1719"/>
      <c r="E40" s="1719"/>
      <c r="F40" s="1469" t="str">
        <f t="shared" si="1"/>
        <v/>
      </c>
      <c r="G40" s="1718"/>
      <c r="H40" s="1468" t="str">
        <f t="shared" si="2"/>
        <v/>
      </c>
      <c r="I40" s="1719"/>
      <c r="J40" s="1719"/>
      <c r="K40" s="1469" t="str">
        <f t="shared" si="3"/>
        <v/>
      </c>
      <c r="L40" s="1718"/>
      <c r="M40" s="1468" t="str">
        <f t="shared" si="4"/>
        <v/>
      </c>
      <c r="N40" s="1719"/>
      <c r="O40" s="1719"/>
      <c r="P40" s="1469" t="str">
        <f t="shared" si="5"/>
        <v/>
      </c>
      <c r="Q40" s="1718"/>
      <c r="R40" s="1468" t="str">
        <f t="shared" si="6"/>
        <v/>
      </c>
      <c r="S40" s="1719"/>
      <c r="T40" s="1719"/>
      <c r="U40" s="1469" t="str">
        <f t="shared" si="7"/>
        <v/>
      </c>
      <c r="V40" s="1737"/>
      <c r="W40" s="1468" t="str">
        <f t="shared" si="8"/>
        <v/>
      </c>
      <c r="X40" s="1738"/>
      <c r="Y40" s="1738"/>
      <c r="Z40" s="1469" t="str">
        <f t="shared" si="9"/>
        <v/>
      </c>
      <c r="AA40" s="1737"/>
      <c r="AB40" s="1468" t="str">
        <f t="shared" si="10"/>
        <v/>
      </c>
      <c r="AC40" s="1738"/>
      <c r="AD40" s="1738"/>
      <c r="AE40" s="1469" t="str">
        <f t="shared" si="11"/>
        <v/>
      </c>
      <c r="AF40" s="1478"/>
      <c r="AH40" s="2194"/>
      <c r="AI40" s="1804" t="s">
        <v>477</v>
      </c>
      <c r="AJ40" s="1473" t="str">
        <f>IF(ISNUMBER(B40),'Cover Page'!$D$35/1000000*B40/VLOOKUP($AI40,'FX rate q'!$B$7:$C$47,2,FALSE),"")</f>
        <v/>
      </c>
      <c r="AK40" s="1473" t="str">
        <f>IF(ISNUMBER(C40),'Cover Page'!$D$35/1000000*C40/VLOOKUP($AI40,'FX rate q'!$B$7:$C$47,2,FALSE),"")</f>
        <v/>
      </c>
      <c r="AL40" s="1473" t="str">
        <f>IF(ISNUMBER(D40),'Cover Page'!$D$35/1000000*D40/VLOOKUP($AI40,'FX rate q'!$B$7:$C$47,2,FALSE),"")</f>
        <v/>
      </c>
      <c r="AM40" s="1473" t="str">
        <f>IF(ISNUMBER(E40),'Cover Page'!$D$35/1000000*E40/VLOOKUP($AI40,'FX rate q'!$B$7:$C$47,2,FALSE),"")</f>
        <v/>
      </c>
      <c r="AN40" s="1473" t="str">
        <f>IF(ISNUMBER(F40),'Cover Page'!$D$35/1000000*F40/VLOOKUP($AI40,'FX rate q'!$B$7:$C$47,2,FALSE),"")</f>
        <v/>
      </c>
      <c r="AO40" s="1473" t="str">
        <f>IF(ISNUMBER(G40),'Cover Page'!$D$35/1000000*G40/VLOOKUP($AI40,'FX rate q'!$B$7:$C$47,2,FALSE),"")</f>
        <v/>
      </c>
      <c r="AP40" s="1473" t="str">
        <f>IF(ISNUMBER(H40),'Cover Page'!$D$35/1000000*H40/VLOOKUP($AI40,'FX rate q'!$B$7:$C$47,2,FALSE),"")</f>
        <v/>
      </c>
      <c r="AQ40" s="1473" t="str">
        <f>IF(ISNUMBER(I40),'Cover Page'!$D$35/1000000*I40/VLOOKUP($AI40,'FX rate q'!$B$7:$C$47,2,FALSE),"")</f>
        <v/>
      </c>
      <c r="AR40" s="1473" t="str">
        <f>IF(ISNUMBER(J40),'Cover Page'!$D$35/1000000*J40/VLOOKUP($AI40,'FX rate q'!$B$7:$C$47,2,FALSE),"")</f>
        <v/>
      </c>
      <c r="AS40" s="1473" t="str">
        <f>IF(ISNUMBER(K40),'Cover Page'!$D$35/1000000*K40/VLOOKUP($AI40,'FX rate q'!$B$7:$C$47,2,FALSE),"")</f>
        <v/>
      </c>
      <c r="AT40" s="1473" t="str">
        <f>IF(ISNUMBER(L40),'Cover Page'!$D$35/1000000*L40/VLOOKUP($AI40,'FX rate q'!$B$7:$C$47,2,FALSE),"")</f>
        <v/>
      </c>
      <c r="AU40" s="1473" t="str">
        <f>IF(ISNUMBER(M40),'Cover Page'!$D$35/1000000*M40/VLOOKUP($AI40,'FX rate q'!$B$7:$C$47,2,FALSE),"")</f>
        <v/>
      </c>
      <c r="AV40" s="1473" t="str">
        <f>IF(ISNUMBER(N40),'Cover Page'!$D$35/1000000*N40/VLOOKUP($AI40,'FX rate q'!$B$7:$C$47,2,FALSE),"")</f>
        <v/>
      </c>
      <c r="AW40" s="1473" t="str">
        <f>IF(ISNUMBER(O40),'Cover Page'!$D$35/1000000*O40/VLOOKUP($AI40,'FX rate q'!$B$7:$C$47,2,FALSE),"")</f>
        <v/>
      </c>
      <c r="AX40" s="1473" t="str">
        <f>IF(ISNUMBER(P40),'Cover Page'!$D$35/1000000*P40/VLOOKUP($AI40,'FX rate q'!$B$7:$C$47,2,FALSE),"")</f>
        <v/>
      </c>
      <c r="AY40" s="1473" t="str">
        <f>IF(ISNUMBER(Q40),'Cover Page'!$D$35/1000000*Q40/VLOOKUP($AI40,'FX rate q'!$B$7:$C$47,2,FALSE),"")</f>
        <v/>
      </c>
      <c r="AZ40" s="1473" t="str">
        <f>IF(ISNUMBER(R40),'Cover Page'!$D$35/1000000*R40/VLOOKUP($AI40,'FX rate q'!$B$7:$C$47,2,FALSE),"")</f>
        <v/>
      </c>
      <c r="BA40" s="1473" t="str">
        <f>IF(ISNUMBER(S40),'Cover Page'!$D$35/1000000*S40/VLOOKUP($AI40,'FX rate q'!$B$7:$C$47,2,FALSE),"")</f>
        <v/>
      </c>
      <c r="BB40" s="1473" t="str">
        <f>IF(ISNUMBER(T40),'Cover Page'!$D$35/1000000*T40/VLOOKUP($AI40,'FX rate q'!$B$7:$C$47,2,FALSE),"")</f>
        <v/>
      </c>
      <c r="BC40" s="1473" t="str">
        <f>IF(ISNUMBER(U40),'Cover Page'!$D$35/1000000*U40/VLOOKUP($AI40,'FX rate q'!$B$7:$C$47,2,FALSE),"")</f>
        <v/>
      </c>
      <c r="BD40" s="1473" t="str">
        <f>IF(ISNUMBER(V40),'Cover Page'!$D$35/1000000*V40/VLOOKUP($AI40,'FX rate q'!$B$7:$C$47,2,FALSE),"")</f>
        <v/>
      </c>
      <c r="BE40" s="1473" t="str">
        <f>IF(ISNUMBER(W40),'Cover Page'!$D$35/1000000*W40/VLOOKUP($AI40,'FX rate q'!$B$7:$C$47,2,FALSE),"")</f>
        <v/>
      </c>
      <c r="BF40" s="1473" t="str">
        <f>IF(ISNUMBER(X40),'Cover Page'!$D$35/1000000*X40/VLOOKUP($AI40,'FX rate q'!$B$7:$C$47,2,FALSE),"")</f>
        <v/>
      </c>
      <c r="BG40" s="1473" t="str">
        <f>IF(ISNUMBER(Y40),'Cover Page'!$D$35/1000000*Y40/VLOOKUP($AI40,'FX rate q'!$B$7:$C$47,2,FALSE),"")</f>
        <v/>
      </c>
      <c r="BH40" s="1473" t="str">
        <f>IF(ISNUMBER(Z40),'Cover Page'!$D$35/1000000*Z40/VLOOKUP($AI40,'FX rate q'!$B$7:$C$47,2,FALSE),"")</f>
        <v/>
      </c>
      <c r="BI40" s="1473" t="str">
        <f>IF(ISNUMBER(AA40),'Cover Page'!$D$35/1000000*AA40/VLOOKUP($AI40,'FX rate q'!$B$7:$C$47,2,FALSE),"")</f>
        <v/>
      </c>
      <c r="BJ40" s="1473" t="str">
        <f>IF(ISNUMBER(AB40),'Cover Page'!$D$35/1000000*AB40/VLOOKUP($AI40,'FX rate q'!$B$7:$C$47,2,FALSE),"")</f>
        <v/>
      </c>
      <c r="BK40" s="1473" t="str">
        <f>IF(ISNUMBER(AC40),'Cover Page'!$D$35/1000000*AC40/VLOOKUP($AI40,'FX rate q'!$B$7:$C$47,2,FALSE),"")</f>
        <v/>
      </c>
      <c r="BL40" s="1473" t="str">
        <f>IF(ISNUMBER(AD40),'Cover Page'!$D$35/1000000*AD40/VLOOKUP($AI40,'FX rate q'!$B$7:$C$47,2,FALSE),"")</f>
        <v/>
      </c>
      <c r="BM40" s="1806" t="str">
        <f>IF(ISNUMBER(AE40),'Cover Page'!$D$35/1000000*AE40/VLOOKUP($AI40,'FX rate q'!$B$7:$C$47,2,FALSE),"")</f>
        <v/>
      </c>
      <c r="BP40" s="2195"/>
      <c r="BQ40" s="1457" t="s">
        <v>477</v>
      </c>
      <c r="BR40" s="1474" t="str">
        <f>IF(ISNUMBER(B40),'Cover Page'!$D$35/1000000*B40/'FX rate'!$C$27,"")</f>
        <v/>
      </c>
      <c r="BS40" s="1475" t="str">
        <f>IF(ISNUMBER(C40),'Cover Page'!$D$35/1000000*C40/'FX rate'!$C$27,"")</f>
        <v/>
      </c>
      <c r="BT40" s="1476" t="str">
        <f>IF(ISNUMBER(D40),'Cover Page'!$D$35/1000000*D40/'FX rate'!$C$27,"")</f>
        <v/>
      </c>
      <c r="BU40" s="1476" t="str">
        <f>IF(ISNUMBER(E40),'Cover Page'!$D$35/1000000*E40/'FX rate'!$C$27,"")</f>
        <v/>
      </c>
      <c r="BV40" s="1477" t="str">
        <f>IF(ISNUMBER(F40),'Cover Page'!$D$35/1000000*F40/'FX rate'!$C$27,"")</f>
        <v/>
      </c>
      <c r="BW40" s="1474" t="str">
        <f>IF(ISNUMBER(G40),'Cover Page'!$D$35/1000000*G40/'FX rate'!$C$27,"")</f>
        <v/>
      </c>
      <c r="BX40" s="1475" t="str">
        <f>IF(ISNUMBER(H40),'Cover Page'!$D$35/1000000*H40/'FX rate'!$C$27,"")</f>
        <v/>
      </c>
      <c r="BY40" s="1476" t="str">
        <f>IF(ISNUMBER(I40),'Cover Page'!$D$35/1000000*I40/'FX rate'!$C$27,"")</f>
        <v/>
      </c>
      <c r="BZ40" s="1476" t="str">
        <f>IF(ISNUMBER(J40),'Cover Page'!$D$35/1000000*J40/'FX rate'!$C$27,"")</f>
        <v/>
      </c>
      <c r="CA40" s="1477" t="str">
        <f>IF(ISNUMBER(K40),'Cover Page'!$D$35/1000000*K40/'FX rate'!$C$27,"")</f>
        <v/>
      </c>
      <c r="CB40" s="1475" t="str">
        <f>IF(ISNUMBER(L40),'Cover Page'!$D$35/1000000*L40/'FX rate'!$C$27,"")</f>
        <v/>
      </c>
      <c r="CC40" s="1475" t="str">
        <f>IF(ISNUMBER(M40),'Cover Page'!$D$35/1000000*M40/'FX rate'!$C$27,"")</f>
        <v/>
      </c>
      <c r="CD40" s="1476" t="str">
        <f>IF(ISNUMBER(N40),'Cover Page'!$D$35/1000000*N40/'FX rate'!$C$27,"")</f>
        <v/>
      </c>
      <c r="CE40" s="1476" t="str">
        <f>IF(ISNUMBER(O40),'Cover Page'!$D$35/1000000*O40/'FX rate'!$C$27,"")</f>
        <v/>
      </c>
      <c r="CF40" s="1477" t="str">
        <f>IF(ISNUMBER(P40),'Cover Page'!$D$35/1000000*P40/'FX rate'!$C$27,"")</f>
        <v/>
      </c>
      <c r="CG40" s="1474" t="str">
        <f>IF(ISNUMBER(Q40),'Cover Page'!$D$35/1000000*Q40/'FX rate'!$C$27,"")</f>
        <v/>
      </c>
      <c r="CH40" s="1475" t="str">
        <f>IF(ISNUMBER(R40),'Cover Page'!$D$35/1000000*R40/'FX rate'!$C$27,"")</f>
        <v/>
      </c>
      <c r="CI40" s="1476" t="str">
        <f>IF(ISNUMBER(S40),'Cover Page'!$D$35/1000000*S40/'FX rate'!$C$27,"")</f>
        <v/>
      </c>
      <c r="CJ40" s="1476" t="str">
        <f>IF(ISNUMBER(T40),'Cover Page'!$D$35/1000000*T40/'FX rate'!$C$27,"")</f>
        <v/>
      </c>
      <c r="CK40" s="1477" t="str">
        <f>IF(ISNUMBER(U40),'Cover Page'!$D$35/1000000*U40/'FX rate'!$C$27,"")</f>
        <v/>
      </c>
      <c r="CL40" s="1474" t="str">
        <f>IF(ISNUMBER(V40),'Cover Page'!$D$35/1000000*V40/'FX rate'!$C$27,"")</f>
        <v/>
      </c>
      <c r="CM40" s="1475" t="str">
        <f>IF(ISNUMBER(W40),'Cover Page'!$D$35/1000000*W40/'FX rate'!$C$27,"")</f>
        <v/>
      </c>
      <c r="CN40" s="1476" t="str">
        <f>IF(ISNUMBER(X40),'Cover Page'!$D$35/1000000*X40/'FX rate'!$C$27,"")</f>
        <v/>
      </c>
      <c r="CO40" s="1476" t="str">
        <f>IF(ISNUMBER(Y40),'Cover Page'!$D$35/1000000*Y40/'FX rate'!$C$27,"")</f>
        <v/>
      </c>
      <c r="CP40" s="1477" t="str">
        <f>IF(ISNUMBER(Z40),'Cover Page'!$D$35/1000000*Z40/'FX rate'!$C$27,"")</f>
        <v/>
      </c>
      <c r="CQ40" s="1474" t="str">
        <f>IF(ISNUMBER(AA40),'Cover Page'!$D$35/1000000*AA40/'FX rate'!$C$27,"")</f>
        <v/>
      </c>
      <c r="CR40" s="1475" t="str">
        <f>IF(ISNUMBER(AB40),'Cover Page'!$D$35/1000000*AB40/'FX rate'!$C$27,"")</f>
        <v/>
      </c>
      <c r="CS40" s="1476" t="str">
        <f>IF(ISNUMBER(AC40),'Cover Page'!$D$35/1000000*AC40/'FX rate'!$C$27,"")</f>
        <v/>
      </c>
      <c r="CT40" s="1476" t="str">
        <f>IF(ISNUMBER(AD40),'Cover Page'!$D$35/1000000*AD40/'FX rate'!$C$27,"")</f>
        <v/>
      </c>
      <c r="CU40" s="1477" t="str">
        <f>IF(ISNUMBER(AE40),'Cover Page'!$D$35/1000000*AE40/'FX rate'!$C$27,"")</f>
        <v/>
      </c>
    </row>
    <row r="41" spans="1:99" x14ac:dyDescent="0.2">
      <c r="A41" s="1457" t="s">
        <v>478</v>
      </c>
      <c r="B41" s="1718"/>
      <c r="C41" s="1468" t="str">
        <f t="shared" si="0"/>
        <v/>
      </c>
      <c r="D41" s="1719"/>
      <c r="E41" s="1719"/>
      <c r="F41" s="1469" t="str">
        <f t="shared" si="1"/>
        <v/>
      </c>
      <c r="G41" s="1718"/>
      <c r="H41" s="1468" t="str">
        <f t="shared" si="2"/>
        <v/>
      </c>
      <c r="I41" s="1719"/>
      <c r="J41" s="1719"/>
      <c r="K41" s="1469" t="str">
        <f t="shared" si="3"/>
        <v/>
      </c>
      <c r="L41" s="1718"/>
      <c r="M41" s="1468" t="str">
        <f t="shared" si="4"/>
        <v/>
      </c>
      <c r="N41" s="1719"/>
      <c r="O41" s="1719"/>
      <c r="P41" s="1469" t="str">
        <f t="shared" si="5"/>
        <v/>
      </c>
      <c r="Q41" s="1718"/>
      <c r="R41" s="1468" t="str">
        <f t="shared" si="6"/>
        <v/>
      </c>
      <c r="S41" s="1719"/>
      <c r="T41" s="1719"/>
      <c r="U41" s="1469" t="str">
        <f t="shared" si="7"/>
        <v/>
      </c>
      <c r="V41" s="1737"/>
      <c r="W41" s="1468" t="str">
        <f t="shared" si="8"/>
        <v/>
      </c>
      <c r="X41" s="1738"/>
      <c r="Y41" s="1738"/>
      <c r="Z41" s="1469" t="str">
        <f t="shared" si="9"/>
        <v/>
      </c>
      <c r="AA41" s="1737"/>
      <c r="AB41" s="1468" t="str">
        <f t="shared" si="10"/>
        <v/>
      </c>
      <c r="AC41" s="1738"/>
      <c r="AD41" s="1738"/>
      <c r="AE41" s="1469" t="str">
        <f t="shared" si="11"/>
        <v/>
      </c>
      <c r="AF41" s="1478"/>
      <c r="AH41" s="2194"/>
      <c r="AI41" s="1804" t="s">
        <v>478</v>
      </c>
      <c r="AJ41" s="1473" t="str">
        <f>IF(ISNUMBER(B41),'Cover Page'!$D$35/1000000*B41/VLOOKUP($AI41,'FX rate q'!$B$7:$C$47,2,FALSE),"")</f>
        <v/>
      </c>
      <c r="AK41" s="1473" t="str">
        <f>IF(ISNUMBER(C41),'Cover Page'!$D$35/1000000*C41/VLOOKUP($AI41,'FX rate q'!$B$7:$C$47,2,FALSE),"")</f>
        <v/>
      </c>
      <c r="AL41" s="1473" t="str">
        <f>IF(ISNUMBER(D41),'Cover Page'!$D$35/1000000*D41/VLOOKUP($AI41,'FX rate q'!$B$7:$C$47,2,FALSE),"")</f>
        <v/>
      </c>
      <c r="AM41" s="1473" t="str">
        <f>IF(ISNUMBER(E41),'Cover Page'!$D$35/1000000*E41/VLOOKUP($AI41,'FX rate q'!$B$7:$C$47,2,FALSE),"")</f>
        <v/>
      </c>
      <c r="AN41" s="1473" t="str">
        <f>IF(ISNUMBER(F41),'Cover Page'!$D$35/1000000*F41/VLOOKUP($AI41,'FX rate q'!$B$7:$C$47,2,FALSE),"")</f>
        <v/>
      </c>
      <c r="AO41" s="1473" t="str">
        <f>IF(ISNUMBER(G41),'Cover Page'!$D$35/1000000*G41/VLOOKUP($AI41,'FX rate q'!$B$7:$C$47,2,FALSE),"")</f>
        <v/>
      </c>
      <c r="AP41" s="1473" t="str">
        <f>IF(ISNUMBER(H41),'Cover Page'!$D$35/1000000*H41/VLOOKUP($AI41,'FX rate q'!$B$7:$C$47,2,FALSE),"")</f>
        <v/>
      </c>
      <c r="AQ41" s="1473" t="str">
        <f>IF(ISNUMBER(I41),'Cover Page'!$D$35/1000000*I41/VLOOKUP($AI41,'FX rate q'!$B$7:$C$47,2,FALSE),"")</f>
        <v/>
      </c>
      <c r="AR41" s="1473" t="str">
        <f>IF(ISNUMBER(J41),'Cover Page'!$D$35/1000000*J41/VLOOKUP($AI41,'FX rate q'!$B$7:$C$47,2,FALSE),"")</f>
        <v/>
      </c>
      <c r="AS41" s="1473" t="str">
        <f>IF(ISNUMBER(K41),'Cover Page'!$D$35/1000000*K41/VLOOKUP($AI41,'FX rate q'!$B$7:$C$47,2,FALSE),"")</f>
        <v/>
      </c>
      <c r="AT41" s="1473" t="str">
        <f>IF(ISNUMBER(L41),'Cover Page'!$D$35/1000000*L41/VLOOKUP($AI41,'FX rate q'!$B$7:$C$47,2,FALSE),"")</f>
        <v/>
      </c>
      <c r="AU41" s="1473" t="str">
        <f>IF(ISNUMBER(M41),'Cover Page'!$D$35/1000000*M41/VLOOKUP($AI41,'FX rate q'!$B$7:$C$47,2,FALSE),"")</f>
        <v/>
      </c>
      <c r="AV41" s="1473" t="str">
        <f>IF(ISNUMBER(N41),'Cover Page'!$D$35/1000000*N41/VLOOKUP($AI41,'FX rate q'!$B$7:$C$47,2,FALSE),"")</f>
        <v/>
      </c>
      <c r="AW41" s="1473" t="str">
        <f>IF(ISNUMBER(O41),'Cover Page'!$D$35/1000000*O41/VLOOKUP($AI41,'FX rate q'!$B$7:$C$47,2,FALSE),"")</f>
        <v/>
      </c>
      <c r="AX41" s="1473" t="str">
        <f>IF(ISNUMBER(P41),'Cover Page'!$D$35/1000000*P41/VLOOKUP($AI41,'FX rate q'!$B$7:$C$47,2,FALSE),"")</f>
        <v/>
      </c>
      <c r="AY41" s="1473" t="str">
        <f>IF(ISNUMBER(Q41),'Cover Page'!$D$35/1000000*Q41/VLOOKUP($AI41,'FX rate q'!$B$7:$C$47,2,FALSE),"")</f>
        <v/>
      </c>
      <c r="AZ41" s="1473" t="str">
        <f>IF(ISNUMBER(R41),'Cover Page'!$D$35/1000000*R41/VLOOKUP($AI41,'FX rate q'!$B$7:$C$47,2,FALSE),"")</f>
        <v/>
      </c>
      <c r="BA41" s="1473" t="str">
        <f>IF(ISNUMBER(S41),'Cover Page'!$D$35/1000000*S41/VLOOKUP($AI41,'FX rate q'!$B$7:$C$47,2,FALSE),"")</f>
        <v/>
      </c>
      <c r="BB41" s="1473" t="str">
        <f>IF(ISNUMBER(T41),'Cover Page'!$D$35/1000000*T41/VLOOKUP($AI41,'FX rate q'!$B$7:$C$47,2,FALSE),"")</f>
        <v/>
      </c>
      <c r="BC41" s="1473" t="str">
        <f>IF(ISNUMBER(U41),'Cover Page'!$D$35/1000000*U41/VLOOKUP($AI41,'FX rate q'!$B$7:$C$47,2,FALSE),"")</f>
        <v/>
      </c>
      <c r="BD41" s="1473" t="str">
        <f>IF(ISNUMBER(V41),'Cover Page'!$D$35/1000000*V41/VLOOKUP($AI41,'FX rate q'!$B$7:$C$47,2,FALSE),"")</f>
        <v/>
      </c>
      <c r="BE41" s="1473" t="str">
        <f>IF(ISNUMBER(W41),'Cover Page'!$D$35/1000000*W41/VLOOKUP($AI41,'FX rate q'!$B$7:$C$47,2,FALSE),"")</f>
        <v/>
      </c>
      <c r="BF41" s="1473" t="str">
        <f>IF(ISNUMBER(X41),'Cover Page'!$D$35/1000000*X41/VLOOKUP($AI41,'FX rate q'!$B$7:$C$47,2,FALSE),"")</f>
        <v/>
      </c>
      <c r="BG41" s="1473" t="str">
        <f>IF(ISNUMBER(Y41),'Cover Page'!$D$35/1000000*Y41/VLOOKUP($AI41,'FX rate q'!$B$7:$C$47,2,FALSE),"")</f>
        <v/>
      </c>
      <c r="BH41" s="1473" t="str">
        <f>IF(ISNUMBER(Z41),'Cover Page'!$D$35/1000000*Z41/VLOOKUP($AI41,'FX rate q'!$B$7:$C$47,2,FALSE),"")</f>
        <v/>
      </c>
      <c r="BI41" s="1473" t="str">
        <f>IF(ISNUMBER(AA41),'Cover Page'!$D$35/1000000*AA41/VLOOKUP($AI41,'FX rate q'!$B$7:$C$47,2,FALSE),"")</f>
        <v/>
      </c>
      <c r="BJ41" s="1473" t="str">
        <f>IF(ISNUMBER(AB41),'Cover Page'!$D$35/1000000*AB41/VLOOKUP($AI41,'FX rate q'!$B$7:$C$47,2,FALSE),"")</f>
        <v/>
      </c>
      <c r="BK41" s="1473" t="str">
        <f>IF(ISNUMBER(AC41),'Cover Page'!$D$35/1000000*AC41/VLOOKUP($AI41,'FX rate q'!$B$7:$C$47,2,FALSE),"")</f>
        <v/>
      </c>
      <c r="BL41" s="1473" t="str">
        <f>IF(ISNUMBER(AD41),'Cover Page'!$D$35/1000000*AD41/VLOOKUP($AI41,'FX rate q'!$B$7:$C$47,2,FALSE),"")</f>
        <v/>
      </c>
      <c r="BM41" s="1806" t="str">
        <f>IF(ISNUMBER(AE41),'Cover Page'!$D$35/1000000*AE41/VLOOKUP($AI41,'FX rate q'!$B$7:$C$47,2,FALSE),"")</f>
        <v/>
      </c>
      <c r="BP41" s="2195"/>
      <c r="BQ41" s="1457" t="s">
        <v>478</v>
      </c>
      <c r="BR41" s="1474" t="str">
        <f>IF(ISNUMBER(B41),'Cover Page'!$D$35/1000000*B41/'FX rate'!$C$27,"")</f>
        <v/>
      </c>
      <c r="BS41" s="1475" t="str">
        <f>IF(ISNUMBER(C41),'Cover Page'!$D$35/1000000*C41/'FX rate'!$C$27,"")</f>
        <v/>
      </c>
      <c r="BT41" s="1476" t="str">
        <f>IF(ISNUMBER(D41),'Cover Page'!$D$35/1000000*D41/'FX rate'!$C$27,"")</f>
        <v/>
      </c>
      <c r="BU41" s="1476" t="str">
        <f>IF(ISNUMBER(E41),'Cover Page'!$D$35/1000000*E41/'FX rate'!$C$27,"")</f>
        <v/>
      </c>
      <c r="BV41" s="1477" t="str">
        <f>IF(ISNUMBER(F41),'Cover Page'!$D$35/1000000*F41/'FX rate'!$C$27,"")</f>
        <v/>
      </c>
      <c r="BW41" s="1474" t="str">
        <f>IF(ISNUMBER(G41),'Cover Page'!$D$35/1000000*G41/'FX rate'!$C$27,"")</f>
        <v/>
      </c>
      <c r="BX41" s="1475" t="str">
        <f>IF(ISNUMBER(H41),'Cover Page'!$D$35/1000000*H41/'FX rate'!$C$27,"")</f>
        <v/>
      </c>
      <c r="BY41" s="1476" t="str">
        <f>IF(ISNUMBER(I41),'Cover Page'!$D$35/1000000*I41/'FX rate'!$C$27,"")</f>
        <v/>
      </c>
      <c r="BZ41" s="1476" t="str">
        <f>IF(ISNUMBER(J41),'Cover Page'!$D$35/1000000*J41/'FX rate'!$C$27,"")</f>
        <v/>
      </c>
      <c r="CA41" s="1477" t="str">
        <f>IF(ISNUMBER(K41),'Cover Page'!$D$35/1000000*K41/'FX rate'!$C$27,"")</f>
        <v/>
      </c>
      <c r="CB41" s="1475" t="str">
        <f>IF(ISNUMBER(L41),'Cover Page'!$D$35/1000000*L41/'FX rate'!$C$27,"")</f>
        <v/>
      </c>
      <c r="CC41" s="1475" t="str">
        <f>IF(ISNUMBER(M41),'Cover Page'!$D$35/1000000*M41/'FX rate'!$C$27,"")</f>
        <v/>
      </c>
      <c r="CD41" s="1476" t="str">
        <f>IF(ISNUMBER(N41),'Cover Page'!$D$35/1000000*N41/'FX rate'!$C$27,"")</f>
        <v/>
      </c>
      <c r="CE41" s="1476" t="str">
        <f>IF(ISNUMBER(O41),'Cover Page'!$D$35/1000000*O41/'FX rate'!$C$27,"")</f>
        <v/>
      </c>
      <c r="CF41" s="1477" t="str">
        <f>IF(ISNUMBER(P41),'Cover Page'!$D$35/1000000*P41/'FX rate'!$C$27,"")</f>
        <v/>
      </c>
      <c r="CG41" s="1474" t="str">
        <f>IF(ISNUMBER(Q41),'Cover Page'!$D$35/1000000*Q41/'FX rate'!$C$27,"")</f>
        <v/>
      </c>
      <c r="CH41" s="1475" t="str">
        <f>IF(ISNUMBER(R41),'Cover Page'!$D$35/1000000*R41/'FX rate'!$C$27,"")</f>
        <v/>
      </c>
      <c r="CI41" s="1476" t="str">
        <f>IF(ISNUMBER(S41),'Cover Page'!$D$35/1000000*S41/'FX rate'!$C$27,"")</f>
        <v/>
      </c>
      <c r="CJ41" s="1476" t="str">
        <f>IF(ISNUMBER(T41),'Cover Page'!$D$35/1000000*T41/'FX rate'!$C$27,"")</f>
        <v/>
      </c>
      <c r="CK41" s="1477" t="str">
        <f>IF(ISNUMBER(U41),'Cover Page'!$D$35/1000000*U41/'FX rate'!$C$27,"")</f>
        <v/>
      </c>
      <c r="CL41" s="1474" t="str">
        <f>IF(ISNUMBER(V41),'Cover Page'!$D$35/1000000*V41/'FX rate'!$C$27,"")</f>
        <v/>
      </c>
      <c r="CM41" s="1475" t="str">
        <f>IF(ISNUMBER(W41),'Cover Page'!$D$35/1000000*W41/'FX rate'!$C$27,"")</f>
        <v/>
      </c>
      <c r="CN41" s="1476" t="str">
        <f>IF(ISNUMBER(X41),'Cover Page'!$D$35/1000000*X41/'FX rate'!$C$27,"")</f>
        <v/>
      </c>
      <c r="CO41" s="1476" t="str">
        <f>IF(ISNUMBER(Y41),'Cover Page'!$D$35/1000000*Y41/'FX rate'!$C$27,"")</f>
        <v/>
      </c>
      <c r="CP41" s="1477" t="str">
        <f>IF(ISNUMBER(Z41),'Cover Page'!$D$35/1000000*Z41/'FX rate'!$C$27,"")</f>
        <v/>
      </c>
      <c r="CQ41" s="1474" t="str">
        <f>IF(ISNUMBER(AA41),'Cover Page'!$D$35/1000000*AA41/'FX rate'!$C$27,"")</f>
        <v/>
      </c>
      <c r="CR41" s="1475" t="str">
        <f>IF(ISNUMBER(AB41),'Cover Page'!$D$35/1000000*AB41/'FX rate'!$C$27,"")</f>
        <v/>
      </c>
      <c r="CS41" s="1476" t="str">
        <f>IF(ISNUMBER(AC41),'Cover Page'!$D$35/1000000*AC41/'FX rate'!$C$27,"")</f>
        <v/>
      </c>
      <c r="CT41" s="1476" t="str">
        <f>IF(ISNUMBER(AD41),'Cover Page'!$D$35/1000000*AD41/'FX rate'!$C$27,"")</f>
        <v/>
      </c>
      <c r="CU41" s="1477" t="str">
        <f>IF(ISNUMBER(AE41),'Cover Page'!$D$35/1000000*AE41/'FX rate'!$C$27,"")</f>
        <v/>
      </c>
    </row>
    <row r="42" spans="1:99" x14ac:dyDescent="0.2">
      <c r="A42" s="1457" t="s">
        <v>479</v>
      </c>
      <c r="B42" s="1718"/>
      <c r="C42" s="1468" t="str">
        <f t="shared" si="0"/>
        <v/>
      </c>
      <c r="D42" s="1719"/>
      <c r="E42" s="1719"/>
      <c r="F42" s="1469" t="str">
        <f t="shared" si="1"/>
        <v/>
      </c>
      <c r="G42" s="1718"/>
      <c r="H42" s="1468" t="str">
        <f t="shared" si="2"/>
        <v/>
      </c>
      <c r="I42" s="1719"/>
      <c r="J42" s="1719"/>
      <c r="K42" s="1469" t="str">
        <f t="shared" si="3"/>
        <v/>
      </c>
      <c r="L42" s="1718"/>
      <c r="M42" s="1468" t="str">
        <f t="shared" si="4"/>
        <v/>
      </c>
      <c r="N42" s="1719"/>
      <c r="O42" s="1719"/>
      <c r="P42" s="1469" t="str">
        <f t="shared" si="5"/>
        <v/>
      </c>
      <c r="Q42" s="1718"/>
      <c r="R42" s="1468" t="str">
        <f t="shared" si="6"/>
        <v/>
      </c>
      <c r="S42" s="1719"/>
      <c r="T42" s="1719"/>
      <c r="U42" s="1469" t="str">
        <f t="shared" si="7"/>
        <v/>
      </c>
      <c r="V42" s="1737"/>
      <c r="W42" s="1468" t="str">
        <f t="shared" si="8"/>
        <v/>
      </c>
      <c r="X42" s="1738"/>
      <c r="Y42" s="1738"/>
      <c r="Z42" s="1469" t="str">
        <f t="shared" si="9"/>
        <v/>
      </c>
      <c r="AA42" s="1737"/>
      <c r="AB42" s="1468" t="str">
        <f t="shared" si="10"/>
        <v/>
      </c>
      <c r="AC42" s="1738"/>
      <c r="AD42" s="1738"/>
      <c r="AE42" s="1469" t="str">
        <f t="shared" si="11"/>
        <v/>
      </c>
      <c r="AH42" s="2194"/>
      <c r="AI42" s="1804" t="s">
        <v>479</v>
      </c>
      <c r="AJ42" s="1473" t="str">
        <f>IF(ISNUMBER(B42),'Cover Page'!$D$35/1000000*B42/VLOOKUP($AI42,'FX rate q'!$B$7:$C$47,2,FALSE),"")</f>
        <v/>
      </c>
      <c r="AK42" s="1473" t="str">
        <f>IF(ISNUMBER(C42),'Cover Page'!$D$35/1000000*C42/VLOOKUP($AI42,'FX rate q'!$B$7:$C$47,2,FALSE),"")</f>
        <v/>
      </c>
      <c r="AL42" s="1473" t="str">
        <f>IF(ISNUMBER(D42),'Cover Page'!$D$35/1000000*D42/VLOOKUP($AI42,'FX rate q'!$B$7:$C$47,2,FALSE),"")</f>
        <v/>
      </c>
      <c r="AM42" s="1473" t="str">
        <f>IF(ISNUMBER(E42),'Cover Page'!$D$35/1000000*E42/VLOOKUP($AI42,'FX rate q'!$B$7:$C$47,2,FALSE),"")</f>
        <v/>
      </c>
      <c r="AN42" s="1473" t="str">
        <f>IF(ISNUMBER(F42),'Cover Page'!$D$35/1000000*F42/VLOOKUP($AI42,'FX rate q'!$B$7:$C$47,2,FALSE),"")</f>
        <v/>
      </c>
      <c r="AO42" s="1473" t="str">
        <f>IF(ISNUMBER(G42),'Cover Page'!$D$35/1000000*G42/VLOOKUP($AI42,'FX rate q'!$B$7:$C$47,2,FALSE),"")</f>
        <v/>
      </c>
      <c r="AP42" s="1473" t="str">
        <f>IF(ISNUMBER(H42),'Cover Page'!$D$35/1000000*H42/VLOOKUP($AI42,'FX rate q'!$B$7:$C$47,2,FALSE),"")</f>
        <v/>
      </c>
      <c r="AQ42" s="1473" t="str">
        <f>IF(ISNUMBER(I42),'Cover Page'!$D$35/1000000*I42/VLOOKUP($AI42,'FX rate q'!$B$7:$C$47,2,FALSE),"")</f>
        <v/>
      </c>
      <c r="AR42" s="1473" t="str">
        <f>IF(ISNUMBER(J42),'Cover Page'!$D$35/1000000*J42/VLOOKUP($AI42,'FX rate q'!$B$7:$C$47,2,FALSE),"")</f>
        <v/>
      </c>
      <c r="AS42" s="1473" t="str">
        <f>IF(ISNUMBER(K42),'Cover Page'!$D$35/1000000*K42/VLOOKUP($AI42,'FX rate q'!$B$7:$C$47,2,FALSE),"")</f>
        <v/>
      </c>
      <c r="AT42" s="1473" t="str">
        <f>IF(ISNUMBER(L42),'Cover Page'!$D$35/1000000*L42/VLOOKUP($AI42,'FX rate q'!$B$7:$C$47,2,FALSE),"")</f>
        <v/>
      </c>
      <c r="AU42" s="1473" t="str">
        <f>IF(ISNUMBER(M42),'Cover Page'!$D$35/1000000*M42/VLOOKUP($AI42,'FX rate q'!$B$7:$C$47,2,FALSE),"")</f>
        <v/>
      </c>
      <c r="AV42" s="1473" t="str">
        <f>IF(ISNUMBER(N42),'Cover Page'!$D$35/1000000*N42/VLOOKUP($AI42,'FX rate q'!$B$7:$C$47,2,FALSE),"")</f>
        <v/>
      </c>
      <c r="AW42" s="1473" t="str">
        <f>IF(ISNUMBER(O42),'Cover Page'!$D$35/1000000*O42/VLOOKUP($AI42,'FX rate q'!$B$7:$C$47,2,FALSE),"")</f>
        <v/>
      </c>
      <c r="AX42" s="1473" t="str">
        <f>IF(ISNUMBER(P42),'Cover Page'!$D$35/1000000*P42/VLOOKUP($AI42,'FX rate q'!$B$7:$C$47,2,FALSE),"")</f>
        <v/>
      </c>
      <c r="AY42" s="1473" t="str">
        <f>IF(ISNUMBER(Q42),'Cover Page'!$D$35/1000000*Q42/VLOOKUP($AI42,'FX rate q'!$B$7:$C$47,2,FALSE),"")</f>
        <v/>
      </c>
      <c r="AZ42" s="1473" t="str">
        <f>IF(ISNUMBER(R42),'Cover Page'!$D$35/1000000*R42/VLOOKUP($AI42,'FX rate q'!$B$7:$C$47,2,FALSE),"")</f>
        <v/>
      </c>
      <c r="BA42" s="1473" t="str">
        <f>IF(ISNUMBER(S42),'Cover Page'!$D$35/1000000*S42/VLOOKUP($AI42,'FX rate q'!$B$7:$C$47,2,FALSE),"")</f>
        <v/>
      </c>
      <c r="BB42" s="1473" t="str">
        <f>IF(ISNUMBER(T42),'Cover Page'!$D$35/1000000*T42/VLOOKUP($AI42,'FX rate q'!$B$7:$C$47,2,FALSE),"")</f>
        <v/>
      </c>
      <c r="BC42" s="1473" t="str">
        <f>IF(ISNUMBER(U42),'Cover Page'!$D$35/1000000*U42/VLOOKUP($AI42,'FX rate q'!$B$7:$C$47,2,FALSE),"")</f>
        <v/>
      </c>
      <c r="BD42" s="1473" t="str">
        <f>IF(ISNUMBER(V42),'Cover Page'!$D$35/1000000*V42/VLOOKUP($AI42,'FX rate q'!$B$7:$C$47,2,FALSE),"")</f>
        <v/>
      </c>
      <c r="BE42" s="1473" t="str">
        <f>IF(ISNUMBER(W42),'Cover Page'!$D$35/1000000*W42/VLOOKUP($AI42,'FX rate q'!$B$7:$C$47,2,FALSE),"")</f>
        <v/>
      </c>
      <c r="BF42" s="1473" t="str">
        <f>IF(ISNUMBER(X42),'Cover Page'!$D$35/1000000*X42/VLOOKUP($AI42,'FX rate q'!$B$7:$C$47,2,FALSE),"")</f>
        <v/>
      </c>
      <c r="BG42" s="1473" t="str">
        <f>IF(ISNUMBER(Y42),'Cover Page'!$D$35/1000000*Y42/VLOOKUP($AI42,'FX rate q'!$B$7:$C$47,2,FALSE),"")</f>
        <v/>
      </c>
      <c r="BH42" s="1473" t="str">
        <f>IF(ISNUMBER(Z42),'Cover Page'!$D$35/1000000*Z42/VLOOKUP($AI42,'FX rate q'!$B$7:$C$47,2,FALSE),"")</f>
        <v/>
      </c>
      <c r="BI42" s="1473" t="str">
        <f>IF(ISNUMBER(AA42),'Cover Page'!$D$35/1000000*AA42/VLOOKUP($AI42,'FX rate q'!$B$7:$C$47,2,FALSE),"")</f>
        <v/>
      </c>
      <c r="BJ42" s="1473" t="str">
        <f>IF(ISNUMBER(AB42),'Cover Page'!$D$35/1000000*AB42/VLOOKUP($AI42,'FX rate q'!$B$7:$C$47,2,FALSE),"")</f>
        <v/>
      </c>
      <c r="BK42" s="1473" t="str">
        <f>IF(ISNUMBER(AC42),'Cover Page'!$D$35/1000000*AC42/VLOOKUP($AI42,'FX rate q'!$B$7:$C$47,2,FALSE),"")</f>
        <v/>
      </c>
      <c r="BL42" s="1473" t="str">
        <f>IF(ISNUMBER(AD42),'Cover Page'!$D$35/1000000*AD42/VLOOKUP($AI42,'FX rate q'!$B$7:$C$47,2,FALSE),"")</f>
        <v/>
      </c>
      <c r="BM42" s="1806" t="str">
        <f>IF(ISNUMBER(AE42),'Cover Page'!$D$35/1000000*AE42/VLOOKUP($AI42,'FX rate q'!$B$7:$C$47,2,FALSE),"")</f>
        <v/>
      </c>
      <c r="BP42" s="2195"/>
      <c r="BQ42" s="1457" t="s">
        <v>479</v>
      </c>
      <c r="BR42" s="1474" t="str">
        <f>IF(ISNUMBER(B42),'Cover Page'!$D$35/1000000*B42/'FX rate'!$C$27,"")</f>
        <v/>
      </c>
      <c r="BS42" s="1475" t="str">
        <f>IF(ISNUMBER(C42),'Cover Page'!$D$35/1000000*C42/'FX rate'!$C$27,"")</f>
        <v/>
      </c>
      <c r="BT42" s="1476" t="str">
        <f>IF(ISNUMBER(D42),'Cover Page'!$D$35/1000000*D42/'FX rate'!$C$27,"")</f>
        <v/>
      </c>
      <c r="BU42" s="1476" t="str">
        <f>IF(ISNUMBER(E42),'Cover Page'!$D$35/1000000*E42/'FX rate'!$C$27,"")</f>
        <v/>
      </c>
      <c r="BV42" s="1477" t="str">
        <f>IF(ISNUMBER(F42),'Cover Page'!$D$35/1000000*F42/'FX rate'!$C$27,"")</f>
        <v/>
      </c>
      <c r="BW42" s="1474" t="str">
        <f>IF(ISNUMBER(G42),'Cover Page'!$D$35/1000000*G42/'FX rate'!$C$27,"")</f>
        <v/>
      </c>
      <c r="BX42" s="1475" t="str">
        <f>IF(ISNUMBER(H42),'Cover Page'!$D$35/1000000*H42/'FX rate'!$C$27,"")</f>
        <v/>
      </c>
      <c r="BY42" s="1476" t="str">
        <f>IF(ISNUMBER(I42),'Cover Page'!$D$35/1000000*I42/'FX rate'!$C$27,"")</f>
        <v/>
      </c>
      <c r="BZ42" s="1476" t="str">
        <f>IF(ISNUMBER(J42),'Cover Page'!$D$35/1000000*J42/'FX rate'!$C$27,"")</f>
        <v/>
      </c>
      <c r="CA42" s="1477" t="str">
        <f>IF(ISNUMBER(K42),'Cover Page'!$D$35/1000000*K42/'FX rate'!$C$27,"")</f>
        <v/>
      </c>
      <c r="CB42" s="1475" t="str">
        <f>IF(ISNUMBER(L42),'Cover Page'!$D$35/1000000*L42/'FX rate'!$C$27,"")</f>
        <v/>
      </c>
      <c r="CC42" s="1475" t="str">
        <f>IF(ISNUMBER(M42),'Cover Page'!$D$35/1000000*M42/'FX rate'!$C$27,"")</f>
        <v/>
      </c>
      <c r="CD42" s="1476" t="str">
        <f>IF(ISNUMBER(N42),'Cover Page'!$D$35/1000000*N42/'FX rate'!$C$27,"")</f>
        <v/>
      </c>
      <c r="CE42" s="1476" t="str">
        <f>IF(ISNUMBER(O42),'Cover Page'!$D$35/1000000*O42/'FX rate'!$C$27,"")</f>
        <v/>
      </c>
      <c r="CF42" s="1477" t="str">
        <f>IF(ISNUMBER(P42),'Cover Page'!$D$35/1000000*P42/'FX rate'!$C$27,"")</f>
        <v/>
      </c>
      <c r="CG42" s="1474" t="str">
        <f>IF(ISNUMBER(Q42),'Cover Page'!$D$35/1000000*Q42/'FX rate'!$C$27,"")</f>
        <v/>
      </c>
      <c r="CH42" s="1475" t="str">
        <f>IF(ISNUMBER(R42),'Cover Page'!$D$35/1000000*R42/'FX rate'!$C$27,"")</f>
        <v/>
      </c>
      <c r="CI42" s="1476" t="str">
        <f>IF(ISNUMBER(S42),'Cover Page'!$D$35/1000000*S42/'FX rate'!$C$27,"")</f>
        <v/>
      </c>
      <c r="CJ42" s="1476" t="str">
        <f>IF(ISNUMBER(T42),'Cover Page'!$D$35/1000000*T42/'FX rate'!$C$27,"")</f>
        <v/>
      </c>
      <c r="CK42" s="1477" t="str">
        <f>IF(ISNUMBER(U42),'Cover Page'!$D$35/1000000*U42/'FX rate'!$C$27,"")</f>
        <v/>
      </c>
      <c r="CL42" s="1474" t="str">
        <f>IF(ISNUMBER(V42),'Cover Page'!$D$35/1000000*V42/'FX rate'!$C$27,"")</f>
        <v/>
      </c>
      <c r="CM42" s="1475" t="str">
        <f>IF(ISNUMBER(W42),'Cover Page'!$D$35/1000000*W42/'FX rate'!$C$27,"")</f>
        <v/>
      </c>
      <c r="CN42" s="1476" t="str">
        <f>IF(ISNUMBER(X42),'Cover Page'!$D$35/1000000*X42/'FX rate'!$C$27,"")</f>
        <v/>
      </c>
      <c r="CO42" s="1476" t="str">
        <f>IF(ISNUMBER(Y42),'Cover Page'!$D$35/1000000*Y42/'FX rate'!$C$27,"")</f>
        <v/>
      </c>
      <c r="CP42" s="1477" t="str">
        <f>IF(ISNUMBER(Z42),'Cover Page'!$D$35/1000000*Z42/'FX rate'!$C$27,"")</f>
        <v/>
      </c>
      <c r="CQ42" s="1474" t="str">
        <f>IF(ISNUMBER(AA42),'Cover Page'!$D$35/1000000*AA42/'FX rate'!$C$27,"")</f>
        <v/>
      </c>
      <c r="CR42" s="1475" t="str">
        <f>IF(ISNUMBER(AB42),'Cover Page'!$D$35/1000000*AB42/'FX rate'!$C$27,"")</f>
        <v/>
      </c>
      <c r="CS42" s="1476" t="str">
        <f>IF(ISNUMBER(AC42),'Cover Page'!$D$35/1000000*AC42/'FX rate'!$C$27,"")</f>
        <v/>
      </c>
      <c r="CT42" s="1476" t="str">
        <f>IF(ISNUMBER(AD42),'Cover Page'!$D$35/1000000*AD42/'FX rate'!$C$27,"")</f>
        <v/>
      </c>
      <c r="CU42" s="1477" t="str">
        <f>IF(ISNUMBER(AE42),'Cover Page'!$D$35/1000000*AE42/'FX rate'!$C$27,"")</f>
        <v/>
      </c>
    </row>
    <row r="43" spans="1:99" x14ac:dyDescent="0.2">
      <c r="A43" s="1457" t="s">
        <v>480</v>
      </c>
      <c r="B43" s="1718"/>
      <c r="C43" s="1468" t="str">
        <f t="shared" si="0"/>
        <v/>
      </c>
      <c r="D43" s="1719"/>
      <c r="E43" s="1719"/>
      <c r="F43" s="1469" t="str">
        <f t="shared" si="1"/>
        <v/>
      </c>
      <c r="G43" s="1718"/>
      <c r="H43" s="1468" t="str">
        <f t="shared" si="2"/>
        <v/>
      </c>
      <c r="I43" s="1719"/>
      <c r="J43" s="1719"/>
      <c r="K43" s="1469" t="str">
        <f t="shared" si="3"/>
        <v/>
      </c>
      <c r="L43" s="1718"/>
      <c r="M43" s="1468" t="str">
        <f t="shared" si="4"/>
        <v/>
      </c>
      <c r="N43" s="1719"/>
      <c r="O43" s="1719"/>
      <c r="P43" s="1469" t="str">
        <f t="shared" si="5"/>
        <v/>
      </c>
      <c r="Q43" s="1718"/>
      <c r="R43" s="1468" t="str">
        <f t="shared" si="6"/>
        <v/>
      </c>
      <c r="S43" s="1719"/>
      <c r="T43" s="1719"/>
      <c r="U43" s="1469" t="str">
        <f t="shared" si="7"/>
        <v/>
      </c>
      <c r="V43" s="1737"/>
      <c r="W43" s="1468" t="str">
        <f t="shared" si="8"/>
        <v/>
      </c>
      <c r="X43" s="1738"/>
      <c r="Y43" s="1738"/>
      <c r="Z43" s="1469" t="str">
        <f t="shared" si="9"/>
        <v/>
      </c>
      <c r="AA43" s="1737"/>
      <c r="AB43" s="1468" t="str">
        <f t="shared" si="10"/>
        <v/>
      </c>
      <c r="AC43" s="1738"/>
      <c r="AD43" s="1738"/>
      <c r="AE43" s="1469" t="str">
        <f t="shared" si="11"/>
        <v/>
      </c>
      <c r="AH43" s="2194"/>
      <c r="AI43" s="1804" t="s">
        <v>480</v>
      </c>
      <c r="AJ43" s="1473" t="str">
        <f>IF(ISNUMBER(B43),'Cover Page'!$D$35/1000000*B43/VLOOKUP($AI43,'FX rate q'!$B$7:$C$47,2,FALSE),"")</f>
        <v/>
      </c>
      <c r="AK43" s="1473" t="str">
        <f>IF(ISNUMBER(C43),'Cover Page'!$D$35/1000000*C43/VLOOKUP($AI43,'FX rate q'!$B$7:$C$47,2,FALSE),"")</f>
        <v/>
      </c>
      <c r="AL43" s="1473" t="str">
        <f>IF(ISNUMBER(D43),'Cover Page'!$D$35/1000000*D43/VLOOKUP($AI43,'FX rate q'!$B$7:$C$47,2,FALSE),"")</f>
        <v/>
      </c>
      <c r="AM43" s="1473" t="str">
        <f>IF(ISNUMBER(E43),'Cover Page'!$D$35/1000000*E43/VLOOKUP($AI43,'FX rate q'!$B$7:$C$47,2,FALSE),"")</f>
        <v/>
      </c>
      <c r="AN43" s="1473" t="str">
        <f>IF(ISNUMBER(F43),'Cover Page'!$D$35/1000000*F43/VLOOKUP($AI43,'FX rate q'!$B$7:$C$47,2,FALSE),"")</f>
        <v/>
      </c>
      <c r="AO43" s="1473" t="str">
        <f>IF(ISNUMBER(G43),'Cover Page'!$D$35/1000000*G43/VLOOKUP($AI43,'FX rate q'!$B$7:$C$47,2,FALSE),"")</f>
        <v/>
      </c>
      <c r="AP43" s="1473" t="str">
        <f>IF(ISNUMBER(H43),'Cover Page'!$D$35/1000000*H43/VLOOKUP($AI43,'FX rate q'!$B$7:$C$47,2,FALSE),"")</f>
        <v/>
      </c>
      <c r="AQ43" s="1473" t="str">
        <f>IF(ISNUMBER(I43),'Cover Page'!$D$35/1000000*I43/VLOOKUP($AI43,'FX rate q'!$B$7:$C$47,2,FALSE),"")</f>
        <v/>
      </c>
      <c r="AR43" s="1473" t="str">
        <f>IF(ISNUMBER(J43),'Cover Page'!$D$35/1000000*J43/VLOOKUP($AI43,'FX rate q'!$B$7:$C$47,2,FALSE),"")</f>
        <v/>
      </c>
      <c r="AS43" s="1473" t="str">
        <f>IF(ISNUMBER(K43),'Cover Page'!$D$35/1000000*K43/VLOOKUP($AI43,'FX rate q'!$B$7:$C$47,2,FALSE),"")</f>
        <v/>
      </c>
      <c r="AT43" s="1473" t="str">
        <f>IF(ISNUMBER(L43),'Cover Page'!$D$35/1000000*L43/VLOOKUP($AI43,'FX rate q'!$B$7:$C$47,2,FALSE),"")</f>
        <v/>
      </c>
      <c r="AU43" s="1473" t="str">
        <f>IF(ISNUMBER(M43),'Cover Page'!$D$35/1000000*M43/VLOOKUP($AI43,'FX rate q'!$B$7:$C$47,2,FALSE),"")</f>
        <v/>
      </c>
      <c r="AV43" s="1473" t="str">
        <f>IF(ISNUMBER(N43),'Cover Page'!$D$35/1000000*N43/VLOOKUP($AI43,'FX rate q'!$B$7:$C$47,2,FALSE),"")</f>
        <v/>
      </c>
      <c r="AW43" s="1473" t="str">
        <f>IF(ISNUMBER(O43),'Cover Page'!$D$35/1000000*O43/VLOOKUP($AI43,'FX rate q'!$B$7:$C$47,2,FALSE),"")</f>
        <v/>
      </c>
      <c r="AX43" s="1473" t="str">
        <f>IF(ISNUMBER(P43),'Cover Page'!$D$35/1000000*P43/VLOOKUP($AI43,'FX rate q'!$B$7:$C$47,2,FALSE),"")</f>
        <v/>
      </c>
      <c r="AY43" s="1473" t="str">
        <f>IF(ISNUMBER(Q43),'Cover Page'!$D$35/1000000*Q43/VLOOKUP($AI43,'FX rate q'!$B$7:$C$47,2,FALSE),"")</f>
        <v/>
      </c>
      <c r="AZ43" s="1473" t="str">
        <f>IF(ISNUMBER(R43),'Cover Page'!$D$35/1000000*R43/VLOOKUP($AI43,'FX rate q'!$B$7:$C$47,2,FALSE),"")</f>
        <v/>
      </c>
      <c r="BA43" s="1473" t="str">
        <f>IF(ISNUMBER(S43),'Cover Page'!$D$35/1000000*S43/VLOOKUP($AI43,'FX rate q'!$B$7:$C$47,2,FALSE),"")</f>
        <v/>
      </c>
      <c r="BB43" s="1473" t="str">
        <f>IF(ISNUMBER(T43),'Cover Page'!$D$35/1000000*T43/VLOOKUP($AI43,'FX rate q'!$B$7:$C$47,2,FALSE),"")</f>
        <v/>
      </c>
      <c r="BC43" s="1473" t="str">
        <f>IF(ISNUMBER(U43),'Cover Page'!$D$35/1000000*U43/VLOOKUP($AI43,'FX rate q'!$B$7:$C$47,2,FALSE),"")</f>
        <v/>
      </c>
      <c r="BD43" s="1473" t="str">
        <f>IF(ISNUMBER(V43),'Cover Page'!$D$35/1000000*V43/VLOOKUP($AI43,'FX rate q'!$B$7:$C$47,2,FALSE),"")</f>
        <v/>
      </c>
      <c r="BE43" s="1473" t="str">
        <f>IF(ISNUMBER(W43),'Cover Page'!$D$35/1000000*W43/VLOOKUP($AI43,'FX rate q'!$B$7:$C$47,2,FALSE),"")</f>
        <v/>
      </c>
      <c r="BF43" s="1473" t="str">
        <f>IF(ISNUMBER(X43),'Cover Page'!$D$35/1000000*X43/VLOOKUP($AI43,'FX rate q'!$B$7:$C$47,2,FALSE),"")</f>
        <v/>
      </c>
      <c r="BG43" s="1473" t="str">
        <f>IF(ISNUMBER(Y43),'Cover Page'!$D$35/1000000*Y43/VLOOKUP($AI43,'FX rate q'!$B$7:$C$47,2,FALSE),"")</f>
        <v/>
      </c>
      <c r="BH43" s="1473" t="str">
        <f>IF(ISNUMBER(Z43),'Cover Page'!$D$35/1000000*Z43/VLOOKUP($AI43,'FX rate q'!$B$7:$C$47,2,FALSE),"")</f>
        <v/>
      </c>
      <c r="BI43" s="1473" t="str">
        <f>IF(ISNUMBER(AA43),'Cover Page'!$D$35/1000000*AA43/VLOOKUP($AI43,'FX rate q'!$B$7:$C$47,2,FALSE),"")</f>
        <v/>
      </c>
      <c r="BJ43" s="1473" t="str">
        <f>IF(ISNUMBER(AB43),'Cover Page'!$D$35/1000000*AB43/VLOOKUP($AI43,'FX rate q'!$B$7:$C$47,2,FALSE),"")</f>
        <v/>
      </c>
      <c r="BK43" s="1473" t="str">
        <f>IF(ISNUMBER(AC43),'Cover Page'!$D$35/1000000*AC43/VLOOKUP($AI43,'FX rate q'!$B$7:$C$47,2,FALSE),"")</f>
        <v/>
      </c>
      <c r="BL43" s="1473" t="str">
        <f>IF(ISNUMBER(AD43),'Cover Page'!$D$35/1000000*AD43/VLOOKUP($AI43,'FX rate q'!$B$7:$C$47,2,FALSE),"")</f>
        <v/>
      </c>
      <c r="BM43" s="1806" t="str">
        <f>IF(ISNUMBER(AE43),'Cover Page'!$D$35/1000000*AE43/VLOOKUP($AI43,'FX rate q'!$B$7:$C$47,2,FALSE),"")</f>
        <v/>
      </c>
      <c r="BP43" s="2195"/>
      <c r="BQ43" s="1457" t="s">
        <v>480</v>
      </c>
      <c r="BR43" s="1474" t="str">
        <f>IF(ISNUMBER(B43),'Cover Page'!$D$35/1000000*B43/'FX rate'!$C$27,"")</f>
        <v/>
      </c>
      <c r="BS43" s="1475" t="str">
        <f>IF(ISNUMBER(C43),'Cover Page'!$D$35/1000000*C43/'FX rate'!$C$27,"")</f>
        <v/>
      </c>
      <c r="BT43" s="1476" t="str">
        <f>IF(ISNUMBER(D43),'Cover Page'!$D$35/1000000*D43/'FX rate'!$C$27,"")</f>
        <v/>
      </c>
      <c r="BU43" s="1476" t="str">
        <f>IF(ISNUMBER(E43),'Cover Page'!$D$35/1000000*E43/'FX rate'!$C$27,"")</f>
        <v/>
      </c>
      <c r="BV43" s="1477" t="str">
        <f>IF(ISNUMBER(F43),'Cover Page'!$D$35/1000000*F43/'FX rate'!$C$27,"")</f>
        <v/>
      </c>
      <c r="BW43" s="1474" t="str">
        <f>IF(ISNUMBER(G43),'Cover Page'!$D$35/1000000*G43/'FX rate'!$C$27,"")</f>
        <v/>
      </c>
      <c r="BX43" s="1475" t="str">
        <f>IF(ISNUMBER(H43),'Cover Page'!$D$35/1000000*H43/'FX rate'!$C$27,"")</f>
        <v/>
      </c>
      <c r="BY43" s="1476" t="str">
        <f>IF(ISNUMBER(I43),'Cover Page'!$D$35/1000000*I43/'FX rate'!$C$27,"")</f>
        <v/>
      </c>
      <c r="BZ43" s="1476" t="str">
        <f>IF(ISNUMBER(J43),'Cover Page'!$D$35/1000000*J43/'FX rate'!$C$27,"")</f>
        <v/>
      </c>
      <c r="CA43" s="1477" t="str">
        <f>IF(ISNUMBER(K43),'Cover Page'!$D$35/1000000*K43/'FX rate'!$C$27,"")</f>
        <v/>
      </c>
      <c r="CB43" s="1475" t="str">
        <f>IF(ISNUMBER(L43),'Cover Page'!$D$35/1000000*L43/'FX rate'!$C$27,"")</f>
        <v/>
      </c>
      <c r="CC43" s="1475" t="str">
        <f>IF(ISNUMBER(M43),'Cover Page'!$D$35/1000000*M43/'FX rate'!$C$27,"")</f>
        <v/>
      </c>
      <c r="CD43" s="1476" t="str">
        <f>IF(ISNUMBER(N43),'Cover Page'!$D$35/1000000*N43/'FX rate'!$C$27,"")</f>
        <v/>
      </c>
      <c r="CE43" s="1476" t="str">
        <f>IF(ISNUMBER(O43),'Cover Page'!$D$35/1000000*O43/'FX rate'!$C$27,"")</f>
        <v/>
      </c>
      <c r="CF43" s="1477" t="str">
        <f>IF(ISNUMBER(P43),'Cover Page'!$D$35/1000000*P43/'FX rate'!$C$27,"")</f>
        <v/>
      </c>
      <c r="CG43" s="1474" t="str">
        <f>IF(ISNUMBER(Q43),'Cover Page'!$D$35/1000000*Q43/'FX rate'!$C$27,"")</f>
        <v/>
      </c>
      <c r="CH43" s="1475" t="str">
        <f>IF(ISNUMBER(R43),'Cover Page'!$D$35/1000000*R43/'FX rate'!$C$27,"")</f>
        <v/>
      </c>
      <c r="CI43" s="1476" t="str">
        <f>IF(ISNUMBER(S43),'Cover Page'!$D$35/1000000*S43/'FX rate'!$C$27,"")</f>
        <v/>
      </c>
      <c r="CJ43" s="1476" t="str">
        <f>IF(ISNUMBER(T43),'Cover Page'!$D$35/1000000*T43/'FX rate'!$C$27,"")</f>
        <v/>
      </c>
      <c r="CK43" s="1477" t="str">
        <f>IF(ISNUMBER(U43),'Cover Page'!$D$35/1000000*U43/'FX rate'!$C$27,"")</f>
        <v/>
      </c>
      <c r="CL43" s="1474" t="str">
        <f>IF(ISNUMBER(V43),'Cover Page'!$D$35/1000000*V43/'FX rate'!$C$27,"")</f>
        <v/>
      </c>
      <c r="CM43" s="1475" t="str">
        <f>IF(ISNUMBER(W43),'Cover Page'!$D$35/1000000*W43/'FX rate'!$C$27,"")</f>
        <v/>
      </c>
      <c r="CN43" s="1476" t="str">
        <f>IF(ISNUMBER(X43),'Cover Page'!$D$35/1000000*X43/'FX rate'!$C$27,"")</f>
        <v/>
      </c>
      <c r="CO43" s="1476" t="str">
        <f>IF(ISNUMBER(Y43),'Cover Page'!$D$35/1000000*Y43/'FX rate'!$C$27,"")</f>
        <v/>
      </c>
      <c r="CP43" s="1477" t="str">
        <f>IF(ISNUMBER(Z43),'Cover Page'!$D$35/1000000*Z43/'FX rate'!$C$27,"")</f>
        <v/>
      </c>
      <c r="CQ43" s="1474" t="str">
        <f>IF(ISNUMBER(AA43),'Cover Page'!$D$35/1000000*AA43/'FX rate'!$C$27,"")</f>
        <v/>
      </c>
      <c r="CR43" s="1475" t="str">
        <f>IF(ISNUMBER(AB43),'Cover Page'!$D$35/1000000*AB43/'FX rate'!$C$27,"")</f>
        <v/>
      </c>
      <c r="CS43" s="1476" t="str">
        <f>IF(ISNUMBER(AC43),'Cover Page'!$D$35/1000000*AC43/'FX rate'!$C$27,"")</f>
        <v/>
      </c>
      <c r="CT43" s="1476" t="str">
        <f>IF(ISNUMBER(AD43),'Cover Page'!$D$35/1000000*AD43/'FX rate'!$C$27,"")</f>
        <v/>
      </c>
      <c r="CU43" s="1477" t="str">
        <f>IF(ISNUMBER(AE43),'Cover Page'!$D$35/1000000*AE43/'FX rate'!$C$27,"")</f>
        <v/>
      </c>
    </row>
    <row r="44" spans="1:99" x14ac:dyDescent="0.2">
      <c r="A44" s="1457" t="s">
        <v>481</v>
      </c>
      <c r="B44" s="1718"/>
      <c r="C44" s="1468" t="str">
        <f t="shared" si="0"/>
        <v/>
      </c>
      <c r="D44" s="1719"/>
      <c r="E44" s="1719"/>
      <c r="F44" s="1469" t="str">
        <f t="shared" si="1"/>
        <v/>
      </c>
      <c r="G44" s="1718"/>
      <c r="H44" s="1468" t="str">
        <f t="shared" si="2"/>
        <v/>
      </c>
      <c r="I44" s="1719"/>
      <c r="J44" s="1719"/>
      <c r="K44" s="1469" t="str">
        <f t="shared" si="3"/>
        <v/>
      </c>
      <c r="L44" s="1718"/>
      <c r="M44" s="1468" t="str">
        <f t="shared" si="4"/>
        <v/>
      </c>
      <c r="N44" s="1719"/>
      <c r="O44" s="1719"/>
      <c r="P44" s="1469" t="str">
        <f t="shared" si="5"/>
        <v/>
      </c>
      <c r="Q44" s="1718"/>
      <c r="R44" s="1468" t="str">
        <f t="shared" si="6"/>
        <v/>
      </c>
      <c r="S44" s="1719"/>
      <c r="T44" s="1719"/>
      <c r="U44" s="1469" t="str">
        <f t="shared" si="7"/>
        <v/>
      </c>
      <c r="V44" s="1737"/>
      <c r="W44" s="1468" t="str">
        <f t="shared" si="8"/>
        <v/>
      </c>
      <c r="X44" s="1738"/>
      <c r="Y44" s="1738"/>
      <c r="Z44" s="1469" t="str">
        <f t="shared" si="9"/>
        <v/>
      </c>
      <c r="AA44" s="1737"/>
      <c r="AB44" s="1468" t="str">
        <f t="shared" si="10"/>
        <v/>
      </c>
      <c r="AC44" s="1738"/>
      <c r="AD44" s="1738"/>
      <c r="AE44" s="1469" t="str">
        <f t="shared" si="11"/>
        <v/>
      </c>
      <c r="AH44" s="2194"/>
      <c r="AI44" s="1804" t="s">
        <v>481</v>
      </c>
      <c r="AJ44" s="1473" t="str">
        <f>IF(ISNUMBER(B44),'Cover Page'!$D$35/1000000*B44/VLOOKUP($AI44,'FX rate q'!$B$7:$C$47,2,FALSE),"")</f>
        <v/>
      </c>
      <c r="AK44" s="1473" t="str">
        <f>IF(ISNUMBER(C44),'Cover Page'!$D$35/1000000*C44/VLOOKUP($AI44,'FX rate q'!$B$7:$C$47,2,FALSE),"")</f>
        <v/>
      </c>
      <c r="AL44" s="1473" t="str">
        <f>IF(ISNUMBER(D44),'Cover Page'!$D$35/1000000*D44/VLOOKUP($AI44,'FX rate q'!$B$7:$C$47,2,FALSE),"")</f>
        <v/>
      </c>
      <c r="AM44" s="1473" t="str">
        <f>IF(ISNUMBER(E44),'Cover Page'!$D$35/1000000*E44/VLOOKUP($AI44,'FX rate q'!$B$7:$C$47,2,FALSE),"")</f>
        <v/>
      </c>
      <c r="AN44" s="1473" t="str">
        <f>IF(ISNUMBER(F44),'Cover Page'!$D$35/1000000*F44/VLOOKUP($AI44,'FX rate q'!$B$7:$C$47,2,FALSE),"")</f>
        <v/>
      </c>
      <c r="AO44" s="1473" t="str">
        <f>IF(ISNUMBER(G44),'Cover Page'!$D$35/1000000*G44/VLOOKUP($AI44,'FX rate q'!$B$7:$C$47,2,FALSE),"")</f>
        <v/>
      </c>
      <c r="AP44" s="1473" t="str">
        <f>IF(ISNUMBER(H44),'Cover Page'!$D$35/1000000*H44/VLOOKUP($AI44,'FX rate q'!$B$7:$C$47,2,FALSE),"")</f>
        <v/>
      </c>
      <c r="AQ44" s="1473" t="str">
        <f>IF(ISNUMBER(I44),'Cover Page'!$D$35/1000000*I44/VLOOKUP($AI44,'FX rate q'!$B$7:$C$47,2,FALSE),"")</f>
        <v/>
      </c>
      <c r="AR44" s="1473" t="str">
        <f>IF(ISNUMBER(J44),'Cover Page'!$D$35/1000000*J44/VLOOKUP($AI44,'FX rate q'!$B$7:$C$47,2,FALSE),"")</f>
        <v/>
      </c>
      <c r="AS44" s="1473" t="str">
        <f>IF(ISNUMBER(K44),'Cover Page'!$D$35/1000000*K44/VLOOKUP($AI44,'FX rate q'!$B$7:$C$47,2,FALSE),"")</f>
        <v/>
      </c>
      <c r="AT44" s="1473" t="str">
        <f>IF(ISNUMBER(L44),'Cover Page'!$D$35/1000000*L44/VLOOKUP($AI44,'FX rate q'!$B$7:$C$47,2,FALSE),"")</f>
        <v/>
      </c>
      <c r="AU44" s="1473" t="str">
        <f>IF(ISNUMBER(M44),'Cover Page'!$D$35/1000000*M44/VLOOKUP($AI44,'FX rate q'!$B$7:$C$47,2,FALSE),"")</f>
        <v/>
      </c>
      <c r="AV44" s="1473" t="str">
        <f>IF(ISNUMBER(N44),'Cover Page'!$D$35/1000000*N44/VLOOKUP($AI44,'FX rate q'!$B$7:$C$47,2,FALSE),"")</f>
        <v/>
      </c>
      <c r="AW44" s="1473" t="str">
        <f>IF(ISNUMBER(O44),'Cover Page'!$D$35/1000000*O44/VLOOKUP($AI44,'FX rate q'!$B$7:$C$47,2,FALSE),"")</f>
        <v/>
      </c>
      <c r="AX44" s="1473" t="str">
        <f>IF(ISNUMBER(P44),'Cover Page'!$D$35/1000000*P44/VLOOKUP($AI44,'FX rate q'!$B$7:$C$47,2,FALSE),"")</f>
        <v/>
      </c>
      <c r="AY44" s="1473" t="str">
        <f>IF(ISNUMBER(Q44),'Cover Page'!$D$35/1000000*Q44/VLOOKUP($AI44,'FX rate q'!$B$7:$C$47,2,FALSE),"")</f>
        <v/>
      </c>
      <c r="AZ44" s="1473" t="str">
        <f>IF(ISNUMBER(R44),'Cover Page'!$D$35/1000000*R44/VLOOKUP($AI44,'FX rate q'!$B$7:$C$47,2,FALSE),"")</f>
        <v/>
      </c>
      <c r="BA44" s="1473" t="str">
        <f>IF(ISNUMBER(S44),'Cover Page'!$D$35/1000000*S44/VLOOKUP($AI44,'FX rate q'!$B$7:$C$47,2,FALSE),"")</f>
        <v/>
      </c>
      <c r="BB44" s="1473" t="str">
        <f>IF(ISNUMBER(T44),'Cover Page'!$D$35/1000000*T44/VLOOKUP($AI44,'FX rate q'!$B$7:$C$47,2,FALSE),"")</f>
        <v/>
      </c>
      <c r="BC44" s="1473" t="str">
        <f>IF(ISNUMBER(U44),'Cover Page'!$D$35/1000000*U44/VLOOKUP($AI44,'FX rate q'!$B$7:$C$47,2,FALSE),"")</f>
        <v/>
      </c>
      <c r="BD44" s="1473" t="str">
        <f>IF(ISNUMBER(V44),'Cover Page'!$D$35/1000000*V44/VLOOKUP($AI44,'FX rate q'!$B$7:$C$47,2,FALSE),"")</f>
        <v/>
      </c>
      <c r="BE44" s="1473" t="str">
        <f>IF(ISNUMBER(W44),'Cover Page'!$D$35/1000000*W44/VLOOKUP($AI44,'FX rate q'!$B$7:$C$47,2,FALSE),"")</f>
        <v/>
      </c>
      <c r="BF44" s="1473" t="str">
        <f>IF(ISNUMBER(X44),'Cover Page'!$D$35/1000000*X44/VLOOKUP($AI44,'FX rate q'!$B$7:$C$47,2,FALSE),"")</f>
        <v/>
      </c>
      <c r="BG44" s="1473" t="str">
        <f>IF(ISNUMBER(Y44),'Cover Page'!$D$35/1000000*Y44/VLOOKUP($AI44,'FX rate q'!$B$7:$C$47,2,FALSE),"")</f>
        <v/>
      </c>
      <c r="BH44" s="1473" t="str">
        <f>IF(ISNUMBER(Z44),'Cover Page'!$D$35/1000000*Z44/VLOOKUP($AI44,'FX rate q'!$B$7:$C$47,2,FALSE),"")</f>
        <v/>
      </c>
      <c r="BI44" s="1473" t="str">
        <f>IF(ISNUMBER(AA44),'Cover Page'!$D$35/1000000*AA44/VLOOKUP($AI44,'FX rate q'!$B$7:$C$47,2,FALSE),"")</f>
        <v/>
      </c>
      <c r="BJ44" s="1473" t="str">
        <f>IF(ISNUMBER(AB44),'Cover Page'!$D$35/1000000*AB44/VLOOKUP($AI44,'FX rate q'!$B$7:$C$47,2,FALSE),"")</f>
        <v/>
      </c>
      <c r="BK44" s="1473" t="str">
        <f>IF(ISNUMBER(AC44),'Cover Page'!$D$35/1000000*AC44/VLOOKUP($AI44,'FX rate q'!$B$7:$C$47,2,FALSE),"")</f>
        <v/>
      </c>
      <c r="BL44" s="1473" t="str">
        <f>IF(ISNUMBER(AD44),'Cover Page'!$D$35/1000000*AD44/VLOOKUP($AI44,'FX rate q'!$B$7:$C$47,2,FALSE),"")</f>
        <v/>
      </c>
      <c r="BM44" s="1806" t="str">
        <f>IF(ISNUMBER(AE44),'Cover Page'!$D$35/1000000*AE44/VLOOKUP($AI44,'FX rate q'!$B$7:$C$47,2,FALSE),"")</f>
        <v/>
      </c>
      <c r="BP44" s="2195"/>
      <c r="BQ44" s="1457" t="s">
        <v>481</v>
      </c>
      <c r="BR44" s="1474" t="str">
        <f>IF(ISNUMBER(B44),'Cover Page'!$D$35/1000000*B44/'FX rate'!$C$27,"")</f>
        <v/>
      </c>
      <c r="BS44" s="1475" t="str">
        <f>IF(ISNUMBER(C44),'Cover Page'!$D$35/1000000*C44/'FX rate'!$C$27,"")</f>
        <v/>
      </c>
      <c r="BT44" s="1476" t="str">
        <f>IF(ISNUMBER(D44),'Cover Page'!$D$35/1000000*D44/'FX rate'!$C$27,"")</f>
        <v/>
      </c>
      <c r="BU44" s="1476" t="str">
        <f>IF(ISNUMBER(E44),'Cover Page'!$D$35/1000000*E44/'FX rate'!$C$27,"")</f>
        <v/>
      </c>
      <c r="BV44" s="1477" t="str">
        <f>IF(ISNUMBER(F44),'Cover Page'!$D$35/1000000*F44/'FX rate'!$C$27,"")</f>
        <v/>
      </c>
      <c r="BW44" s="1474" t="str">
        <f>IF(ISNUMBER(G44),'Cover Page'!$D$35/1000000*G44/'FX rate'!$C$27,"")</f>
        <v/>
      </c>
      <c r="BX44" s="1475" t="str">
        <f>IF(ISNUMBER(H44),'Cover Page'!$D$35/1000000*H44/'FX rate'!$C$27,"")</f>
        <v/>
      </c>
      <c r="BY44" s="1476" t="str">
        <f>IF(ISNUMBER(I44),'Cover Page'!$D$35/1000000*I44/'FX rate'!$C$27,"")</f>
        <v/>
      </c>
      <c r="BZ44" s="1476" t="str">
        <f>IF(ISNUMBER(J44),'Cover Page'!$D$35/1000000*J44/'FX rate'!$C$27,"")</f>
        <v/>
      </c>
      <c r="CA44" s="1477" t="str">
        <f>IF(ISNUMBER(K44),'Cover Page'!$D$35/1000000*K44/'FX rate'!$C$27,"")</f>
        <v/>
      </c>
      <c r="CB44" s="1475" t="str">
        <f>IF(ISNUMBER(L44),'Cover Page'!$D$35/1000000*L44/'FX rate'!$C$27,"")</f>
        <v/>
      </c>
      <c r="CC44" s="1475" t="str">
        <f>IF(ISNUMBER(M44),'Cover Page'!$D$35/1000000*M44/'FX rate'!$C$27,"")</f>
        <v/>
      </c>
      <c r="CD44" s="1476" t="str">
        <f>IF(ISNUMBER(N44),'Cover Page'!$D$35/1000000*N44/'FX rate'!$C$27,"")</f>
        <v/>
      </c>
      <c r="CE44" s="1476" t="str">
        <f>IF(ISNUMBER(O44),'Cover Page'!$D$35/1000000*O44/'FX rate'!$C$27,"")</f>
        <v/>
      </c>
      <c r="CF44" s="1477" t="str">
        <f>IF(ISNUMBER(P44),'Cover Page'!$D$35/1000000*P44/'FX rate'!$C$27,"")</f>
        <v/>
      </c>
      <c r="CG44" s="1474" t="str">
        <f>IF(ISNUMBER(Q44),'Cover Page'!$D$35/1000000*Q44/'FX rate'!$C$27,"")</f>
        <v/>
      </c>
      <c r="CH44" s="1475" t="str">
        <f>IF(ISNUMBER(R44),'Cover Page'!$D$35/1000000*R44/'FX rate'!$C$27,"")</f>
        <v/>
      </c>
      <c r="CI44" s="1476" t="str">
        <f>IF(ISNUMBER(S44),'Cover Page'!$D$35/1000000*S44/'FX rate'!$C$27,"")</f>
        <v/>
      </c>
      <c r="CJ44" s="1476" t="str">
        <f>IF(ISNUMBER(T44),'Cover Page'!$D$35/1000000*T44/'FX rate'!$C$27,"")</f>
        <v/>
      </c>
      <c r="CK44" s="1477" t="str">
        <f>IF(ISNUMBER(U44),'Cover Page'!$D$35/1000000*U44/'FX rate'!$C$27,"")</f>
        <v/>
      </c>
      <c r="CL44" s="1474" t="str">
        <f>IF(ISNUMBER(V44),'Cover Page'!$D$35/1000000*V44/'FX rate'!$C$27,"")</f>
        <v/>
      </c>
      <c r="CM44" s="1475" t="str">
        <f>IF(ISNUMBER(W44),'Cover Page'!$D$35/1000000*W44/'FX rate'!$C$27,"")</f>
        <v/>
      </c>
      <c r="CN44" s="1476" t="str">
        <f>IF(ISNUMBER(X44),'Cover Page'!$D$35/1000000*X44/'FX rate'!$C$27,"")</f>
        <v/>
      </c>
      <c r="CO44" s="1476" t="str">
        <f>IF(ISNUMBER(Y44),'Cover Page'!$D$35/1000000*Y44/'FX rate'!$C$27,"")</f>
        <v/>
      </c>
      <c r="CP44" s="1477" t="str">
        <f>IF(ISNUMBER(Z44),'Cover Page'!$D$35/1000000*Z44/'FX rate'!$C$27,"")</f>
        <v/>
      </c>
      <c r="CQ44" s="1474" t="str">
        <f>IF(ISNUMBER(AA44),'Cover Page'!$D$35/1000000*AA44/'FX rate'!$C$27,"")</f>
        <v/>
      </c>
      <c r="CR44" s="1475" t="str">
        <f>IF(ISNUMBER(AB44),'Cover Page'!$D$35/1000000*AB44/'FX rate'!$C$27,"")</f>
        <v/>
      </c>
      <c r="CS44" s="1476" t="str">
        <f>IF(ISNUMBER(AC44),'Cover Page'!$D$35/1000000*AC44/'FX rate'!$C$27,"")</f>
        <v/>
      </c>
      <c r="CT44" s="1476" t="str">
        <f>IF(ISNUMBER(AD44),'Cover Page'!$D$35/1000000*AD44/'FX rate'!$C$27,"")</f>
        <v/>
      </c>
      <c r="CU44" s="1477" t="str">
        <f>IF(ISNUMBER(AE44),'Cover Page'!$D$35/1000000*AE44/'FX rate'!$C$27,"")</f>
        <v/>
      </c>
    </row>
    <row r="45" spans="1:99" x14ac:dyDescent="0.2">
      <c r="A45" s="1457" t="s">
        <v>482</v>
      </c>
      <c r="B45" s="1718"/>
      <c r="C45" s="1468" t="str">
        <f t="shared" si="0"/>
        <v/>
      </c>
      <c r="D45" s="1719"/>
      <c r="E45" s="1719"/>
      <c r="F45" s="1469" t="str">
        <f t="shared" si="1"/>
        <v/>
      </c>
      <c r="G45" s="1718"/>
      <c r="H45" s="1468" t="str">
        <f t="shared" si="2"/>
        <v/>
      </c>
      <c r="I45" s="1719"/>
      <c r="J45" s="1719"/>
      <c r="K45" s="1469" t="str">
        <f t="shared" si="3"/>
        <v/>
      </c>
      <c r="L45" s="1718"/>
      <c r="M45" s="1468" t="str">
        <f t="shared" si="4"/>
        <v/>
      </c>
      <c r="N45" s="1719"/>
      <c r="O45" s="1719"/>
      <c r="P45" s="1469" t="str">
        <f t="shared" si="5"/>
        <v/>
      </c>
      <c r="Q45" s="1718"/>
      <c r="R45" s="1468" t="str">
        <f t="shared" si="6"/>
        <v/>
      </c>
      <c r="S45" s="1719"/>
      <c r="T45" s="1719"/>
      <c r="U45" s="1469" t="str">
        <f t="shared" si="7"/>
        <v/>
      </c>
      <c r="V45" s="1737"/>
      <c r="W45" s="1468" t="str">
        <f t="shared" si="8"/>
        <v/>
      </c>
      <c r="X45" s="1738"/>
      <c r="Y45" s="1738"/>
      <c r="Z45" s="1469" t="str">
        <f t="shared" si="9"/>
        <v/>
      </c>
      <c r="AA45" s="1737"/>
      <c r="AB45" s="1468" t="str">
        <f t="shared" si="10"/>
        <v/>
      </c>
      <c r="AC45" s="1738"/>
      <c r="AD45" s="1738"/>
      <c r="AE45" s="1469" t="str">
        <f t="shared" si="11"/>
        <v/>
      </c>
      <c r="AH45" s="2194"/>
      <c r="AI45" s="1804" t="s">
        <v>482</v>
      </c>
      <c r="AJ45" s="1473" t="str">
        <f>IF(ISNUMBER(B45),'Cover Page'!$D$35/1000000*B45/VLOOKUP($AI45,'FX rate q'!$B$7:$C$47,2,FALSE),"")</f>
        <v/>
      </c>
      <c r="AK45" s="1473" t="str">
        <f>IF(ISNUMBER(C45),'Cover Page'!$D$35/1000000*C45/VLOOKUP($AI45,'FX rate q'!$B$7:$C$47,2,FALSE),"")</f>
        <v/>
      </c>
      <c r="AL45" s="1473" t="str">
        <f>IF(ISNUMBER(D45),'Cover Page'!$D$35/1000000*D45/VLOOKUP($AI45,'FX rate q'!$B$7:$C$47,2,FALSE),"")</f>
        <v/>
      </c>
      <c r="AM45" s="1473" t="str">
        <f>IF(ISNUMBER(E45),'Cover Page'!$D$35/1000000*E45/VLOOKUP($AI45,'FX rate q'!$B$7:$C$47,2,FALSE),"")</f>
        <v/>
      </c>
      <c r="AN45" s="1473" t="str">
        <f>IF(ISNUMBER(F45),'Cover Page'!$D$35/1000000*F45/VLOOKUP($AI45,'FX rate q'!$B$7:$C$47,2,FALSE),"")</f>
        <v/>
      </c>
      <c r="AO45" s="1473" t="str">
        <f>IF(ISNUMBER(G45),'Cover Page'!$D$35/1000000*G45/VLOOKUP($AI45,'FX rate q'!$B$7:$C$47,2,FALSE),"")</f>
        <v/>
      </c>
      <c r="AP45" s="1473" t="str">
        <f>IF(ISNUMBER(H45),'Cover Page'!$D$35/1000000*H45/VLOOKUP($AI45,'FX rate q'!$B$7:$C$47,2,FALSE),"")</f>
        <v/>
      </c>
      <c r="AQ45" s="1473" t="str">
        <f>IF(ISNUMBER(I45),'Cover Page'!$D$35/1000000*I45/VLOOKUP($AI45,'FX rate q'!$B$7:$C$47,2,FALSE),"")</f>
        <v/>
      </c>
      <c r="AR45" s="1473" t="str">
        <f>IF(ISNUMBER(J45),'Cover Page'!$D$35/1000000*J45/VLOOKUP($AI45,'FX rate q'!$B$7:$C$47,2,FALSE),"")</f>
        <v/>
      </c>
      <c r="AS45" s="1473" t="str">
        <f>IF(ISNUMBER(K45),'Cover Page'!$D$35/1000000*K45/VLOOKUP($AI45,'FX rate q'!$B$7:$C$47,2,FALSE),"")</f>
        <v/>
      </c>
      <c r="AT45" s="1473" t="str">
        <f>IF(ISNUMBER(L45),'Cover Page'!$D$35/1000000*L45/VLOOKUP($AI45,'FX rate q'!$B$7:$C$47,2,FALSE),"")</f>
        <v/>
      </c>
      <c r="AU45" s="1473" t="str">
        <f>IF(ISNUMBER(M45),'Cover Page'!$D$35/1000000*M45/VLOOKUP($AI45,'FX rate q'!$B$7:$C$47,2,FALSE),"")</f>
        <v/>
      </c>
      <c r="AV45" s="1473" t="str">
        <f>IF(ISNUMBER(N45),'Cover Page'!$D$35/1000000*N45/VLOOKUP($AI45,'FX rate q'!$B$7:$C$47,2,FALSE),"")</f>
        <v/>
      </c>
      <c r="AW45" s="1473" t="str">
        <f>IF(ISNUMBER(O45),'Cover Page'!$D$35/1000000*O45/VLOOKUP($AI45,'FX rate q'!$B$7:$C$47,2,FALSE),"")</f>
        <v/>
      </c>
      <c r="AX45" s="1473" t="str">
        <f>IF(ISNUMBER(P45),'Cover Page'!$D$35/1000000*P45/VLOOKUP($AI45,'FX rate q'!$B$7:$C$47,2,FALSE),"")</f>
        <v/>
      </c>
      <c r="AY45" s="1473" t="str">
        <f>IF(ISNUMBER(Q45),'Cover Page'!$D$35/1000000*Q45/VLOOKUP($AI45,'FX rate q'!$B$7:$C$47,2,FALSE),"")</f>
        <v/>
      </c>
      <c r="AZ45" s="1473" t="str">
        <f>IF(ISNUMBER(R45),'Cover Page'!$D$35/1000000*R45/VLOOKUP($AI45,'FX rate q'!$B$7:$C$47,2,FALSE),"")</f>
        <v/>
      </c>
      <c r="BA45" s="1473" t="str">
        <f>IF(ISNUMBER(S45),'Cover Page'!$D$35/1000000*S45/VLOOKUP($AI45,'FX rate q'!$B$7:$C$47,2,FALSE),"")</f>
        <v/>
      </c>
      <c r="BB45" s="1473" t="str">
        <f>IF(ISNUMBER(T45),'Cover Page'!$D$35/1000000*T45/VLOOKUP($AI45,'FX rate q'!$B$7:$C$47,2,FALSE),"")</f>
        <v/>
      </c>
      <c r="BC45" s="1473" t="str">
        <f>IF(ISNUMBER(U45),'Cover Page'!$D$35/1000000*U45/VLOOKUP($AI45,'FX rate q'!$B$7:$C$47,2,FALSE),"")</f>
        <v/>
      </c>
      <c r="BD45" s="1473" t="str">
        <f>IF(ISNUMBER(V45),'Cover Page'!$D$35/1000000*V45/VLOOKUP($AI45,'FX rate q'!$B$7:$C$47,2,FALSE),"")</f>
        <v/>
      </c>
      <c r="BE45" s="1473" t="str">
        <f>IF(ISNUMBER(W45),'Cover Page'!$D$35/1000000*W45/VLOOKUP($AI45,'FX rate q'!$B$7:$C$47,2,FALSE),"")</f>
        <v/>
      </c>
      <c r="BF45" s="1473" t="str">
        <f>IF(ISNUMBER(X45),'Cover Page'!$D$35/1000000*X45/VLOOKUP($AI45,'FX rate q'!$B$7:$C$47,2,FALSE),"")</f>
        <v/>
      </c>
      <c r="BG45" s="1473" t="str">
        <f>IF(ISNUMBER(Y45),'Cover Page'!$D$35/1000000*Y45/VLOOKUP($AI45,'FX rate q'!$B$7:$C$47,2,FALSE),"")</f>
        <v/>
      </c>
      <c r="BH45" s="1473" t="str">
        <f>IF(ISNUMBER(Z45),'Cover Page'!$D$35/1000000*Z45/VLOOKUP($AI45,'FX rate q'!$B$7:$C$47,2,FALSE),"")</f>
        <v/>
      </c>
      <c r="BI45" s="1473" t="str">
        <f>IF(ISNUMBER(AA45),'Cover Page'!$D$35/1000000*AA45/VLOOKUP($AI45,'FX rate q'!$B$7:$C$47,2,FALSE),"")</f>
        <v/>
      </c>
      <c r="BJ45" s="1473" t="str">
        <f>IF(ISNUMBER(AB45),'Cover Page'!$D$35/1000000*AB45/VLOOKUP($AI45,'FX rate q'!$B$7:$C$47,2,FALSE),"")</f>
        <v/>
      </c>
      <c r="BK45" s="1473" t="str">
        <f>IF(ISNUMBER(AC45),'Cover Page'!$D$35/1000000*AC45/VLOOKUP($AI45,'FX rate q'!$B$7:$C$47,2,FALSE),"")</f>
        <v/>
      </c>
      <c r="BL45" s="1473" t="str">
        <f>IF(ISNUMBER(AD45),'Cover Page'!$D$35/1000000*AD45/VLOOKUP($AI45,'FX rate q'!$B$7:$C$47,2,FALSE),"")</f>
        <v/>
      </c>
      <c r="BM45" s="1806" t="str">
        <f>IF(ISNUMBER(AE45),'Cover Page'!$D$35/1000000*AE45/VLOOKUP($AI45,'FX rate q'!$B$7:$C$47,2,FALSE),"")</f>
        <v/>
      </c>
      <c r="BP45" s="2195"/>
      <c r="BQ45" s="1457" t="s">
        <v>482</v>
      </c>
      <c r="BR45" s="1474" t="str">
        <f>IF(ISNUMBER(B45),'Cover Page'!$D$35/1000000*B45/'FX rate'!$C$27,"")</f>
        <v/>
      </c>
      <c r="BS45" s="1475" t="str">
        <f>IF(ISNUMBER(C45),'Cover Page'!$D$35/1000000*C45/'FX rate'!$C$27,"")</f>
        <v/>
      </c>
      <c r="BT45" s="1476" t="str">
        <f>IF(ISNUMBER(D45),'Cover Page'!$D$35/1000000*D45/'FX rate'!$C$27,"")</f>
        <v/>
      </c>
      <c r="BU45" s="1476" t="str">
        <f>IF(ISNUMBER(E45),'Cover Page'!$D$35/1000000*E45/'FX rate'!$C$27,"")</f>
        <v/>
      </c>
      <c r="BV45" s="1477" t="str">
        <f>IF(ISNUMBER(F45),'Cover Page'!$D$35/1000000*F45/'FX rate'!$C$27,"")</f>
        <v/>
      </c>
      <c r="BW45" s="1474" t="str">
        <f>IF(ISNUMBER(G45),'Cover Page'!$D$35/1000000*G45/'FX rate'!$C$27,"")</f>
        <v/>
      </c>
      <c r="BX45" s="1475" t="str">
        <f>IF(ISNUMBER(H45),'Cover Page'!$D$35/1000000*H45/'FX rate'!$C$27,"")</f>
        <v/>
      </c>
      <c r="BY45" s="1476" t="str">
        <f>IF(ISNUMBER(I45),'Cover Page'!$D$35/1000000*I45/'FX rate'!$C$27,"")</f>
        <v/>
      </c>
      <c r="BZ45" s="1476" t="str">
        <f>IF(ISNUMBER(J45),'Cover Page'!$D$35/1000000*J45/'FX rate'!$C$27,"")</f>
        <v/>
      </c>
      <c r="CA45" s="1477" t="str">
        <f>IF(ISNUMBER(K45),'Cover Page'!$D$35/1000000*K45/'FX rate'!$C$27,"")</f>
        <v/>
      </c>
      <c r="CB45" s="1475" t="str">
        <f>IF(ISNUMBER(L45),'Cover Page'!$D$35/1000000*L45/'FX rate'!$C$27,"")</f>
        <v/>
      </c>
      <c r="CC45" s="1475" t="str">
        <f>IF(ISNUMBER(M45),'Cover Page'!$D$35/1000000*M45/'FX rate'!$C$27,"")</f>
        <v/>
      </c>
      <c r="CD45" s="1476" t="str">
        <f>IF(ISNUMBER(N45),'Cover Page'!$D$35/1000000*N45/'FX rate'!$C$27,"")</f>
        <v/>
      </c>
      <c r="CE45" s="1476" t="str">
        <f>IF(ISNUMBER(O45),'Cover Page'!$D$35/1000000*O45/'FX rate'!$C$27,"")</f>
        <v/>
      </c>
      <c r="CF45" s="1477" t="str">
        <f>IF(ISNUMBER(P45),'Cover Page'!$D$35/1000000*P45/'FX rate'!$C$27,"")</f>
        <v/>
      </c>
      <c r="CG45" s="1474" t="str">
        <f>IF(ISNUMBER(Q45),'Cover Page'!$D$35/1000000*Q45/'FX rate'!$C$27,"")</f>
        <v/>
      </c>
      <c r="CH45" s="1475" t="str">
        <f>IF(ISNUMBER(R45),'Cover Page'!$D$35/1000000*R45/'FX rate'!$C$27,"")</f>
        <v/>
      </c>
      <c r="CI45" s="1476" t="str">
        <f>IF(ISNUMBER(S45),'Cover Page'!$D$35/1000000*S45/'FX rate'!$C$27,"")</f>
        <v/>
      </c>
      <c r="CJ45" s="1476" t="str">
        <f>IF(ISNUMBER(T45),'Cover Page'!$D$35/1000000*T45/'FX rate'!$C$27,"")</f>
        <v/>
      </c>
      <c r="CK45" s="1477" t="str">
        <f>IF(ISNUMBER(U45),'Cover Page'!$D$35/1000000*U45/'FX rate'!$C$27,"")</f>
        <v/>
      </c>
      <c r="CL45" s="1474" t="str">
        <f>IF(ISNUMBER(V45),'Cover Page'!$D$35/1000000*V45/'FX rate'!$C$27,"")</f>
        <v/>
      </c>
      <c r="CM45" s="1475" t="str">
        <f>IF(ISNUMBER(W45),'Cover Page'!$D$35/1000000*W45/'FX rate'!$C$27,"")</f>
        <v/>
      </c>
      <c r="CN45" s="1476" t="str">
        <f>IF(ISNUMBER(X45),'Cover Page'!$D$35/1000000*X45/'FX rate'!$C$27,"")</f>
        <v/>
      </c>
      <c r="CO45" s="1476" t="str">
        <f>IF(ISNUMBER(Y45),'Cover Page'!$D$35/1000000*Y45/'FX rate'!$C$27,"")</f>
        <v/>
      </c>
      <c r="CP45" s="1477" t="str">
        <f>IF(ISNUMBER(Z45),'Cover Page'!$D$35/1000000*Z45/'FX rate'!$C$27,"")</f>
        <v/>
      </c>
      <c r="CQ45" s="1474" t="str">
        <f>IF(ISNUMBER(AA45),'Cover Page'!$D$35/1000000*AA45/'FX rate'!$C$27,"")</f>
        <v/>
      </c>
      <c r="CR45" s="1475" t="str">
        <f>IF(ISNUMBER(AB45),'Cover Page'!$D$35/1000000*AB45/'FX rate'!$C$27,"")</f>
        <v/>
      </c>
      <c r="CS45" s="1476" t="str">
        <f>IF(ISNUMBER(AC45),'Cover Page'!$D$35/1000000*AC45/'FX rate'!$C$27,"")</f>
        <v/>
      </c>
      <c r="CT45" s="1476" t="str">
        <f>IF(ISNUMBER(AD45),'Cover Page'!$D$35/1000000*AD45/'FX rate'!$C$27,"")</f>
        <v/>
      </c>
      <c r="CU45" s="1477" t="str">
        <f>IF(ISNUMBER(AE45),'Cover Page'!$D$35/1000000*AE45/'FX rate'!$C$27,"")</f>
        <v/>
      </c>
    </row>
    <row r="46" spans="1:99" x14ac:dyDescent="0.2">
      <c r="A46" s="1457" t="s">
        <v>483</v>
      </c>
      <c r="B46" s="1718"/>
      <c r="C46" s="1468" t="str">
        <f t="shared" ref="C46:C54" si="12">IF(COUNT(B45:B46)=2,B46-B45,"")</f>
        <v/>
      </c>
      <c r="D46" s="1719"/>
      <c r="E46" s="1719"/>
      <c r="F46" s="1469" t="str">
        <f t="shared" ref="F46:F54" si="13">IF(COUNT(D46:E46)=2,C46-D46-E46,"")</f>
        <v/>
      </c>
      <c r="G46" s="1718"/>
      <c r="H46" s="1468" t="str">
        <f t="shared" ref="H46:H54" si="14">IF(COUNT(G45:G46)=2,G46-G45,"")</f>
        <v/>
      </c>
      <c r="I46" s="1719"/>
      <c r="J46" s="1719"/>
      <c r="K46" s="1469" t="str">
        <f t="shared" ref="K46:K54" si="15">IF(COUNT(I46:J46)=2,H46-I46-J46,"")</f>
        <v/>
      </c>
      <c r="L46" s="1718"/>
      <c r="M46" s="1468" t="str">
        <f t="shared" ref="M46:M54" si="16">IF(COUNT(L45:L46)=2,L46-L45,"")</f>
        <v/>
      </c>
      <c r="N46" s="1719"/>
      <c r="O46" s="1719"/>
      <c r="P46" s="1469" t="str">
        <f t="shared" ref="P46:P54" si="17">IF(COUNT(N46:O46)=2,M46-N46-O46,"")</f>
        <v/>
      </c>
      <c r="Q46" s="1718"/>
      <c r="R46" s="1468" t="str">
        <f t="shared" ref="R46:R54" si="18">IF(COUNT(Q45:Q46)=2,Q46-Q45,"")</f>
        <v/>
      </c>
      <c r="S46" s="1719"/>
      <c r="T46" s="1719"/>
      <c r="U46" s="1469" t="str">
        <f t="shared" ref="U46:U54" si="19">IF(COUNT(S46:T46)=2,R46-S46-T46,"")</f>
        <v/>
      </c>
      <c r="V46" s="1737"/>
      <c r="W46" s="1468" t="str">
        <f t="shared" ref="W46:W54" si="20">IF(COUNT(V45:V46)=2,V46-V45,"")</f>
        <v/>
      </c>
      <c r="X46" s="1738"/>
      <c r="Y46" s="1738"/>
      <c r="Z46" s="1469" t="str">
        <f t="shared" ref="Z46:Z54" si="21">IF(COUNT(X46:Y46)=2,W46-X46-Y46,"")</f>
        <v/>
      </c>
      <c r="AA46" s="1737"/>
      <c r="AB46" s="1468" t="str">
        <f t="shared" ref="AB46:AB54" si="22">IF(COUNT(AA45:AA46)=2,AA46-AA45,"")</f>
        <v/>
      </c>
      <c r="AC46" s="1738"/>
      <c r="AD46" s="1738"/>
      <c r="AE46" s="1469" t="str">
        <f t="shared" ref="AE46:AE54" si="23">IF(COUNT(AC46:AD46)=2,AB46-AC46-AD46,"")</f>
        <v/>
      </c>
      <c r="AH46" s="2194"/>
      <c r="AI46" s="1804" t="s">
        <v>483</v>
      </c>
      <c r="AJ46" s="1473" t="str">
        <f>IF(ISNUMBER(B46),'Cover Page'!$D$35/1000000*B46/VLOOKUP($AI46,'FX rate q'!$B$7:$C$47,2,FALSE),"")</f>
        <v/>
      </c>
      <c r="AK46" s="1473" t="str">
        <f>IF(ISNUMBER(C46),'Cover Page'!$D$35/1000000*C46/VLOOKUP($AI46,'FX rate q'!$B$7:$C$47,2,FALSE),"")</f>
        <v/>
      </c>
      <c r="AL46" s="1473" t="str">
        <f>IF(ISNUMBER(D46),'Cover Page'!$D$35/1000000*D46/VLOOKUP($AI46,'FX rate q'!$B$7:$C$47,2,FALSE),"")</f>
        <v/>
      </c>
      <c r="AM46" s="1473" t="str">
        <f>IF(ISNUMBER(E46),'Cover Page'!$D$35/1000000*E46/VLOOKUP($AI46,'FX rate q'!$B$7:$C$47,2,FALSE),"")</f>
        <v/>
      </c>
      <c r="AN46" s="1473" t="str">
        <f>IF(ISNUMBER(F46),'Cover Page'!$D$35/1000000*F46/VLOOKUP($AI46,'FX rate q'!$B$7:$C$47,2,FALSE),"")</f>
        <v/>
      </c>
      <c r="AO46" s="1473" t="str">
        <f>IF(ISNUMBER(G46),'Cover Page'!$D$35/1000000*G46/VLOOKUP($AI46,'FX rate q'!$B$7:$C$47,2,FALSE),"")</f>
        <v/>
      </c>
      <c r="AP46" s="1473" t="str">
        <f>IF(ISNUMBER(H46),'Cover Page'!$D$35/1000000*H46/VLOOKUP($AI46,'FX rate q'!$B$7:$C$47,2,FALSE),"")</f>
        <v/>
      </c>
      <c r="AQ46" s="1473" t="str">
        <f>IF(ISNUMBER(I46),'Cover Page'!$D$35/1000000*I46/VLOOKUP($AI46,'FX rate q'!$B$7:$C$47,2,FALSE),"")</f>
        <v/>
      </c>
      <c r="AR46" s="1473" t="str">
        <f>IF(ISNUMBER(J46),'Cover Page'!$D$35/1000000*J46/VLOOKUP($AI46,'FX rate q'!$B$7:$C$47,2,FALSE),"")</f>
        <v/>
      </c>
      <c r="AS46" s="1473" t="str">
        <f>IF(ISNUMBER(K46),'Cover Page'!$D$35/1000000*K46/VLOOKUP($AI46,'FX rate q'!$B$7:$C$47,2,FALSE),"")</f>
        <v/>
      </c>
      <c r="AT46" s="1473" t="str">
        <f>IF(ISNUMBER(L46),'Cover Page'!$D$35/1000000*L46/VLOOKUP($AI46,'FX rate q'!$B$7:$C$47,2,FALSE),"")</f>
        <v/>
      </c>
      <c r="AU46" s="1473" t="str">
        <f>IF(ISNUMBER(M46),'Cover Page'!$D$35/1000000*M46/VLOOKUP($AI46,'FX rate q'!$B$7:$C$47,2,FALSE),"")</f>
        <v/>
      </c>
      <c r="AV46" s="1473" t="str">
        <f>IF(ISNUMBER(N46),'Cover Page'!$D$35/1000000*N46/VLOOKUP($AI46,'FX rate q'!$B$7:$C$47,2,FALSE),"")</f>
        <v/>
      </c>
      <c r="AW46" s="1473" t="str">
        <f>IF(ISNUMBER(O46),'Cover Page'!$D$35/1000000*O46/VLOOKUP($AI46,'FX rate q'!$B$7:$C$47,2,FALSE),"")</f>
        <v/>
      </c>
      <c r="AX46" s="1473" t="str">
        <f>IF(ISNUMBER(P46),'Cover Page'!$D$35/1000000*P46/VLOOKUP($AI46,'FX rate q'!$B$7:$C$47,2,FALSE),"")</f>
        <v/>
      </c>
      <c r="AY46" s="1473" t="str">
        <f>IF(ISNUMBER(Q46),'Cover Page'!$D$35/1000000*Q46/VLOOKUP($AI46,'FX rate q'!$B$7:$C$47,2,FALSE),"")</f>
        <v/>
      </c>
      <c r="AZ46" s="1473" t="str">
        <f>IF(ISNUMBER(R46),'Cover Page'!$D$35/1000000*R46/VLOOKUP($AI46,'FX rate q'!$B$7:$C$47,2,FALSE),"")</f>
        <v/>
      </c>
      <c r="BA46" s="1473" t="str">
        <f>IF(ISNUMBER(S46),'Cover Page'!$D$35/1000000*S46/VLOOKUP($AI46,'FX rate q'!$B$7:$C$47,2,FALSE),"")</f>
        <v/>
      </c>
      <c r="BB46" s="1473" t="str">
        <f>IF(ISNUMBER(T46),'Cover Page'!$D$35/1000000*T46/VLOOKUP($AI46,'FX rate q'!$B$7:$C$47,2,FALSE),"")</f>
        <v/>
      </c>
      <c r="BC46" s="1473" t="str">
        <f>IF(ISNUMBER(U46),'Cover Page'!$D$35/1000000*U46/VLOOKUP($AI46,'FX rate q'!$B$7:$C$47,2,FALSE),"")</f>
        <v/>
      </c>
      <c r="BD46" s="1473" t="str">
        <f>IF(ISNUMBER(V46),'Cover Page'!$D$35/1000000*V46/VLOOKUP($AI46,'FX rate q'!$B$7:$C$47,2,FALSE),"")</f>
        <v/>
      </c>
      <c r="BE46" s="1473" t="str">
        <f>IF(ISNUMBER(W46),'Cover Page'!$D$35/1000000*W46/VLOOKUP($AI46,'FX rate q'!$B$7:$C$47,2,FALSE),"")</f>
        <v/>
      </c>
      <c r="BF46" s="1473" t="str">
        <f>IF(ISNUMBER(X46),'Cover Page'!$D$35/1000000*X46/VLOOKUP($AI46,'FX rate q'!$B$7:$C$47,2,FALSE),"")</f>
        <v/>
      </c>
      <c r="BG46" s="1473" t="str">
        <f>IF(ISNUMBER(Y46),'Cover Page'!$D$35/1000000*Y46/VLOOKUP($AI46,'FX rate q'!$B$7:$C$47,2,FALSE),"")</f>
        <v/>
      </c>
      <c r="BH46" s="1473" t="str">
        <f>IF(ISNUMBER(Z46),'Cover Page'!$D$35/1000000*Z46/VLOOKUP($AI46,'FX rate q'!$B$7:$C$47,2,FALSE),"")</f>
        <v/>
      </c>
      <c r="BI46" s="1473" t="str">
        <f>IF(ISNUMBER(AA46),'Cover Page'!$D$35/1000000*AA46/VLOOKUP($AI46,'FX rate q'!$B$7:$C$47,2,FALSE),"")</f>
        <v/>
      </c>
      <c r="BJ46" s="1473" t="str">
        <f>IF(ISNUMBER(AB46),'Cover Page'!$D$35/1000000*AB46/VLOOKUP($AI46,'FX rate q'!$B$7:$C$47,2,FALSE),"")</f>
        <v/>
      </c>
      <c r="BK46" s="1473" t="str">
        <f>IF(ISNUMBER(AC46),'Cover Page'!$D$35/1000000*AC46/VLOOKUP($AI46,'FX rate q'!$B$7:$C$47,2,FALSE),"")</f>
        <v/>
      </c>
      <c r="BL46" s="1473" t="str">
        <f>IF(ISNUMBER(AD46),'Cover Page'!$D$35/1000000*AD46/VLOOKUP($AI46,'FX rate q'!$B$7:$C$47,2,FALSE),"")</f>
        <v/>
      </c>
      <c r="BM46" s="1806" t="str">
        <f>IF(ISNUMBER(AE46),'Cover Page'!$D$35/1000000*AE46/VLOOKUP($AI46,'FX rate q'!$B$7:$C$47,2,FALSE),"")</f>
        <v/>
      </c>
      <c r="BP46" s="2195"/>
      <c r="BQ46" s="1457" t="s">
        <v>483</v>
      </c>
      <c r="BR46" s="1474" t="str">
        <f>IF(ISNUMBER(B46),'Cover Page'!$D$35/1000000*B46/'FX rate'!$C$27,"")</f>
        <v/>
      </c>
      <c r="BS46" s="1475" t="str">
        <f>IF(ISNUMBER(C46),'Cover Page'!$D$35/1000000*C46/'FX rate'!$C$27,"")</f>
        <v/>
      </c>
      <c r="BT46" s="1476" t="str">
        <f>IF(ISNUMBER(D46),'Cover Page'!$D$35/1000000*D46/'FX rate'!$C$27,"")</f>
        <v/>
      </c>
      <c r="BU46" s="1476" t="str">
        <f>IF(ISNUMBER(E46),'Cover Page'!$D$35/1000000*E46/'FX rate'!$C$27,"")</f>
        <v/>
      </c>
      <c r="BV46" s="1477" t="str">
        <f>IF(ISNUMBER(F46),'Cover Page'!$D$35/1000000*F46/'FX rate'!$C$27,"")</f>
        <v/>
      </c>
      <c r="BW46" s="1474" t="str">
        <f>IF(ISNUMBER(G46),'Cover Page'!$D$35/1000000*G46/'FX rate'!$C$27,"")</f>
        <v/>
      </c>
      <c r="BX46" s="1475" t="str">
        <f>IF(ISNUMBER(H46),'Cover Page'!$D$35/1000000*H46/'FX rate'!$C$27,"")</f>
        <v/>
      </c>
      <c r="BY46" s="1476" t="str">
        <f>IF(ISNUMBER(I46),'Cover Page'!$D$35/1000000*I46/'FX rate'!$C$27,"")</f>
        <v/>
      </c>
      <c r="BZ46" s="1476" t="str">
        <f>IF(ISNUMBER(J46),'Cover Page'!$D$35/1000000*J46/'FX rate'!$C$27,"")</f>
        <v/>
      </c>
      <c r="CA46" s="1477" t="str">
        <f>IF(ISNUMBER(K46),'Cover Page'!$D$35/1000000*K46/'FX rate'!$C$27,"")</f>
        <v/>
      </c>
      <c r="CB46" s="1475" t="str">
        <f>IF(ISNUMBER(L46),'Cover Page'!$D$35/1000000*L46/'FX rate'!$C$27,"")</f>
        <v/>
      </c>
      <c r="CC46" s="1475" t="str">
        <f>IF(ISNUMBER(M46),'Cover Page'!$D$35/1000000*M46/'FX rate'!$C$27,"")</f>
        <v/>
      </c>
      <c r="CD46" s="1476" t="str">
        <f>IF(ISNUMBER(N46),'Cover Page'!$D$35/1000000*N46/'FX rate'!$C$27,"")</f>
        <v/>
      </c>
      <c r="CE46" s="1476" t="str">
        <f>IF(ISNUMBER(O46),'Cover Page'!$D$35/1000000*O46/'FX rate'!$C$27,"")</f>
        <v/>
      </c>
      <c r="CF46" s="1477" t="str">
        <f>IF(ISNUMBER(P46),'Cover Page'!$D$35/1000000*P46/'FX rate'!$C$27,"")</f>
        <v/>
      </c>
      <c r="CG46" s="1474" t="str">
        <f>IF(ISNUMBER(Q46),'Cover Page'!$D$35/1000000*Q46/'FX rate'!$C$27,"")</f>
        <v/>
      </c>
      <c r="CH46" s="1475" t="str">
        <f>IF(ISNUMBER(R46),'Cover Page'!$D$35/1000000*R46/'FX rate'!$C$27,"")</f>
        <v/>
      </c>
      <c r="CI46" s="1476" t="str">
        <f>IF(ISNUMBER(S46),'Cover Page'!$D$35/1000000*S46/'FX rate'!$C$27,"")</f>
        <v/>
      </c>
      <c r="CJ46" s="1476" t="str">
        <f>IF(ISNUMBER(T46),'Cover Page'!$D$35/1000000*T46/'FX rate'!$C$27,"")</f>
        <v/>
      </c>
      <c r="CK46" s="1477" t="str">
        <f>IF(ISNUMBER(U46),'Cover Page'!$D$35/1000000*U46/'FX rate'!$C$27,"")</f>
        <v/>
      </c>
      <c r="CL46" s="1474" t="str">
        <f>IF(ISNUMBER(V46),'Cover Page'!$D$35/1000000*V46/'FX rate'!$C$27,"")</f>
        <v/>
      </c>
      <c r="CM46" s="1475" t="str">
        <f>IF(ISNUMBER(W46),'Cover Page'!$D$35/1000000*W46/'FX rate'!$C$27,"")</f>
        <v/>
      </c>
      <c r="CN46" s="1476" t="str">
        <f>IF(ISNUMBER(X46),'Cover Page'!$D$35/1000000*X46/'FX rate'!$C$27,"")</f>
        <v/>
      </c>
      <c r="CO46" s="1476" t="str">
        <f>IF(ISNUMBER(Y46),'Cover Page'!$D$35/1000000*Y46/'FX rate'!$C$27,"")</f>
        <v/>
      </c>
      <c r="CP46" s="1477" t="str">
        <f>IF(ISNUMBER(Z46),'Cover Page'!$D$35/1000000*Z46/'FX rate'!$C$27,"")</f>
        <v/>
      </c>
      <c r="CQ46" s="1474" t="str">
        <f>IF(ISNUMBER(AA46),'Cover Page'!$D$35/1000000*AA46/'FX rate'!$C$27,"")</f>
        <v/>
      </c>
      <c r="CR46" s="1475" t="str">
        <f>IF(ISNUMBER(AB46),'Cover Page'!$D$35/1000000*AB46/'FX rate'!$C$27,"")</f>
        <v/>
      </c>
      <c r="CS46" s="1476" t="str">
        <f>IF(ISNUMBER(AC46),'Cover Page'!$D$35/1000000*AC46/'FX rate'!$C$27,"")</f>
        <v/>
      </c>
      <c r="CT46" s="1476" t="str">
        <f>IF(ISNUMBER(AD46),'Cover Page'!$D$35/1000000*AD46/'FX rate'!$C$27,"")</f>
        <v/>
      </c>
      <c r="CU46" s="1477" t="str">
        <f>IF(ISNUMBER(AE46),'Cover Page'!$D$35/1000000*AE46/'FX rate'!$C$27,"")</f>
        <v/>
      </c>
    </row>
    <row r="47" spans="1:99" x14ac:dyDescent="0.2">
      <c r="A47" s="1457" t="s">
        <v>484</v>
      </c>
      <c r="B47" s="1718"/>
      <c r="C47" s="1468" t="str">
        <f>IF(COUNT(B46:B47)=2,B47-B46,"")</f>
        <v/>
      </c>
      <c r="D47" s="1719"/>
      <c r="E47" s="1719"/>
      <c r="F47" s="1469" t="str">
        <f t="shared" si="13"/>
        <v/>
      </c>
      <c r="G47" s="1718"/>
      <c r="H47" s="1468" t="str">
        <f>IF(COUNT(G46:G47)=2,G47-G46,"")</f>
        <v/>
      </c>
      <c r="I47" s="1719"/>
      <c r="J47" s="1719"/>
      <c r="K47" s="1469" t="str">
        <f t="shared" si="15"/>
        <v/>
      </c>
      <c r="L47" s="1718"/>
      <c r="M47" s="1468" t="str">
        <f>IF(COUNT(L46:L47)=2,L47-L46,"")</f>
        <v/>
      </c>
      <c r="N47" s="1719"/>
      <c r="O47" s="1719"/>
      <c r="P47" s="1469" t="str">
        <f t="shared" si="17"/>
        <v/>
      </c>
      <c r="Q47" s="1718"/>
      <c r="R47" s="1468" t="str">
        <f>IF(COUNT(Q46:Q47)=2,Q47-Q46,"")</f>
        <v/>
      </c>
      <c r="S47" s="1719"/>
      <c r="T47" s="1719"/>
      <c r="U47" s="1469" t="str">
        <f t="shared" si="19"/>
        <v/>
      </c>
      <c r="V47" s="1737"/>
      <c r="W47" s="1468" t="str">
        <f>IF(COUNT(V46:V47)=2,V47-V46,"")</f>
        <v/>
      </c>
      <c r="X47" s="1738"/>
      <c r="Y47" s="1738"/>
      <c r="Z47" s="1469" t="str">
        <f t="shared" si="21"/>
        <v/>
      </c>
      <c r="AA47" s="1737"/>
      <c r="AB47" s="1468" t="str">
        <f>IF(COUNT(AA46:AA47)=2,AA47-AA46,"")</f>
        <v/>
      </c>
      <c r="AC47" s="1738"/>
      <c r="AD47" s="1738"/>
      <c r="AE47" s="1469" t="str">
        <f t="shared" si="23"/>
        <v/>
      </c>
      <c r="AH47" s="2194"/>
      <c r="AI47" s="1804" t="s">
        <v>484</v>
      </c>
      <c r="AJ47" s="1473" t="str">
        <f>IF(ISNUMBER(B47),'Cover Page'!$D$35/1000000*B47/VLOOKUP($AI47,'FX rate q'!$B$7:$C$47,2,FALSE),"")</f>
        <v/>
      </c>
      <c r="AK47" s="1473" t="str">
        <f>IF(ISNUMBER(C47),'Cover Page'!$D$35/1000000*C47/VLOOKUP($AI47,'FX rate q'!$B$7:$C$47,2,FALSE),"")</f>
        <v/>
      </c>
      <c r="AL47" s="1473" t="str">
        <f>IF(ISNUMBER(D47),'Cover Page'!$D$35/1000000*D47/VLOOKUP($AI47,'FX rate q'!$B$7:$C$47,2,FALSE),"")</f>
        <v/>
      </c>
      <c r="AM47" s="1473" t="str">
        <f>IF(ISNUMBER(E47),'Cover Page'!$D$35/1000000*E47/VLOOKUP($AI47,'FX rate q'!$B$7:$C$47,2,FALSE),"")</f>
        <v/>
      </c>
      <c r="AN47" s="1473" t="str">
        <f>IF(ISNUMBER(F47),'Cover Page'!$D$35/1000000*F47/VLOOKUP($AI47,'FX rate q'!$B$7:$C$47,2,FALSE),"")</f>
        <v/>
      </c>
      <c r="AO47" s="1473" t="str">
        <f>IF(ISNUMBER(G47),'Cover Page'!$D$35/1000000*G47/VLOOKUP($AI47,'FX rate q'!$B$7:$C$47,2,FALSE),"")</f>
        <v/>
      </c>
      <c r="AP47" s="1473" t="str">
        <f>IF(ISNUMBER(H47),'Cover Page'!$D$35/1000000*H47/VLOOKUP($AI47,'FX rate q'!$B$7:$C$47,2,FALSE),"")</f>
        <v/>
      </c>
      <c r="AQ47" s="1473" t="str">
        <f>IF(ISNUMBER(I47),'Cover Page'!$D$35/1000000*I47/VLOOKUP($AI47,'FX rate q'!$B$7:$C$47,2,FALSE),"")</f>
        <v/>
      </c>
      <c r="AR47" s="1473" t="str">
        <f>IF(ISNUMBER(J47),'Cover Page'!$D$35/1000000*J47/VLOOKUP($AI47,'FX rate q'!$B$7:$C$47,2,FALSE),"")</f>
        <v/>
      </c>
      <c r="AS47" s="1473" t="str">
        <f>IF(ISNUMBER(K47),'Cover Page'!$D$35/1000000*K47/VLOOKUP($AI47,'FX rate q'!$B$7:$C$47,2,FALSE),"")</f>
        <v/>
      </c>
      <c r="AT47" s="1473" t="str">
        <f>IF(ISNUMBER(L47),'Cover Page'!$D$35/1000000*L47/VLOOKUP($AI47,'FX rate q'!$B$7:$C$47,2,FALSE),"")</f>
        <v/>
      </c>
      <c r="AU47" s="1473" t="str">
        <f>IF(ISNUMBER(M47),'Cover Page'!$D$35/1000000*M47/VLOOKUP($AI47,'FX rate q'!$B$7:$C$47,2,FALSE),"")</f>
        <v/>
      </c>
      <c r="AV47" s="1473" t="str">
        <f>IF(ISNUMBER(N47),'Cover Page'!$D$35/1000000*N47/VLOOKUP($AI47,'FX rate q'!$B$7:$C$47,2,FALSE),"")</f>
        <v/>
      </c>
      <c r="AW47" s="1473" t="str">
        <f>IF(ISNUMBER(O47),'Cover Page'!$D$35/1000000*O47/VLOOKUP($AI47,'FX rate q'!$B$7:$C$47,2,FALSE),"")</f>
        <v/>
      </c>
      <c r="AX47" s="1473" t="str">
        <f>IF(ISNUMBER(P47),'Cover Page'!$D$35/1000000*P47/VLOOKUP($AI47,'FX rate q'!$B$7:$C$47,2,FALSE),"")</f>
        <v/>
      </c>
      <c r="AY47" s="1473" t="str">
        <f>IF(ISNUMBER(Q47),'Cover Page'!$D$35/1000000*Q47/VLOOKUP($AI47,'FX rate q'!$B$7:$C$47,2,FALSE),"")</f>
        <v/>
      </c>
      <c r="AZ47" s="1473" t="str">
        <f>IF(ISNUMBER(R47),'Cover Page'!$D$35/1000000*R47/VLOOKUP($AI47,'FX rate q'!$B$7:$C$47,2,FALSE),"")</f>
        <v/>
      </c>
      <c r="BA47" s="1473" t="str">
        <f>IF(ISNUMBER(S47),'Cover Page'!$D$35/1000000*S47/VLOOKUP($AI47,'FX rate q'!$B$7:$C$47,2,FALSE),"")</f>
        <v/>
      </c>
      <c r="BB47" s="1473" t="str">
        <f>IF(ISNUMBER(T47),'Cover Page'!$D$35/1000000*T47/VLOOKUP($AI47,'FX rate q'!$B$7:$C$47,2,FALSE),"")</f>
        <v/>
      </c>
      <c r="BC47" s="1473" t="str">
        <f>IF(ISNUMBER(U47),'Cover Page'!$D$35/1000000*U47/VLOOKUP($AI47,'FX rate q'!$B$7:$C$47,2,FALSE),"")</f>
        <v/>
      </c>
      <c r="BD47" s="1473" t="str">
        <f>IF(ISNUMBER(V47),'Cover Page'!$D$35/1000000*V47/VLOOKUP($AI47,'FX rate q'!$B$7:$C$47,2,FALSE),"")</f>
        <v/>
      </c>
      <c r="BE47" s="1473" t="str">
        <f>IF(ISNUMBER(W47),'Cover Page'!$D$35/1000000*W47/VLOOKUP($AI47,'FX rate q'!$B$7:$C$47,2,FALSE),"")</f>
        <v/>
      </c>
      <c r="BF47" s="1473" t="str">
        <f>IF(ISNUMBER(X47),'Cover Page'!$D$35/1000000*X47/VLOOKUP($AI47,'FX rate q'!$B$7:$C$47,2,FALSE),"")</f>
        <v/>
      </c>
      <c r="BG47" s="1473" t="str">
        <f>IF(ISNUMBER(Y47),'Cover Page'!$D$35/1000000*Y47/VLOOKUP($AI47,'FX rate q'!$B$7:$C$47,2,FALSE),"")</f>
        <v/>
      </c>
      <c r="BH47" s="1473" t="str">
        <f>IF(ISNUMBER(Z47),'Cover Page'!$D$35/1000000*Z47/VLOOKUP($AI47,'FX rate q'!$B$7:$C$47,2,FALSE),"")</f>
        <v/>
      </c>
      <c r="BI47" s="1473" t="str">
        <f>IF(ISNUMBER(AA47),'Cover Page'!$D$35/1000000*AA47/VLOOKUP($AI47,'FX rate q'!$B$7:$C$47,2,FALSE),"")</f>
        <v/>
      </c>
      <c r="BJ47" s="1473" t="str">
        <f>IF(ISNUMBER(AB47),'Cover Page'!$D$35/1000000*AB47/VLOOKUP($AI47,'FX rate q'!$B$7:$C$47,2,FALSE),"")</f>
        <v/>
      </c>
      <c r="BK47" s="1473" t="str">
        <f>IF(ISNUMBER(AC47),'Cover Page'!$D$35/1000000*AC47/VLOOKUP($AI47,'FX rate q'!$B$7:$C$47,2,FALSE),"")</f>
        <v/>
      </c>
      <c r="BL47" s="1473" t="str">
        <f>IF(ISNUMBER(AD47),'Cover Page'!$D$35/1000000*AD47/VLOOKUP($AI47,'FX rate q'!$B$7:$C$47,2,FALSE),"")</f>
        <v/>
      </c>
      <c r="BM47" s="1806" t="str">
        <f>IF(ISNUMBER(AE47),'Cover Page'!$D$35/1000000*AE47/VLOOKUP($AI47,'FX rate q'!$B$7:$C$47,2,FALSE),"")</f>
        <v/>
      </c>
      <c r="BP47" s="2195"/>
      <c r="BQ47" s="1457" t="s">
        <v>484</v>
      </c>
      <c r="BR47" s="1474" t="str">
        <f>IF(ISNUMBER(B47),'Cover Page'!$D$35/1000000*B47/'FX rate'!$C$27,"")</f>
        <v/>
      </c>
      <c r="BS47" s="1475" t="str">
        <f>IF(ISNUMBER(C47),'Cover Page'!$D$35/1000000*C47/'FX rate'!$C$27,"")</f>
        <v/>
      </c>
      <c r="BT47" s="1476" t="str">
        <f>IF(ISNUMBER(D47),'Cover Page'!$D$35/1000000*D47/'FX rate'!$C$27,"")</f>
        <v/>
      </c>
      <c r="BU47" s="1476" t="str">
        <f>IF(ISNUMBER(E47),'Cover Page'!$D$35/1000000*E47/'FX rate'!$C$27,"")</f>
        <v/>
      </c>
      <c r="BV47" s="1477" t="str">
        <f>IF(ISNUMBER(F47),'Cover Page'!$D$35/1000000*F47/'FX rate'!$C$27,"")</f>
        <v/>
      </c>
      <c r="BW47" s="1474" t="str">
        <f>IF(ISNUMBER(G47),'Cover Page'!$D$35/1000000*G47/'FX rate'!$C$27,"")</f>
        <v/>
      </c>
      <c r="BX47" s="1475" t="str">
        <f>IF(ISNUMBER(H47),'Cover Page'!$D$35/1000000*H47/'FX rate'!$C$27,"")</f>
        <v/>
      </c>
      <c r="BY47" s="1476" t="str">
        <f>IF(ISNUMBER(I47),'Cover Page'!$D$35/1000000*I47/'FX rate'!$C$27,"")</f>
        <v/>
      </c>
      <c r="BZ47" s="1476" t="str">
        <f>IF(ISNUMBER(J47),'Cover Page'!$D$35/1000000*J47/'FX rate'!$C$27,"")</f>
        <v/>
      </c>
      <c r="CA47" s="1477" t="str">
        <f>IF(ISNUMBER(K47),'Cover Page'!$D$35/1000000*K47/'FX rate'!$C$27,"")</f>
        <v/>
      </c>
      <c r="CB47" s="1475" t="str">
        <f>IF(ISNUMBER(L47),'Cover Page'!$D$35/1000000*L47/'FX rate'!$C$27,"")</f>
        <v/>
      </c>
      <c r="CC47" s="1475" t="str">
        <f>IF(ISNUMBER(M47),'Cover Page'!$D$35/1000000*M47/'FX rate'!$C$27,"")</f>
        <v/>
      </c>
      <c r="CD47" s="1476" t="str">
        <f>IF(ISNUMBER(N47),'Cover Page'!$D$35/1000000*N47/'FX rate'!$C$27,"")</f>
        <v/>
      </c>
      <c r="CE47" s="1476" t="str">
        <f>IF(ISNUMBER(O47),'Cover Page'!$D$35/1000000*O47/'FX rate'!$C$27,"")</f>
        <v/>
      </c>
      <c r="CF47" s="1477" t="str">
        <f>IF(ISNUMBER(P47),'Cover Page'!$D$35/1000000*P47/'FX rate'!$C$27,"")</f>
        <v/>
      </c>
      <c r="CG47" s="1474" t="str">
        <f>IF(ISNUMBER(Q47),'Cover Page'!$D$35/1000000*Q47/'FX rate'!$C$27,"")</f>
        <v/>
      </c>
      <c r="CH47" s="1475" t="str">
        <f>IF(ISNUMBER(R47),'Cover Page'!$D$35/1000000*R47/'FX rate'!$C$27,"")</f>
        <v/>
      </c>
      <c r="CI47" s="1476" t="str">
        <f>IF(ISNUMBER(S47),'Cover Page'!$D$35/1000000*S47/'FX rate'!$C$27,"")</f>
        <v/>
      </c>
      <c r="CJ47" s="1476" t="str">
        <f>IF(ISNUMBER(T47),'Cover Page'!$D$35/1000000*T47/'FX rate'!$C$27,"")</f>
        <v/>
      </c>
      <c r="CK47" s="1477" t="str">
        <f>IF(ISNUMBER(U47),'Cover Page'!$D$35/1000000*U47/'FX rate'!$C$27,"")</f>
        <v/>
      </c>
      <c r="CL47" s="1474" t="str">
        <f>IF(ISNUMBER(V47),'Cover Page'!$D$35/1000000*V47/'FX rate'!$C$27,"")</f>
        <v/>
      </c>
      <c r="CM47" s="1475" t="str">
        <f>IF(ISNUMBER(W47),'Cover Page'!$D$35/1000000*W47/'FX rate'!$C$27,"")</f>
        <v/>
      </c>
      <c r="CN47" s="1476" t="str">
        <f>IF(ISNUMBER(X47),'Cover Page'!$D$35/1000000*X47/'FX rate'!$C$27,"")</f>
        <v/>
      </c>
      <c r="CO47" s="1476" t="str">
        <f>IF(ISNUMBER(Y47),'Cover Page'!$D$35/1000000*Y47/'FX rate'!$C$27,"")</f>
        <v/>
      </c>
      <c r="CP47" s="1477" t="str">
        <f>IF(ISNUMBER(Z47),'Cover Page'!$D$35/1000000*Z47/'FX rate'!$C$27,"")</f>
        <v/>
      </c>
      <c r="CQ47" s="1474" t="str">
        <f>IF(ISNUMBER(AA47),'Cover Page'!$D$35/1000000*AA47/'FX rate'!$C$27,"")</f>
        <v/>
      </c>
      <c r="CR47" s="1475" t="str">
        <f>IF(ISNUMBER(AB47),'Cover Page'!$D$35/1000000*AB47/'FX rate'!$C$27,"")</f>
        <v/>
      </c>
      <c r="CS47" s="1476" t="str">
        <f>IF(ISNUMBER(AC47),'Cover Page'!$D$35/1000000*AC47/'FX rate'!$C$27,"")</f>
        <v/>
      </c>
      <c r="CT47" s="1476" t="str">
        <f>IF(ISNUMBER(AD47),'Cover Page'!$D$35/1000000*AD47/'FX rate'!$C$27,"")</f>
        <v/>
      </c>
      <c r="CU47" s="1477" t="str">
        <f>IF(ISNUMBER(AE47),'Cover Page'!$D$35/1000000*AE47/'FX rate'!$C$27,"")</f>
        <v/>
      </c>
    </row>
    <row r="48" spans="1:99" x14ac:dyDescent="0.2">
      <c r="A48" s="1457" t="s">
        <v>485</v>
      </c>
      <c r="B48" s="1718"/>
      <c r="C48" s="1468" t="str">
        <f t="shared" si="12"/>
        <v/>
      </c>
      <c r="D48" s="1719"/>
      <c r="E48" s="1719"/>
      <c r="F48" s="1469" t="str">
        <f t="shared" si="13"/>
        <v/>
      </c>
      <c r="G48" s="1718"/>
      <c r="H48" s="1468" t="str">
        <f t="shared" si="14"/>
        <v/>
      </c>
      <c r="I48" s="1719"/>
      <c r="J48" s="1719"/>
      <c r="K48" s="1469" t="str">
        <f t="shared" si="15"/>
        <v/>
      </c>
      <c r="L48" s="1718"/>
      <c r="M48" s="1468" t="str">
        <f t="shared" si="16"/>
        <v/>
      </c>
      <c r="N48" s="1719"/>
      <c r="O48" s="1719"/>
      <c r="P48" s="1469" t="str">
        <f t="shared" si="17"/>
        <v/>
      </c>
      <c r="Q48" s="1718"/>
      <c r="R48" s="1468" t="str">
        <f t="shared" si="18"/>
        <v/>
      </c>
      <c r="S48" s="1719"/>
      <c r="T48" s="1719"/>
      <c r="U48" s="1469" t="str">
        <f t="shared" si="19"/>
        <v/>
      </c>
      <c r="V48" s="1737"/>
      <c r="W48" s="1468" t="str">
        <f t="shared" si="20"/>
        <v/>
      </c>
      <c r="X48" s="1738"/>
      <c r="Y48" s="1738"/>
      <c r="Z48" s="1469" t="str">
        <f t="shared" si="21"/>
        <v/>
      </c>
      <c r="AA48" s="1737"/>
      <c r="AB48" s="1468" t="str">
        <f t="shared" si="22"/>
        <v/>
      </c>
      <c r="AC48" s="1738"/>
      <c r="AD48" s="1738"/>
      <c r="AE48" s="1469" t="str">
        <f t="shared" si="23"/>
        <v/>
      </c>
      <c r="AH48" s="2194"/>
      <c r="AI48" s="1804" t="s">
        <v>485</v>
      </c>
      <c r="AJ48" s="1473" t="str">
        <f>IF(ISNUMBER(B48),'Cover Page'!$D$35/1000000*B48/VLOOKUP($AI48,'FX rate q'!$B$7:$C$47,2,FALSE),"")</f>
        <v/>
      </c>
      <c r="AK48" s="1473" t="str">
        <f>IF(ISNUMBER(C48),'Cover Page'!$D$35/1000000*C48/VLOOKUP($AI48,'FX rate q'!$B$7:$C$47,2,FALSE),"")</f>
        <v/>
      </c>
      <c r="AL48" s="1473" t="str">
        <f>IF(ISNUMBER(D48),'Cover Page'!$D$35/1000000*D48/VLOOKUP($AI48,'FX rate q'!$B$7:$C$47,2,FALSE),"")</f>
        <v/>
      </c>
      <c r="AM48" s="1473" t="str">
        <f>IF(ISNUMBER(E48),'Cover Page'!$D$35/1000000*E48/VLOOKUP($AI48,'FX rate q'!$B$7:$C$47,2,FALSE),"")</f>
        <v/>
      </c>
      <c r="AN48" s="1473" t="str">
        <f>IF(ISNUMBER(F48),'Cover Page'!$D$35/1000000*F48/VLOOKUP($AI48,'FX rate q'!$B$7:$C$47,2,FALSE),"")</f>
        <v/>
      </c>
      <c r="AO48" s="1473" t="str">
        <f>IF(ISNUMBER(G48),'Cover Page'!$D$35/1000000*G48/VLOOKUP($AI48,'FX rate q'!$B$7:$C$47,2,FALSE),"")</f>
        <v/>
      </c>
      <c r="AP48" s="1473" t="str">
        <f>IF(ISNUMBER(H48),'Cover Page'!$D$35/1000000*H48/VLOOKUP($AI48,'FX rate q'!$B$7:$C$47,2,FALSE),"")</f>
        <v/>
      </c>
      <c r="AQ48" s="1473" t="str">
        <f>IF(ISNUMBER(I48),'Cover Page'!$D$35/1000000*I48/VLOOKUP($AI48,'FX rate q'!$B$7:$C$47,2,FALSE),"")</f>
        <v/>
      </c>
      <c r="AR48" s="1473" t="str">
        <f>IF(ISNUMBER(J48),'Cover Page'!$D$35/1000000*J48/VLOOKUP($AI48,'FX rate q'!$B$7:$C$47,2,FALSE),"")</f>
        <v/>
      </c>
      <c r="AS48" s="1473" t="str">
        <f>IF(ISNUMBER(K48),'Cover Page'!$D$35/1000000*K48/VLOOKUP($AI48,'FX rate q'!$B$7:$C$47,2,FALSE),"")</f>
        <v/>
      </c>
      <c r="AT48" s="1473" t="str">
        <f>IF(ISNUMBER(L48),'Cover Page'!$D$35/1000000*L48/VLOOKUP($AI48,'FX rate q'!$B$7:$C$47,2,FALSE),"")</f>
        <v/>
      </c>
      <c r="AU48" s="1473" t="str">
        <f>IF(ISNUMBER(M48),'Cover Page'!$D$35/1000000*M48/VLOOKUP($AI48,'FX rate q'!$B$7:$C$47,2,FALSE),"")</f>
        <v/>
      </c>
      <c r="AV48" s="1473" t="str">
        <f>IF(ISNUMBER(N48),'Cover Page'!$D$35/1000000*N48/VLOOKUP($AI48,'FX rate q'!$B$7:$C$47,2,FALSE),"")</f>
        <v/>
      </c>
      <c r="AW48" s="1473" t="str">
        <f>IF(ISNUMBER(O48),'Cover Page'!$D$35/1000000*O48/VLOOKUP($AI48,'FX rate q'!$B$7:$C$47,2,FALSE),"")</f>
        <v/>
      </c>
      <c r="AX48" s="1473" t="str">
        <f>IF(ISNUMBER(P48),'Cover Page'!$D$35/1000000*P48/VLOOKUP($AI48,'FX rate q'!$B$7:$C$47,2,FALSE),"")</f>
        <v/>
      </c>
      <c r="AY48" s="1473" t="str">
        <f>IF(ISNUMBER(Q48),'Cover Page'!$D$35/1000000*Q48/VLOOKUP($AI48,'FX rate q'!$B$7:$C$47,2,FALSE),"")</f>
        <v/>
      </c>
      <c r="AZ48" s="1473" t="str">
        <f>IF(ISNUMBER(R48),'Cover Page'!$D$35/1000000*R48/VLOOKUP($AI48,'FX rate q'!$B$7:$C$47,2,FALSE),"")</f>
        <v/>
      </c>
      <c r="BA48" s="1473" t="str">
        <f>IF(ISNUMBER(S48),'Cover Page'!$D$35/1000000*S48/VLOOKUP($AI48,'FX rate q'!$B$7:$C$47,2,FALSE),"")</f>
        <v/>
      </c>
      <c r="BB48" s="1473" t="str">
        <f>IF(ISNUMBER(T48),'Cover Page'!$D$35/1000000*T48/VLOOKUP($AI48,'FX rate q'!$B$7:$C$47,2,FALSE),"")</f>
        <v/>
      </c>
      <c r="BC48" s="1473" t="str">
        <f>IF(ISNUMBER(U48),'Cover Page'!$D$35/1000000*U48/VLOOKUP($AI48,'FX rate q'!$B$7:$C$47,2,FALSE),"")</f>
        <v/>
      </c>
      <c r="BD48" s="1473" t="str">
        <f>IF(ISNUMBER(V48),'Cover Page'!$D$35/1000000*V48/VLOOKUP($AI48,'FX rate q'!$B$7:$C$47,2,FALSE),"")</f>
        <v/>
      </c>
      <c r="BE48" s="1473" t="str">
        <f>IF(ISNUMBER(W48),'Cover Page'!$D$35/1000000*W48/VLOOKUP($AI48,'FX rate q'!$B$7:$C$47,2,FALSE),"")</f>
        <v/>
      </c>
      <c r="BF48" s="1473" t="str">
        <f>IF(ISNUMBER(X48),'Cover Page'!$D$35/1000000*X48/VLOOKUP($AI48,'FX rate q'!$B$7:$C$47,2,FALSE),"")</f>
        <v/>
      </c>
      <c r="BG48" s="1473" t="str">
        <f>IF(ISNUMBER(Y48),'Cover Page'!$D$35/1000000*Y48/VLOOKUP($AI48,'FX rate q'!$B$7:$C$47,2,FALSE),"")</f>
        <v/>
      </c>
      <c r="BH48" s="1473" t="str">
        <f>IF(ISNUMBER(Z48),'Cover Page'!$D$35/1000000*Z48/VLOOKUP($AI48,'FX rate q'!$B$7:$C$47,2,FALSE),"")</f>
        <v/>
      </c>
      <c r="BI48" s="1473" t="str">
        <f>IF(ISNUMBER(AA48),'Cover Page'!$D$35/1000000*AA48/VLOOKUP($AI48,'FX rate q'!$B$7:$C$47,2,FALSE),"")</f>
        <v/>
      </c>
      <c r="BJ48" s="1473" t="str">
        <f>IF(ISNUMBER(AB48),'Cover Page'!$D$35/1000000*AB48/VLOOKUP($AI48,'FX rate q'!$B$7:$C$47,2,FALSE),"")</f>
        <v/>
      </c>
      <c r="BK48" s="1473" t="str">
        <f>IF(ISNUMBER(AC48),'Cover Page'!$D$35/1000000*AC48/VLOOKUP($AI48,'FX rate q'!$B$7:$C$47,2,FALSE),"")</f>
        <v/>
      </c>
      <c r="BL48" s="1473" t="str">
        <f>IF(ISNUMBER(AD48),'Cover Page'!$D$35/1000000*AD48/VLOOKUP($AI48,'FX rate q'!$B$7:$C$47,2,FALSE),"")</f>
        <v/>
      </c>
      <c r="BM48" s="1806" t="str">
        <f>IF(ISNUMBER(AE48),'Cover Page'!$D$35/1000000*AE48/VLOOKUP($AI48,'FX rate q'!$B$7:$C$47,2,FALSE),"")</f>
        <v/>
      </c>
      <c r="BP48" s="2195"/>
      <c r="BQ48" s="1457" t="s">
        <v>485</v>
      </c>
      <c r="BR48" s="1474" t="str">
        <f>IF(ISNUMBER(B48),'Cover Page'!$D$35/1000000*B48/'FX rate'!$C$27,"")</f>
        <v/>
      </c>
      <c r="BS48" s="1475" t="str">
        <f>IF(ISNUMBER(C48),'Cover Page'!$D$35/1000000*C48/'FX rate'!$C$27,"")</f>
        <v/>
      </c>
      <c r="BT48" s="1476" t="str">
        <f>IF(ISNUMBER(D48),'Cover Page'!$D$35/1000000*D48/'FX rate'!$C$27,"")</f>
        <v/>
      </c>
      <c r="BU48" s="1476" t="str">
        <f>IF(ISNUMBER(E48),'Cover Page'!$D$35/1000000*E48/'FX rate'!$C$27,"")</f>
        <v/>
      </c>
      <c r="BV48" s="1477" t="str">
        <f>IF(ISNUMBER(F48),'Cover Page'!$D$35/1000000*F48/'FX rate'!$C$27,"")</f>
        <v/>
      </c>
      <c r="BW48" s="1474" t="str">
        <f>IF(ISNUMBER(G48),'Cover Page'!$D$35/1000000*G48/'FX rate'!$C$27,"")</f>
        <v/>
      </c>
      <c r="BX48" s="1475" t="str">
        <f>IF(ISNUMBER(H48),'Cover Page'!$D$35/1000000*H48/'FX rate'!$C$27,"")</f>
        <v/>
      </c>
      <c r="BY48" s="1476" t="str">
        <f>IF(ISNUMBER(I48),'Cover Page'!$D$35/1000000*I48/'FX rate'!$C$27,"")</f>
        <v/>
      </c>
      <c r="BZ48" s="1476" t="str">
        <f>IF(ISNUMBER(J48),'Cover Page'!$D$35/1000000*J48/'FX rate'!$C$27,"")</f>
        <v/>
      </c>
      <c r="CA48" s="1477" t="str">
        <f>IF(ISNUMBER(K48),'Cover Page'!$D$35/1000000*K48/'FX rate'!$C$27,"")</f>
        <v/>
      </c>
      <c r="CB48" s="1475" t="str">
        <f>IF(ISNUMBER(L48),'Cover Page'!$D$35/1000000*L48/'FX rate'!$C$27,"")</f>
        <v/>
      </c>
      <c r="CC48" s="1475" t="str">
        <f>IF(ISNUMBER(M48),'Cover Page'!$D$35/1000000*M48/'FX rate'!$C$27,"")</f>
        <v/>
      </c>
      <c r="CD48" s="1476" t="str">
        <f>IF(ISNUMBER(N48),'Cover Page'!$D$35/1000000*N48/'FX rate'!$C$27,"")</f>
        <v/>
      </c>
      <c r="CE48" s="1476" t="str">
        <f>IF(ISNUMBER(O48),'Cover Page'!$D$35/1000000*O48/'FX rate'!$C$27,"")</f>
        <v/>
      </c>
      <c r="CF48" s="1477" t="str">
        <f>IF(ISNUMBER(P48),'Cover Page'!$D$35/1000000*P48/'FX rate'!$C$27,"")</f>
        <v/>
      </c>
      <c r="CG48" s="1474" t="str">
        <f>IF(ISNUMBER(Q48),'Cover Page'!$D$35/1000000*Q48/'FX rate'!$C$27,"")</f>
        <v/>
      </c>
      <c r="CH48" s="1475" t="str">
        <f>IF(ISNUMBER(R48),'Cover Page'!$D$35/1000000*R48/'FX rate'!$C$27,"")</f>
        <v/>
      </c>
      <c r="CI48" s="1476" t="str">
        <f>IF(ISNUMBER(S48),'Cover Page'!$D$35/1000000*S48/'FX rate'!$C$27,"")</f>
        <v/>
      </c>
      <c r="CJ48" s="1476" t="str">
        <f>IF(ISNUMBER(T48),'Cover Page'!$D$35/1000000*T48/'FX rate'!$C$27,"")</f>
        <v/>
      </c>
      <c r="CK48" s="1477" t="str">
        <f>IF(ISNUMBER(U48),'Cover Page'!$D$35/1000000*U48/'FX rate'!$C$27,"")</f>
        <v/>
      </c>
      <c r="CL48" s="1474" t="str">
        <f>IF(ISNUMBER(V48),'Cover Page'!$D$35/1000000*V48/'FX rate'!$C$27,"")</f>
        <v/>
      </c>
      <c r="CM48" s="1475" t="str">
        <f>IF(ISNUMBER(W48),'Cover Page'!$D$35/1000000*W48/'FX rate'!$C$27,"")</f>
        <v/>
      </c>
      <c r="CN48" s="1476" t="str">
        <f>IF(ISNUMBER(X48),'Cover Page'!$D$35/1000000*X48/'FX rate'!$C$27,"")</f>
        <v/>
      </c>
      <c r="CO48" s="1476" t="str">
        <f>IF(ISNUMBER(Y48),'Cover Page'!$D$35/1000000*Y48/'FX rate'!$C$27,"")</f>
        <v/>
      </c>
      <c r="CP48" s="1477" t="str">
        <f>IF(ISNUMBER(Z48),'Cover Page'!$D$35/1000000*Z48/'FX rate'!$C$27,"")</f>
        <v/>
      </c>
      <c r="CQ48" s="1474" t="str">
        <f>IF(ISNUMBER(AA48),'Cover Page'!$D$35/1000000*AA48/'FX rate'!$C$27,"")</f>
        <v/>
      </c>
      <c r="CR48" s="1475" t="str">
        <f>IF(ISNUMBER(AB48),'Cover Page'!$D$35/1000000*AB48/'FX rate'!$C$27,"")</f>
        <v/>
      </c>
      <c r="CS48" s="1476" t="str">
        <f>IF(ISNUMBER(AC48),'Cover Page'!$D$35/1000000*AC48/'FX rate'!$C$27,"")</f>
        <v/>
      </c>
      <c r="CT48" s="1476" t="str">
        <f>IF(ISNUMBER(AD48),'Cover Page'!$D$35/1000000*AD48/'FX rate'!$C$27,"")</f>
        <v/>
      </c>
      <c r="CU48" s="1477" t="str">
        <f>IF(ISNUMBER(AE48),'Cover Page'!$D$35/1000000*AE48/'FX rate'!$C$27,"")</f>
        <v/>
      </c>
    </row>
    <row r="49" spans="1:99" x14ac:dyDescent="0.2">
      <c r="A49" s="1457" t="s">
        <v>486</v>
      </c>
      <c r="B49" s="1718"/>
      <c r="C49" s="1468" t="str">
        <f t="shared" si="12"/>
        <v/>
      </c>
      <c r="D49" s="1719"/>
      <c r="E49" s="1719"/>
      <c r="F49" s="1469" t="str">
        <f t="shared" si="13"/>
        <v/>
      </c>
      <c r="G49" s="1718"/>
      <c r="H49" s="1468" t="str">
        <f t="shared" si="14"/>
        <v/>
      </c>
      <c r="I49" s="1719"/>
      <c r="J49" s="1719"/>
      <c r="K49" s="1469" t="str">
        <f t="shared" si="15"/>
        <v/>
      </c>
      <c r="L49" s="1718"/>
      <c r="M49" s="1468" t="str">
        <f t="shared" si="16"/>
        <v/>
      </c>
      <c r="N49" s="1719"/>
      <c r="O49" s="1719"/>
      <c r="P49" s="1469" t="str">
        <f t="shared" si="17"/>
        <v/>
      </c>
      <c r="Q49" s="1718"/>
      <c r="R49" s="1468" t="str">
        <f t="shared" si="18"/>
        <v/>
      </c>
      <c r="S49" s="1719"/>
      <c r="T49" s="1719"/>
      <c r="U49" s="1469" t="str">
        <f t="shared" si="19"/>
        <v/>
      </c>
      <c r="V49" s="1737"/>
      <c r="W49" s="1468" t="str">
        <f t="shared" si="20"/>
        <v/>
      </c>
      <c r="X49" s="1738"/>
      <c r="Y49" s="1738"/>
      <c r="Z49" s="1469" t="str">
        <f t="shared" si="21"/>
        <v/>
      </c>
      <c r="AA49" s="1737"/>
      <c r="AB49" s="1468" t="str">
        <f t="shared" si="22"/>
        <v/>
      </c>
      <c r="AC49" s="1738"/>
      <c r="AD49" s="1738"/>
      <c r="AE49" s="1469" t="str">
        <f t="shared" si="23"/>
        <v/>
      </c>
      <c r="AH49" s="2194"/>
      <c r="AI49" s="1804" t="s">
        <v>486</v>
      </c>
      <c r="AJ49" s="1473" t="str">
        <f>IF(ISNUMBER(B49),'Cover Page'!$D$35/1000000*B49/VLOOKUP($AI49,'FX rate q'!$B$7:$C$47,2,FALSE),"")</f>
        <v/>
      </c>
      <c r="AK49" s="1473" t="str">
        <f>IF(ISNUMBER(C49),'Cover Page'!$D$35/1000000*C49/VLOOKUP($AI49,'FX rate q'!$B$7:$C$47,2,FALSE),"")</f>
        <v/>
      </c>
      <c r="AL49" s="1473" t="str">
        <f>IF(ISNUMBER(D49),'Cover Page'!$D$35/1000000*D49/VLOOKUP($AI49,'FX rate q'!$B$7:$C$47,2,FALSE),"")</f>
        <v/>
      </c>
      <c r="AM49" s="1473" t="str">
        <f>IF(ISNUMBER(E49),'Cover Page'!$D$35/1000000*E49/VLOOKUP($AI49,'FX rate q'!$B$7:$C$47,2,FALSE),"")</f>
        <v/>
      </c>
      <c r="AN49" s="1473" t="str">
        <f>IF(ISNUMBER(F49),'Cover Page'!$D$35/1000000*F49/VLOOKUP($AI49,'FX rate q'!$B$7:$C$47,2,FALSE),"")</f>
        <v/>
      </c>
      <c r="AO49" s="1473" t="str">
        <f>IF(ISNUMBER(G49),'Cover Page'!$D$35/1000000*G49/VLOOKUP($AI49,'FX rate q'!$B$7:$C$47,2,FALSE),"")</f>
        <v/>
      </c>
      <c r="AP49" s="1473" t="str">
        <f>IF(ISNUMBER(H49),'Cover Page'!$D$35/1000000*H49/VLOOKUP($AI49,'FX rate q'!$B$7:$C$47,2,FALSE),"")</f>
        <v/>
      </c>
      <c r="AQ49" s="1473" t="str">
        <f>IF(ISNUMBER(I49),'Cover Page'!$D$35/1000000*I49/VLOOKUP($AI49,'FX rate q'!$B$7:$C$47,2,FALSE),"")</f>
        <v/>
      </c>
      <c r="AR49" s="1473" t="str">
        <f>IF(ISNUMBER(J49),'Cover Page'!$D$35/1000000*J49/VLOOKUP($AI49,'FX rate q'!$B$7:$C$47,2,FALSE),"")</f>
        <v/>
      </c>
      <c r="AS49" s="1473" t="str">
        <f>IF(ISNUMBER(K49),'Cover Page'!$D$35/1000000*K49/VLOOKUP($AI49,'FX rate q'!$B$7:$C$47,2,FALSE),"")</f>
        <v/>
      </c>
      <c r="AT49" s="1473" t="str">
        <f>IF(ISNUMBER(L49),'Cover Page'!$D$35/1000000*L49/VLOOKUP($AI49,'FX rate q'!$B$7:$C$47,2,FALSE),"")</f>
        <v/>
      </c>
      <c r="AU49" s="1473" t="str">
        <f>IF(ISNUMBER(M49),'Cover Page'!$D$35/1000000*M49/VLOOKUP($AI49,'FX rate q'!$B$7:$C$47,2,FALSE),"")</f>
        <v/>
      </c>
      <c r="AV49" s="1473" t="str">
        <f>IF(ISNUMBER(N49),'Cover Page'!$D$35/1000000*N49/VLOOKUP($AI49,'FX rate q'!$B$7:$C$47,2,FALSE),"")</f>
        <v/>
      </c>
      <c r="AW49" s="1473" t="str">
        <f>IF(ISNUMBER(O49),'Cover Page'!$D$35/1000000*O49/VLOOKUP($AI49,'FX rate q'!$B$7:$C$47,2,FALSE),"")</f>
        <v/>
      </c>
      <c r="AX49" s="1473" t="str">
        <f>IF(ISNUMBER(P49),'Cover Page'!$D$35/1000000*P49/VLOOKUP($AI49,'FX rate q'!$B$7:$C$47,2,FALSE),"")</f>
        <v/>
      </c>
      <c r="AY49" s="1473" t="str">
        <f>IF(ISNUMBER(Q49),'Cover Page'!$D$35/1000000*Q49/VLOOKUP($AI49,'FX rate q'!$B$7:$C$47,2,FALSE),"")</f>
        <v/>
      </c>
      <c r="AZ49" s="1473" t="str">
        <f>IF(ISNUMBER(R49),'Cover Page'!$D$35/1000000*R49/VLOOKUP($AI49,'FX rate q'!$B$7:$C$47,2,FALSE),"")</f>
        <v/>
      </c>
      <c r="BA49" s="1473" t="str">
        <f>IF(ISNUMBER(S49),'Cover Page'!$D$35/1000000*S49/VLOOKUP($AI49,'FX rate q'!$B$7:$C$47,2,FALSE),"")</f>
        <v/>
      </c>
      <c r="BB49" s="1473" t="str">
        <f>IF(ISNUMBER(T49),'Cover Page'!$D$35/1000000*T49/VLOOKUP($AI49,'FX rate q'!$B$7:$C$47,2,FALSE),"")</f>
        <v/>
      </c>
      <c r="BC49" s="1473" t="str">
        <f>IF(ISNUMBER(U49),'Cover Page'!$D$35/1000000*U49/VLOOKUP($AI49,'FX rate q'!$B$7:$C$47,2,FALSE),"")</f>
        <v/>
      </c>
      <c r="BD49" s="1473" t="str">
        <f>IF(ISNUMBER(V49),'Cover Page'!$D$35/1000000*V49/VLOOKUP($AI49,'FX rate q'!$B$7:$C$47,2,FALSE),"")</f>
        <v/>
      </c>
      <c r="BE49" s="1473" t="str">
        <f>IF(ISNUMBER(W49),'Cover Page'!$D$35/1000000*W49/VLOOKUP($AI49,'FX rate q'!$B$7:$C$47,2,FALSE),"")</f>
        <v/>
      </c>
      <c r="BF49" s="1473" t="str">
        <f>IF(ISNUMBER(X49),'Cover Page'!$D$35/1000000*X49/VLOOKUP($AI49,'FX rate q'!$B$7:$C$47,2,FALSE),"")</f>
        <v/>
      </c>
      <c r="BG49" s="1473" t="str">
        <f>IF(ISNUMBER(Y49),'Cover Page'!$D$35/1000000*Y49/VLOOKUP($AI49,'FX rate q'!$B$7:$C$47,2,FALSE),"")</f>
        <v/>
      </c>
      <c r="BH49" s="1473" t="str">
        <f>IF(ISNUMBER(Z49),'Cover Page'!$D$35/1000000*Z49/VLOOKUP($AI49,'FX rate q'!$B$7:$C$47,2,FALSE),"")</f>
        <v/>
      </c>
      <c r="BI49" s="1473" t="str">
        <f>IF(ISNUMBER(AA49),'Cover Page'!$D$35/1000000*AA49/VLOOKUP($AI49,'FX rate q'!$B$7:$C$47,2,FALSE),"")</f>
        <v/>
      </c>
      <c r="BJ49" s="1473" t="str">
        <f>IF(ISNUMBER(AB49),'Cover Page'!$D$35/1000000*AB49/VLOOKUP($AI49,'FX rate q'!$B$7:$C$47,2,FALSE),"")</f>
        <v/>
      </c>
      <c r="BK49" s="1473" t="str">
        <f>IF(ISNUMBER(AC49),'Cover Page'!$D$35/1000000*AC49/VLOOKUP($AI49,'FX rate q'!$B$7:$C$47,2,FALSE),"")</f>
        <v/>
      </c>
      <c r="BL49" s="1473" t="str">
        <f>IF(ISNUMBER(AD49),'Cover Page'!$D$35/1000000*AD49/VLOOKUP($AI49,'FX rate q'!$B$7:$C$47,2,FALSE),"")</f>
        <v/>
      </c>
      <c r="BM49" s="1806" t="str">
        <f>IF(ISNUMBER(AE49),'Cover Page'!$D$35/1000000*AE49/VLOOKUP($AI49,'FX rate q'!$B$7:$C$47,2,FALSE),"")</f>
        <v/>
      </c>
      <c r="BP49" s="2195"/>
      <c r="BQ49" s="1457" t="s">
        <v>486</v>
      </c>
      <c r="BR49" s="1474" t="str">
        <f>IF(ISNUMBER(B49),'Cover Page'!$D$35/1000000*B49/'FX rate'!$C$27,"")</f>
        <v/>
      </c>
      <c r="BS49" s="1475" t="str">
        <f>IF(ISNUMBER(C49),'Cover Page'!$D$35/1000000*C49/'FX rate'!$C$27,"")</f>
        <v/>
      </c>
      <c r="BT49" s="1476" t="str">
        <f>IF(ISNUMBER(D49),'Cover Page'!$D$35/1000000*D49/'FX rate'!$C$27,"")</f>
        <v/>
      </c>
      <c r="BU49" s="1476" t="str">
        <f>IF(ISNUMBER(E49),'Cover Page'!$D$35/1000000*E49/'FX rate'!$C$27,"")</f>
        <v/>
      </c>
      <c r="BV49" s="1477" t="str">
        <f>IF(ISNUMBER(F49),'Cover Page'!$D$35/1000000*F49/'FX rate'!$C$27,"")</f>
        <v/>
      </c>
      <c r="BW49" s="1474" t="str">
        <f>IF(ISNUMBER(G49),'Cover Page'!$D$35/1000000*G49/'FX rate'!$C$27,"")</f>
        <v/>
      </c>
      <c r="BX49" s="1475" t="str">
        <f>IF(ISNUMBER(H49),'Cover Page'!$D$35/1000000*H49/'FX rate'!$C$27,"")</f>
        <v/>
      </c>
      <c r="BY49" s="1476" t="str">
        <f>IF(ISNUMBER(I49),'Cover Page'!$D$35/1000000*I49/'FX rate'!$C$27,"")</f>
        <v/>
      </c>
      <c r="BZ49" s="1476" t="str">
        <f>IF(ISNUMBER(J49),'Cover Page'!$D$35/1000000*J49/'FX rate'!$C$27,"")</f>
        <v/>
      </c>
      <c r="CA49" s="1477" t="str">
        <f>IF(ISNUMBER(K49),'Cover Page'!$D$35/1000000*K49/'FX rate'!$C$27,"")</f>
        <v/>
      </c>
      <c r="CB49" s="1475" t="str">
        <f>IF(ISNUMBER(L49),'Cover Page'!$D$35/1000000*L49/'FX rate'!$C$27,"")</f>
        <v/>
      </c>
      <c r="CC49" s="1475" t="str">
        <f>IF(ISNUMBER(M49),'Cover Page'!$D$35/1000000*M49/'FX rate'!$C$27,"")</f>
        <v/>
      </c>
      <c r="CD49" s="1476" t="str">
        <f>IF(ISNUMBER(N49),'Cover Page'!$D$35/1000000*N49/'FX rate'!$C$27,"")</f>
        <v/>
      </c>
      <c r="CE49" s="1476" t="str">
        <f>IF(ISNUMBER(O49),'Cover Page'!$D$35/1000000*O49/'FX rate'!$C$27,"")</f>
        <v/>
      </c>
      <c r="CF49" s="1477" t="str">
        <f>IF(ISNUMBER(P49),'Cover Page'!$D$35/1000000*P49/'FX rate'!$C$27,"")</f>
        <v/>
      </c>
      <c r="CG49" s="1474" t="str">
        <f>IF(ISNUMBER(Q49),'Cover Page'!$D$35/1000000*Q49/'FX rate'!$C$27,"")</f>
        <v/>
      </c>
      <c r="CH49" s="1475" t="str">
        <f>IF(ISNUMBER(R49),'Cover Page'!$D$35/1000000*R49/'FX rate'!$C$27,"")</f>
        <v/>
      </c>
      <c r="CI49" s="1476" t="str">
        <f>IF(ISNUMBER(S49),'Cover Page'!$D$35/1000000*S49/'FX rate'!$C$27,"")</f>
        <v/>
      </c>
      <c r="CJ49" s="1476" t="str">
        <f>IF(ISNUMBER(T49),'Cover Page'!$D$35/1000000*T49/'FX rate'!$C$27,"")</f>
        <v/>
      </c>
      <c r="CK49" s="1477" t="str">
        <f>IF(ISNUMBER(U49),'Cover Page'!$D$35/1000000*U49/'FX rate'!$C$27,"")</f>
        <v/>
      </c>
      <c r="CL49" s="1474" t="str">
        <f>IF(ISNUMBER(V49),'Cover Page'!$D$35/1000000*V49/'FX rate'!$C$27,"")</f>
        <v/>
      </c>
      <c r="CM49" s="1475" t="str">
        <f>IF(ISNUMBER(W49),'Cover Page'!$D$35/1000000*W49/'FX rate'!$C$27,"")</f>
        <v/>
      </c>
      <c r="CN49" s="1476" t="str">
        <f>IF(ISNUMBER(X49),'Cover Page'!$D$35/1000000*X49/'FX rate'!$C$27,"")</f>
        <v/>
      </c>
      <c r="CO49" s="1476" t="str">
        <f>IF(ISNUMBER(Y49),'Cover Page'!$D$35/1000000*Y49/'FX rate'!$C$27,"")</f>
        <v/>
      </c>
      <c r="CP49" s="1477" t="str">
        <f>IF(ISNUMBER(Z49),'Cover Page'!$D$35/1000000*Z49/'FX rate'!$C$27,"")</f>
        <v/>
      </c>
      <c r="CQ49" s="1474" t="str">
        <f>IF(ISNUMBER(AA49),'Cover Page'!$D$35/1000000*AA49/'FX rate'!$C$27,"")</f>
        <v/>
      </c>
      <c r="CR49" s="1475" t="str">
        <f>IF(ISNUMBER(AB49),'Cover Page'!$D$35/1000000*AB49/'FX rate'!$C$27,"")</f>
        <v/>
      </c>
      <c r="CS49" s="1476" t="str">
        <f>IF(ISNUMBER(AC49),'Cover Page'!$D$35/1000000*AC49/'FX rate'!$C$27,"")</f>
        <v/>
      </c>
      <c r="CT49" s="1476" t="str">
        <f>IF(ISNUMBER(AD49),'Cover Page'!$D$35/1000000*AD49/'FX rate'!$C$27,"")</f>
        <v/>
      </c>
      <c r="CU49" s="1477" t="str">
        <f>IF(ISNUMBER(AE49),'Cover Page'!$D$35/1000000*AE49/'FX rate'!$C$27,"")</f>
        <v/>
      </c>
    </row>
    <row r="50" spans="1:99" x14ac:dyDescent="0.2">
      <c r="A50" s="1457" t="s">
        <v>487</v>
      </c>
      <c r="B50" s="1718"/>
      <c r="C50" s="1468" t="str">
        <f t="shared" si="12"/>
        <v/>
      </c>
      <c r="D50" s="1719"/>
      <c r="E50" s="1719"/>
      <c r="F50" s="1469" t="str">
        <f t="shared" si="13"/>
        <v/>
      </c>
      <c r="G50" s="1718"/>
      <c r="H50" s="1468" t="str">
        <f t="shared" si="14"/>
        <v/>
      </c>
      <c r="I50" s="1719"/>
      <c r="J50" s="1719"/>
      <c r="K50" s="1469" t="str">
        <f t="shared" si="15"/>
        <v/>
      </c>
      <c r="L50" s="1718"/>
      <c r="M50" s="1468" t="str">
        <f t="shared" si="16"/>
        <v/>
      </c>
      <c r="N50" s="1719"/>
      <c r="O50" s="1719"/>
      <c r="P50" s="1469" t="str">
        <f t="shared" si="17"/>
        <v/>
      </c>
      <c r="Q50" s="1718"/>
      <c r="R50" s="1468" t="str">
        <f t="shared" si="18"/>
        <v/>
      </c>
      <c r="S50" s="1719"/>
      <c r="T50" s="1719"/>
      <c r="U50" s="1469" t="str">
        <f t="shared" si="19"/>
        <v/>
      </c>
      <c r="V50" s="1737"/>
      <c r="W50" s="1468" t="str">
        <f t="shared" si="20"/>
        <v/>
      </c>
      <c r="X50" s="1738"/>
      <c r="Y50" s="1738"/>
      <c r="Z50" s="1469" t="str">
        <f t="shared" si="21"/>
        <v/>
      </c>
      <c r="AA50" s="1737"/>
      <c r="AB50" s="1468" t="str">
        <f t="shared" si="22"/>
        <v/>
      </c>
      <c r="AC50" s="1738"/>
      <c r="AD50" s="1738"/>
      <c r="AE50" s="1469" t="str">
        <f t="shared" si="23"/>
        <v/>
      </c>
      <c r="AH50" s="2194"/>
      <c r="AI50" s="1804" t="s">
        <v>487</v>
      </c>
      <c r="AJ50" s="1473" t="str">
        <f>IF(ISNUMBER(B50),'Cover Page'!$D$35/1000000*B50/VLOOKUP($AI50,'FX rate q'!$B$7:$C$47,2,FALSE),"")</f>
        <v/>
      </c>
      <c r="AK50" s="1473" t="str">
        <f>IF(ISNUMBER(C50),'Cover Page'!$D$35/1000000*C50/VLOOKUP($AI50,'FX rate q'!$B$7:$C$47,2,FALSE),"")</f>
        <v/>
      </c>
      <c r="AL50" s="1473" t="str">
        <f>IF(ISNUMBER(D50),'Cover Page'!$D$35/1000000*D50/VLOOKUP($AI50,'FX rate q'!$B$7:$C$47,2,FALSE),"")</f>
        <v/>
      </c>
      <c r="AM50" s="1473" t="str">
        <f>IF(ISNUMBER(E50),'Cover Page'!$D$35/1000000*E50/VLOOKUP($AI50,'FX rate q'!$B$7:$C$47,2,FALSE),"")</f>
        <v/>
      </c>
      <c r="AN50" s="1473" t="str">
        <f>IF(ISNUMBER(F50),'Cover Page'!$D$35/1000000*F50/VLOOKUP($AI50,'FX rate q'!$B$7:$C$47,2,FALSE),"")</f>
        <v/>
      </c>
      <c r="AO50" s="1473" t="str">
        <f>IF(ISNUMBER(G50),'Cover Page'!$D$35/1000000*G50/VLOOKUP($AI50,'FX rate q'!$B$7:$C$47,2,FALSE),"")</f>
        <v/>
      </c>
      <c r="AP50" s="1473" t="str">
        <f>IF(ISNUMBER(H50),'Cover Page'!$D$35/1000000*H50/VLOOKUP($AI50,'FX rate q'!$B$7:$C$47,2,FALSE),"")</f>
        <v/>
      </c>
      <c r="AQ50" s="1473" t="str">
        <f>IF(ISNUMBER(I50),'Cover Page'!$D$35/1000000*I50/VLOOKUP($AI50,'FX rate q'!$B$7:$C$47,2,FALSE),"")</f>
        <v/>
      </c>
      <c r="AR50" s="1473" t="str">
        <f>IF(ISNUMBER(J50),'Cover Page'!$D$35/1000000*J50/VLOOKUP($AI50,'FX rate q'!$B$7:$C$47,2,FALSE),"")</f>
        <v/>
      </c>
      <c r="AS50" s="1473" t="str">
        <f>IF(ISNUMBER(K50),'Cover Page'!$D$35/1000000*K50/VLOOKUP($AI50,'FX rate q'!$B$7:$C$47,2,FALSE),"")</f>
        <v/>
      </c>
      <c r="AT50" s="1473" t="str">
        <f>IF(ISNUMBER(L50),'Cover Page'!$D$35/1000000*L50/VLOOKUP($AI50,'FX rate q'!$B$7:$C$47,2,FALSE),"")</f>
        <v/>
      </c>
      <c r="AU50" s="1473" t="str">
        <f>IF(ISNUMBER(M50),'Cover Page'!$D$35/1000000*M50/VLOOKUP($AI50,'FX rate q'!$B$7:$C$47,2,FALSE),"")</f>
        <v/>
      </c>
      <c r="AV50" s="1473" t="str">
        <f>IF(ISNUMBER(N50),'Cover Page'!$D$35/1000000*N50/VLOOKUP($AI50,'FX rate q'!$B$7:$C$47,2,FALSE),"")</f>
        <v/>
      </c>
      <c r="AW50" s="1473" t="str">
        <f>IF(ISNUMBER(O50),'Cover Page'!$D$35/1000000*O50/VLOOKUP($AI50,'FX rate q'!$B$7:$C$47,2,FALSE),"")</f>
        <v/>
      </c>
      <c r="AX50" s="1473" t="str">
        <f>IF(ISNUMBER(P50),'Cover Page'!$D$35/1000000*P50/VLOOKUP($AI50,'FX rate q'!$B$7:$C$47,2,FALSE),"")</f>
        <v/>
      </c>
      <c r="AY50" s="1473" t="str">
        <f>IF(ISNUMBER(Q50),'Cover Page'!$D$35/1000000*Q50/VLOOKUP($AI50,'FX rate q'!$B$7:$C$47,2,FALSE),"")</f>
        <v/>
      </c>
      <c r="AZ50" s="1473" t="str">
        <f>IF(ISNUMBER(R50),'Cover Page'!$D$35/1000000*R50/VLOOKUP($AI50,'FX rate q'!$B$7:$C$47,2,FALSE),"")</f>
        <v/>
      </c>
      <c r="BA50" s="1473" t="str">
        <f>IF(ISNUMBER(S50),'Cover Page'!$D$35/1000000*S50/VLOOKUP($AI50,'FX rate q'!$B$7:$C$47,2,FALSE),"")</f>
        <v/>
      </c>
      <c r="BB50" s="1473" t="str">
        <f>IF(ISNUMBER(T50),'Cover Page'!$D$35/1000000*T50/VLOOKUP($AI50,'FX rate q'!$B$7:$C$47,2,FALSE),"")</f>
        <v/>
      </c>
      <c r="BC50" s="1473" t="str">
        <f>IF(ISNUMBER(U50),'Cover Page'!$D$35/1000000*U50/VLOOKUP($AI50,'FX rate q'!$B$7:$C$47,2,FALSE),"")</f>
        <v/>
      </c>
      <c r="BD50" s="1473" t="str">
        <f>IF(ISNUMBER(V50),'Cover Page'!$D$35/1000000*V50/VLOOKUP($AI50,'FX rate q'!$B$7:$C$47,2,FALSE),"")</f>
        <v/>
      </c>
      <c r="BE50" s="1473" t="str">
        <f>IF(ISNUMBER(W50),'Cover Page'!$D$35/1000000*W50/VLOOKUP($AI50,'FX rate q'!$B$7:$C$47,2,FALSE),"")</f>
        <v/>
      </c>
      <c r="BF50" s="1473" t="str">
        <f>IF(ISNUMBER(X50),'Cover Page'!$D$35/1000000*X50/VLOOKUP($AI50,'FX rate q'!$B$7:$C$47,2,FALSE),"")</f>
        <v/>
      </c>
      <c r="BG50" s="1473" t="str">
        <f>IF(ISNUMBER(Y50),'Cover Page'!$D$35/1000000*Y50/VLOOKUP($AI50,'FX rate q'!$B$7:$C$47,2,FALSE),"")</f>
        <v/>
      </c>
      <c r="BH50" s="1473" t="str">
        <f>IF(ISNUMBER(Z50),'Cover Page'!$D$35/1000000*Z50/VLOOKUP($AI50,'FX rate q'!$B$7:$C$47,2,FALSE),"")</f>
        <v/>
      </c>
      <c r="BI50" s="1473" t="str">
        <f>IF(ISNUMBER(AA50),'Cover Page'!$D$35/1000000*AA50/VLOOKUP($AI50,'FX rate q'!$B$7:$C$47,2,FALSE),"")</f>
        <v/>
      </c>
      <c r="BJ50" s="1473" t="str">
        <f>IF(ISNUMBER(AB50),'Cover Page'!$D$35/1000000*AB50/VLOOKUP($AI50,'FX rate q'!$B$7:$C$47,2,FALSE),"")</f>
        <v/>
      </c>
      <c r="BK50" s="1473" t="str">
        <f>IF(ISNUMBER(AC50),'Cover Page'!$D$35/1000000*AC50/VLOOKUP($AI50,'FX rate q'!$B$7:$C$47,2,FALSE),"")</f>
        <v/>
      </c>
      <c r="BL50" s="1473" t="str">
        <f>IF(ISNUMBER(AD50),'Cover Page'!$D$35/1000000*AD50/VLOOKUP($AI50,'FX rate q'!$B$7:$C$47,2,FALSE),"")</f>
        <v/>
      </c>
      <c r="BM50" s="1806" t="str">
        <f>IF(ISNUMBER(AE50),'Cover Page'!$D$35/1000000*AE50/VLOOKUP($AI50,'FX rate q'!$B$7:$C$47,2,FALSE),"")</f>
        <v/>
      </c>
      <c r="BP50" s="2195"/>
      <c r="BQ50" s="1457" t="s">
        <v>487</v>
      </c>
      <c r="BR50" s="1474" t="str">
        <f>IF(ISNUMBER(B50),'Cover Page'!$D$35/1000000*B50/'FX rate'!$C$27,"")</f>
        <v/>
      </c>
      <c r="BS50" s="1475" t="str">
        <f>IF(ISNUMBER(C50),'Cover Page'!$D$35/1000000*C50/'FX rate'!$C$27,"")</f>
        <v/>
      </c>
      <c r="BT50" s="1476" t="str">
        <f>IF(ISNUMBER(D50),'Cover Page'!$D$35/1000000*D50/'FX rate'!$C$27,"")</f>
        <v/>
      </c>
      <c r="BU50" s="1476" t="str">
        <f>IF(ISNUMBER(E50),'Cover Page'!$D$35/1000000*E50/'FX rate'!$C$27,"")</f>
        <v/>
      </c>
      <c r="BV50" s="1477" t="str">
        <f>IF(ISNUMBER(F50),'Cover Page'!$D$35/1000000*F50/'FX rate'!$C$27,"")</f>
        <v/>
      </c>
      <c r="BW50" s="1474" t="str">
        <f>IF(ISNUMBER(G50),'Cover Page'!$D$35/1000000*G50/'FX rate'!$C$27,"")</f>
        <v/>
      </c>
      <c r="BX50" s="1475" t="str">
        <f>IF(ISNUMBER(H50),'Cover Page'!$D$35/1000000*H50/'FX rate'!$C$27,"")</f>
        <v/>
      </c>
      <c r="BY50" s="1476" t="str">
        <f>IF(ISNUMBER(I50),'Cover Page'!$D$35/1000000*I50/'FX rate'!$C$27,"")</f>
        <v/>
      </c>
      <c r="BZ50" s="1476" t="str">
        <f>IF(ISNUMBER(J50),'Cover Page'!$D$35/1000000*J50/'FX rate'!$C$27,"")</f>
        <v/>
      </c>
      <c r="CA50" s="1477" t="str">
        <f>IF(ISNUMBER(K50),'Cover Page'!$D$35/1000000*K50/'FX rate'!$C$27,"")</f>
        <v/>
      </c>
      <c r="CB50" s="1475" t="str">
        <f>IF(ISNUMBER(L50),'Cover Page'!$D$35/1000000*L50/'FX rate'!$C$27,"")</f>
        <v/>
      </c>
      <c r="CC50" s="1475" t="str">
        <f>IF(ISNUMBER(M50),'Cover Page'!$D$35/1000000*M50/'FX rate'!$C$27,"")</f>
        <v/>
      </c>
      <c r="CD50" s="1476" t="str">
        <f>IF(ISNUMBER(N50),'Cover Page'!$D$35/1000000*N50/'FX rate'!$C$27,"")</f>
        <v/>
      </c>
      <c r="CE50" s="1476" t="str">
        <f>IF(ISNUMBER(O50),'Cover Page'!$D$35/1000000*O50/'FX rate'!$C$27,"")</f>
        <v/>
      </c>
      <c r="CF50" s="1477" t="str">
        <f>IF(ISNUMBER(P50),'Cover Page'!$D$35/1000000*P50/'FX rate'!$C$27,"")</f>
        <v/>
      </c>
      <c r="CG50" s="1474" t="str">
        <f>IF(ISNUMBER(Q50),'Cover Page'!$D$35/1000000*Q50/'FX rate'!$C$27,"")</f>
        <v/>
      </c>
      <c r="CH50" s="1475" t="str">
        <f>IF(ISNUMBER(R50),'Cover Page'!$D$35/1000000*R50/'FX rate'!$C$27,"")</f>
        <v/>
      </c>
      <c r="CI50" s="1476" t="str">
        <f>IF(ISNUMBER(S50),'Cover Page'!$D$35/1000000*S50/'FX rate'!$C$27,"")</f>
        <v/>
      </c>
      <c r="CJ50" s="1476" t="str">
        <f>IF(ISNUMBER(T50),'Cover Page'!$D$35/1000000*T50/'FX rate'!$C$27,"")</f>
        <v/>
      </c>
      <c r="CK50" s="1477" t="str">
        <f>IF(ISNUMBER(U50),'Cover Page'!$D$35/1000000*U50/'FX rate'!$C$27,"")</f>
        <v/>
      </c>
      <c r="CL50" s="1474" t="str">
        <f>IF(ISNUMBER(V50),'Cover Page'!$D$35/1000000*V50/'FX rate'!$C$27,"")</f>
        <v/>
      </c>
      <c r="CM50" s="1475" t="str">
        <f>IF(ISNUMBER(W50),'Cover Page'!$D$35/1000000*W50/'FX rate'!$C$27,"")</f>
        <v/>
      </c>
      <c r="CN50" s="1476" t="str">
        <f>IF(ISNUMBER(X50),'Cover Page'!$D$35/1000000*X50/'FX rate'!$C$27,"")</f>
        <v/>
      </c>
      <c r="CO50" s="1476" t="str">
        <f>IF(ISNUMBER(Y50),'Cover Page'!$D$35/1000000*Y50/'FX rate'!$C$27,"")</f>
        <v/>
      </c>
      <c r="CP50" s="1477" t="str">
        <f>IF(ISNUMBER(Z50),'Cover Page'!$D$35/1000000*Z50/'FX rate'!$C$27,"")</f>
        <v/>
      </c>
      <c r="CQ50" s="1474" t="str">
        <f>IF(ISNUMBER(AA50),'Cover Page'!$D$35/1000000*AA50/'FX rate'!$C$27,"")</f>
        <v/>
      </c>
      <c r="CR50" s="1475" t="str">
        <f>IF(ISNUMBER(AB50),'Cover Page'!$D$35/1000000*AB50/'FX rate'!$C$27,"")</f>
        <v/>
      </c>
      <c r="CS50" s="1476" t="str">
        <f>IF(ISNUMBER(AC50),'Cover Page'!$D$35/1000000*AC50/'FX rate'!$C$27,"")</f>
        <v/>
      </c>
      <c r="CT50" s="1476" t="str">
        <f>IF(ISNUMBER(AD50),'Cover Page'!$D$35/1000000*AD50/'FX rate'!$C$27,"")</f>
        <v/>
      </c>
      <c r="CU50" s="1477" t="str">
        <f>IF(ISNUMBER(AE50),'Cover Page'!$D$35/1000000*AE50/'FX rate'!$C$27,"")</f>
        <v/>
      </c>
    </row>
    <row r="51" spans="1:99" x14ac:dyDescent="0.2">
      <c r="A51" s="1457" t="s">
        <v>2156</v>
      </c>
      <c r="B51" s="1718"/>
      <c r="C51" s="1468" t="str">
        <f t="shared" si="12"/>
        <v/>
      </c>
      <c r="D51" s="1719"/>
      <c r="E51" s="1719"/>
      <c r="F51" s="1469" t="str">
        <f t="shared" si="13"/>
        <v/>
      </c>
      <c r="G51" s="1718"/>
      <c r="H51" s="1468" t="str">
        <f t="shared" si="14"/>
        <v/>
      </c>
      <c r="I51" s="1719"/>
      <c r="J51" s="1719"/>
      <c r="K51" s="1469" t="str">
        <f t="shared" si="15"/>
        <v/>
      </c>
      <c r="L51" s="1718"/>
      <c r="M51" s="1468" t="str">
        <f t="shared" si="16"/>
        <v/>
      </c>
      <c r="N51" s="1719"/>
      <c r="O51" s="1719"/>
      <c r="P51" s="1469" t="str">
        <f t="shared" si="17"/>
        <v/>
      </c>
      <c r="Q51" s="1718"/>
      <c r="R51" s="1468" t="str">
        <f t="shared" si="18"/>
        <v/>
      </c>
      <c r="S51" s="1719"/>
      <c r="T51" s="1719"/>
      <c r="U51" s="1469" t="str">
        <f t="shared" si="19"/>
        <v/>
      </c>
      <c r="V51" s="1737"/>
      <c r="W51" s="1468" t="str">
        <f t="shared" si="20"/>
        <v/>
      </c>
      <c r="X51" s="1738"/>
      <c r="Y51" s="1738"/>
      <c r="Z51" s="1469" t="str">
        <f t="shared" si="21"/>
        <v/>
      </c>
      <c r="AA51" s="1737"/>
      <c r="AB51" s="1468" t="str">
        <f t="shared" si="22"/>
        <v/>
      </c>
      <c r="AC51" s="1738"/>
      <c r="AD51" s="1738"/>
      <c r="AE51" s="1469" t="str">
        <f t="shared" si="23"/>
        <v/>
      </c>
      <c r="AH51" s="2194"/>
      <c r="AI51" s="1804" t="s">
        <v>2156</v>
      </c>
      <c r="AJ51" s="1473" t="str">
        <f>IF(ISNUMBER(B51),'Cover Page'!$D$35/1000000*B51/VLOOKUP($AI51,'FX rate q'!$B$7:$C$47,2,FALSE),"")</f>
        <v/>
      </c>
      <c r="AK51" s="1473" t="str">
        <f>IF(ISNUMBER(C51),'Cover Page'!$D$35/1000000*C51/VLOOKUP($AI51,'FX rate q'!$B$7:$C$47,2,FALSE),"")</f>
        <v/>
      </c>
      <c r="AL51" s="1473" t="str">
        <f>IF(ISNUMBER(D51),'Cover Page'!$D$35/1000000*D51/VLOOKUP($AI51,'FX rate q'!$B$7:$C$47,2,FALSE),"")</f>
        <v/>
      </c>
      <c r="AM51" s="1473" t="str">
        <f>IF(ISNUMBER(E51),'Cover Page'!$D$35/1000000*E51/VLOOKUP($AI51,'FX rate q'!$B$7:$C$47,2,FALSE),"")</f>
        <v/>
      </c>
      <c r="AN51" s="1473" t="str">
        <f>IF(ISNUMBER(F51),'Cover Page'!$D$35/1000000*F51/VLOOKUP($AI51,'FX rate q'!$B$7:$C$47,2,FALSE),"")</f>
        <v/>
      </c>
      <c r="AO51" s="1473" t="str">
        <f>IF(ISNUMBER(G51),'Cover Page'!$D$35/1000000*G51/VLOOKUP($AI51,'FX rate q'!$B$7:$C$47,2,FALSE),"")</f>
        <v/>
      </c>
      <c r="AP51" s="1473" t="str">
        <f>IF(ISNUMBER(H51),'Cover Page'!$D$35/1000000*H51/VLOOKUP($AI51,'FX rate q'!$B$7:$C$47,2,FALSE),"")</f>
        <v/>
      </c>
      <c r="AQ51" s="1473" t="str">
        <f>IF(ISNUMBER(I51),'Cover Page'!$D$35/1000000*I51/VLOOKUP($AI51,'FX rate q'!$B$7:$C$47,2,FALSE),"")</f>
        <v/>
      </c>
      <c r="AR51" s="1473" t="str">
        <f>IF(ISNUMBER(J51),'Cover Page'!$D$35/1000000*J51/VLOOKUP($AI51,'FX rate q'!$B$7:$C$47,2,FALSE),"")</f>
        <v/>
      </c>
      <c r="AS51" s="1473" t="str">
        <f>IF(ISNUMBER(K51),'Cover Page'!$D$35/1000000*K51/VLOOKUP($AI51,'FX rate q'!$B$7:$C$47,2,FALSE),"")</f>
        <v/>
      </c>
      <c r="AT51" s="1473" t="str">
        <f>IF(ISNUMBER(L51),'Cover Page'!$D$35/1000000*L51/VLOOKUP($AI51,'FX rate q'!$B$7:$C$47,2,FALSE),"")</f>
        <v/>
      </c>
      <c r="AU51" s="1473" t="str">
        <f>IF(ISNUMBER(M51),'Cover Page'!$D$35/1000000*M51/VLOOKUP($AI51,'FX rate q'!$B$7:$C$47,2,FALSE),"")</f>
        <v/>
      </c>
      <c r="AV51" s="1473" t="str">
        <f>IF(ISNUMBER(N51),'Cover Page'!$D$35/1000000*N51/VLOOKUP($AI51,'FX rate q'!$B$7:$C$47,2,FALSE),"")</f>
        <v/>
      </c>
      <c r="AW51" s="1473" t="str">
        <f>IF(ISNUMBER(O51),'Cover Page'!$D$35/1000000*O51/VLOOKUP($AI51,'FX rate q'!$B$7:$C$47,2,FALSE),"")</f>
        <v/>
      </c>
      <c r="AX51" s="1473" t="str">
        <f>IF(ISNUMBER(P51),'Cover Page'!$D$35/1000000*P51/VLOOKUP($AI51,'FX rate q'!$B$7:$C$47,2,FALSE),"")</f>
        <v/>
      </c>
      <c r="AY51" s="1473" t="str">
        <f>IF(ISNUMBER(Q51),'Cover Page'!$D$35/1000000*Q51/VLOOKUP($AI51,'FX rate q'!$B$7:$C$47,2,FALSE),"")</f>
        <v/>
      </c>
      <c r="AZ51" s="1473" t="str">
        <f>IF(ISNUMBER(R51),'Cover Page'!$D$35/1000000*R51/VLOOKUP($AI51,'FX rate q'!$B$7:$C$47,2,FALSE),"")</f>
        <v/>
      </c>
      <c r="BA51" s="1473" t="str">
        <f>IF(ISNUMBER(S51),'Cover Page'!$D$35/1000000*S51/VLOOKUP($AI51,'FX rate q'!$B$7:$C$47,2,FALSE),"")</f>
        <v/>
      </c>
      <c r="BB51" s="1473" t="str">
        <f>IF(ISNUMBER(T51),'Cover Page'!$D$35/1000000*T51/VLOOKUP($AI51,'FX rate q'!$B$7:$C$47,2,FALSE),"")</f>
        <v/>
      </c>
      <c r="BC51" s="1473" t="str">
        <f>IF(ISNUMBER(U51),'Cover Page'!$D$35/1000000*U51/VLOOKUP($AI51,'FX rate q'!$B$7:$C$47,2,FALSE),"")</f>
        <v/>
      </c>
      <c r="BD51" s="1473" t="str">
        <f>IF(ISNUMBER(V51),'Cover Page'!$D$35/1000000*V51/VLOOKUP($AI51,'FX rate q'!$B$7:$C$47,2,FALSE),"")</f>
        <v/>
      </c>
      <c r="BE51" s="1473" t="str">
        <f>IF(ISNUMBER(W51),'Cover Page'!$D$35/1000000*W51/VLOOKUP($AI51,'FX rate q'!$B$7:$C$47,2,FALSE),"")</f>
        <v/>
      </c>
      <c r="BF51" s="1473" t="str">
        <f>IF(ISNUMBER(X51),'Cover Page'!$D$35/1000000*X51/VLOOKUP($AI51,'FX rate q'!$B$7:$C$47,2,FALSE),"")</f>
        <v/>
      </c>
      <c r="BG51" s="1473" t="str">
        <f>IF(ISNUMBER(Y51),'Cover Page'!$D$35/1000000*Y51/VLOOKUP($AI51,'FX rate q'!$B$7:$C$47,2,FALSE),"")</f>
        <v/>
      </c>
      <c r="BH51" s="1473" t="str">
        <f>IF(ISNUMBER(Z51),'Cover Page'!$D$35/1000000*Z51/VLOOKUP($AI51,'FX rate q'!$B$7:$C$47,2,FALSE),"")</f>
        <v/>
      </c>
      <c r="BI51" s="1473" t="str">
        <f>IF(ISNUMBER(AA51),'Cover Page'!$D$35/1000000*AA51/VLOOKUP($AI51,'FX rate q'!$B$7:$C$47,2,FALSE),"")</f>
        <v/>
      </c>
      <c r="BJ51" s="1473" t="str">
        <f>IF(ISNUMBER(AB51),'Cover Page'!$D$35/1000000*AB51/VLOOKUP($AI51,'FX rate q'!$B$7:$C$47,2,FALSE),"")</f>
        <v/>
      </c>
      <c r="BK51" s="1473" t="str">
        <f>IF(ISNUMBER(AC51),'Cover Page'!$D$35/1000000*AC51/VLOOKUP($AI51,'FX rate q'!$B$7:$C$47,2,FALSE),"")</f>
        <v/>
      </c>
      <c r="BL51" s="1473" t="str">
        <f>IF(ISNUMBER(AD51),'Cover Page'!$D$35/1000000*AD51/VLOOKUP($AI51,'FX rate q'!$B$7:$C$47,2,FALSE),"")</f>
        <v/>
      </c>
      <c r="BM51" s="1806" t="str">
        <f>IF(ISNUMBER(AE51),'Cover Page'!$D$35/1000000*AE51/VLOOKUP($AI51,'FX rate q'!$B$7:$C$47,2,FALSE),"")</f>
        <v/>
      </c>
      <c r="BP51" s="2195"/>
      <c r="BQ51" s="1457" t="s">
        <v>2156</v>
      </c>
      <c r="BR51" s="1474" t="str">
        <f>IF(ISNUMBER(B51),'Cover Page'!$D$35/1000000*B51/'FX rate'!$C$27,"")</f>
        <v/>
      </c>
      <c r="BS51" s="1475" t="str">
        <f>IF(ISNUMBER(C51),'Cover Page'!$D$35/1000000*C51/'FX rate'!$C$27,"")</f>
        <v/>
      </c>
      <c r="BT51" s="1476" t="str">
        <f>IF(ISNUMBER(D51),'Cover Page'!$D$35/1000000*D51/'FX rate'!$C$27,"")</f>
        <v/>
      </c>
      <c r="BU51" s="1476" t="str">
        <f>IF(ISNUMBER(E51),'Cover Page'!$D$35/1000000*E51/'FX rate'!$C$27,"")</f>
        <v/>
      </c>
      <c r="BV51" s="1477" t="str">
        <f>IF(ISNUMBER(F51),'Cover Page'!$D$35/1000000*F51/'FX rate'!$C$27,"")</f>
        <v/>
      </c>
      <c r="BW51" s="1474" t="str">
        <f>IF(ISNUMBER(G51),'Cover Page'!$D$35/1000000*G51/'FX rate'!$C$27,"")</f>
        <v/>
      </c>
      <c r="BX51" s="1475" t="str">
        <f>IF(ISNUMBER(H51),'Cover Page'!$D$35/1000000*H51/'FX rate'!$C$27,"")</f>
        <v/>
      </c>
      <c r="BY51" s="1476" t="str">
        <f>IF(ISNUMBER(I51),'Cover Page'!$D$35/1000000*I51/'FX rate'!$C$27,"")</f>
        <v/>
      </c>
      <c r="BZ51" s="1476" t="str">
        <f>IF(ISNUMBER(J51),'Cover Page'!$D$35/1000000*J51/'FX rate'!$C$27,"")</f>
        <v/>
      </c>
      <c r="CA51" s="1477" t="str">
        <f>IF(ISNUMBER(K51),'Cover Page'!$D$35/1000000*K51/'FX rate'!$C$27,"")</f>
        <v/>
      </c>
      <c r="CB51" s="1475" t="str">
        <f>IF(ISNUMBER(L51),'Cover Page'!$D$35/1000000*L51/'FX rate'!$C$27,"")</f>
        <v/>
      </c>
      <c r="CC51" s="1475" t="str">
        <f>IF(ISNUMBER(M51),'Cover Page'!$D$35/1000000*M51/'FX rate'!$C$27,"")</f>
        <v/>
      </c>
      <c r="CD51" s="1476" t="str">
        <f>IF(ISNUMBER(N51),'Cover Page'!$D$35/1000000*N51/'FX rate'!$C$27,"")</f>
        <v/>
      </c>
      <c r="CE51" s="1476" t="str">
        <f>IF(ISNUMBER(O51),'Cover Page'!$D$35/1000000*O51/'FX rate'!$C$27,"")</f>
        <v/>
      </c>
      <c r="CF51" s="1477" t="str">
        <f>IF(ISNUMBER(P51),'Cover Page'!$D$35/1000000*P51/'FX rate'!$C$27,"")</f>
        <v/>
      </c>
      <c r="CG51" s="1474" t="str">
        <f>IF(ISNUMBER(Q51),'Cover Page'!$D$35/1000000*Q51/'FX rate'!$C$27,"")</f>
        <v/>
      </c>
      <c r="CH51" s="1475" t="str">
        <f>IF(ISNUMBER(R51),'Cover Page'!$D$35/1000000*R51/'FX rate'!$C$27,"")</f>
        <v/>
      </c>
      <c r="CI51" s="1476" t="str">
        <f>IF(ISNUMBER(S51),'Cover Page'!$D$35/1000000*S51/'FX rate'!$C$27,"")</f>
        <v/>
      </c>
      <c r="CJ51" s="1476" t="str">
        <f>IF(ISNUMBER(T51),'Cover Page'!$D$35/1000000*T51/'FX rate'!$C$27,"")</f>
        <v/>
      </c>
      <c r="CK51" s="1477" t="str">
        <f>IF(ISNUMBER(U51),'Cover Page'!$D$35/1000000*U51/'FX rate'!$C$27,"")</f>
        <v/>
      </c>
      <c r="CL51" s="1474" t="str">
        <f>IF(ISNUMBER(V51),'Cover Page'!$D$35/1000000*V51/'FX rate'!$C$27,"")</f>
        <v/>
      </c>
      <c r="CM51" s="1475" t="str">
        <f>IF(ISNUMBER(W51),'Cover Page'!$D$35/1000000*W51/'FX rate'!$C$27,"")</f>
        <v/>
      </c>
      <c r="CN51" s="1476" t="str">
        <f>IF(ISNUMBER(X51),'Cover Page'!$D$35/1000000*X51/'FX rate'!$C$27,"")</f>
        <v/>
      </c>
      <c r="CO51" s="1476" t="str">
        <f>IF(ISNUMBER(Y51),'Cover Page'!$D$35/1000000*Y51/'FX rate'!$C$27,"")</f>
        <v/>
      </c>
      <c r="CP51" s="1477" t="str">
        <f>IF(ISNUMBER(Z51),'Cover Page'!$D$35/1000000*Z51/'FX rate'!$C$27,"")</f>
        <v/>
      </c>
      <c r="CQ51" s="1474" t="str">
        <f>IF(ISNUMBER(AA51),'Cover Page'!$D$35/1000000*AA51/'FX rate'!$C$27,"")</f>
        <v/>
      </c>
      <c r="CR51" s="1475" t="str">
        <f>IF(ISNUMBER(AB51),'Cover Page'!$D$35/1000000*AB51/'FX rate'!$C$27,"")</f>
        <v/>
      </c>
      <c r="CS51" s="1476" t="str">
        <f>IF(ISNUMBER(AC51),'Cover Page'!$D$35/1000000*AC51/'FX rate'!$C$27,"")</f>
        <v/>
      </c>
      <c r="CT51" s="1476" t="str">
        <f>IF(ISNUMBER(AD51),'Cover Page'!$D$35/1000000*AD51/'FX rate'!$C$27,"")</f>
        <v/>
      </c>
      <c r="CU51" s="1477" t="str">
        <f>IF(ISNUMBER(AE51),'Cover Page'!$D$35/1000000*AE51/'FX rate'!$C$27,"")</f>
        <v/>
      </c>
    </row>
    <row r="52" spans="1:99" x14ac:dyDescent="0.2">
      <c r="A52" s="1457" t="s">
        <v>2139</v>
      </c>
      <c r="B52" s="1718"/>
      <c r="C52" s="1468" t="str">
        <f t="shared" si="12"/>
        <v/>
      </c>
      <c r="D52" s="1719"/>
      <c r="E52" s="1719"/>
      <c r="F52" s="1469" t="str">
        <f t="shared" si="13"/>
        <v/>
      </c>
      <c r="G52" s="1718"/>
      <c r="H52" s="1468" t="str">
        <f t="shared" si="14"/>
        <v/>
      </c>
      <c r="I52" s="1719"/>
      <c r="J52" s="1719"/>
      <c r="K52" s="1469" t="str">
        <f t="shared" si="15"/>
        <v/>
      </c>
      <c r="L52" s="1718"/>
      <c r="M52" s="1468" t="str">
        <f t="shared" si="16"/>
        <v/>
      </c>
      <c r="N52" s="1719"/>
      <c r="O52" s="1719"/>
      <c r="P52" s="1469" t="str">
        <f t="shared" si="17"/>
        <v/>
      </c>
      <c r="Q52" s="1718"/>
      <c r="R52" s="1468" t="str">
        <f t="shared" si="18"/>
        <v/>
      </c>
      <c r="S52" s="1719"/>
      <c r="T52" s="1719"/>
      <c r="U52" s="1469" t="str">
        <f t="shared" si="19"/>
        <v/>
      </c>
      <c r="V52" s="1737"/>
      <c r="W52" s="1468" t="str">
        <f t="shared" si="20"/>
        <v/>
      </c>
      <c r="X52" s="1738"/>
      <c r="Y52" s="1738"/>
      <c r="Z52" s="1469" t="str">
        <f t="shared" si="21"/>
        <v/>
      </c>
      <c r="AA52" s="1737"/>
      <c r="AB52" s="1468" t="str">
        <f t="shared" si="22"/>
        <v/>
      </c>
      <c r="AC52" s="1738"/>
      <c r="AD52" s="1738"/>
      <c r="AE52" s="1469" t="str">
        <f t="shared" si="23"/>
        <v/>
      </c>
      <c r="AH52" s="2194"/>
      <c r="AI52" s="1804" t="s">
        <v>2139</v>
      </c>
      <c r="AJ52" s="1473" t="str">
        <f>IF(ISNUMBER(B52),'Cover Page'!$D$35/1000000*B52/VLOOKUP($AI52,'FX rate q'!$B$7:$C$47,2,FALSE),"")</f>
        <v/>
      </c>
      <c r="AK52" s="1473" t="str">
        <f>IF(ISNUMBER(C52),'Cover Page'!$D$35/1000000*C52/VLOOKUP($AI52,'FX rate q'!$B$7:$C$47,2,FALSE),"")</f>
        <v/>
      </c>
      <c r="AL52" s="1473" t="str">
        <f>IF(ISNUMBER(D52),'Cover Page'!$D$35/1000000*D52/VLOOKUP($AI52,'FX rate q'!$B$7:$C$47,2,FALSE),"")</f>
        <v/>
      </c>
      <c r="AM52" s="1473" t="str">
        <f>IF(ISNUMBER(E52),'Cover Page'!$D$35/1000000*E52/VLOOKUP($AI52,'FX rate q'!$B$7:$C$47,2,FALSE),"")</f>
        <v/>
      </c>
      <c r="AN52" s="1473" t="str">
        <f>IF(ISNUMBER(F52),'Cover Page'!$D$35/1000000*F52/VLOOKUP($AI52,'FX rate q'!$B$7:$C$47,2,FALSE),"")</f>
        <v/>
      </c>
      <c r="AO52" s="1473" t="str">
        <f>IF(ISNUMBER(G52),'Cover Page'!$D$35/1000000*G52/VLOOKUP($AI52,'FX rate q'!$B$7:$C$47,2,FALSE),"")</f>
        <v/>
      </c>
      <c r="AP52" s="1473" t="str">
        <f>IF(ISNUMBER(H52),'Cover Page'!$D$35/1000000*H52/VLOOKUP($AI52,'FX rate q'!$B$7:$C$47,2,FALSE),"")</f>
        <v/>
      </c>
      <c r="AQ52" s="1473" t="str">
        <f>IF(ISNUMBER(I52),'Cover Page'!$D$35/1000000*I52/VLOOKUP($AI52,'FX rate q'!$B$7:$C$47,2,FALSE),"")</f>
        <v/>
      </c>
      <c r="AR52" s="1473" t="str">
        <f>IF(ISNUMBER(J52),'Cover Page'!$D$35/1000000*J52/VLOOKUP($AI52,'FX rate q'!$B$7:$C$47,2,FALSE),"")</f>
        <v/>
      </c>
      <c r="AS52" s="1473" t="str">
        <f>IF(ISNUMBER(K52),'Cover Page'!$D$35/1000000*K52/VLOOKUP($AI52,'FX rate q'!$B$7:$C$47,2,FALSE),"")</f>
        <v/>
      </c>
      <c r="AT52" s="1473" t="str">
        <f>IF(ISNUMBER(L52),'Cover Page'!$D$35/1000000*L52/VLOOKUP($AI52,'FX rate q'!$B$7:$C$47,2,FALSE),"")</f>
        <v/>
      </c>
      <c r="AU52" s="1473" t="str">
        <f>IF(ISNUMBER(M52),'Cover Page'!$D$35/1000000*M52/VLOOKUP($AI52,'FX rate q'!$B$7:$C$47,2,FALSE),"")</f>
        <v/>
      </c>
      <c r="AV52" s="1473" t="str">
        <f>IF(ISNUMBER(N52),'Cover Page'!$D$35/1000000*N52/VLOOKUP($AI52,'FX rate q'!$B$7:$C$47,2,FALSE),"")</f>
        <v/>
      </c>
      <c r="AW52" s="1473" t="str">
        <f>IF(ISNUMBER(O52),'Cover Page'!$D$35/1000000*O52/VLOOKUP($AI52,'FX rate q'!$B$7:$C$47,2,FALSE),"")</f>
        <v/>
      </c>
      <c r="AX52" s="1473" t="str">
        <f>IF(ISNUMBER(P52),'Cover Page'!$D$35/1000000*P52/VLOOKUP($AI52,'FX rate q'!$B$7:$C$47,2,FALSE),"")</f>
        <v/>
      </c>
      <c r="AY52" s="1473" t="str">
        <f>IF(ISNUMBER(Q52),'Cover Page'!$D$35/1000000*Q52/VLOOKUP($AI52,'FX rate q'!$B$7:$C$47,2,FALSE),"")</f>
        <v/>
      </c>
      <c r="AZ52" s="1473" t="str">
        <f>IF(ISNUMBER(R52),'Cover Page'!$D$35/1000000*R52/VLOOKUP($AI52,'FX rate q'!$B$7:$C$47,2,FALSE),"")</f>
        <v/>
      </c>
      <c r="BA52" s="1473" t="str">
        <f>IF(ISNUMBER(S52),'Cover Page'!$D$35/1000000*S52/VLOOKUP($AI52,'FX rate q'!$B$7:$C$47,2,FALSE),"")</f>
        <v/>
      </c>
      <c r="BB52" s="1473" t="str">
        <f>IF(ISNUMBER(T52),'Cover Page'!$D$35/1000000*T52/VLOOKUP($AI52,'FX rate q'!$B$7:$C$47,2,FALSE),"")</f>
        <v/>
      </c>
      <c r="BC52" s="1473" t="str">
        <f>IF(ISNUMBER(U52),'Cover Page'!$D$35/1000000*U52/VLOOKUP($AI52,'FX rate q'!$B$7:$C$47,2,FALSE),"")</f>
        <v/>
      </c>
      <c r="BD52" s="1473" t="str">
        <f>IF(ISNUMBER(V52),'Cover Page'!$D$35/1000000*V52/VLOOKUP($AI52,'FX rate q'!$B$7:$C$47,2,FALSE),"")</f>
        <v/>
      </c>
      <c r="BE52" s="1473" t="str">
        <f>IF(ISNUMBER(W52),'Cover Page'!$D$35/1000000*W52/VLOOKUP($AI52,'FX rate q'!$B$7:$C$47,2,FALSE),"")</f>
        <v/>
      </c>
      <c r="BF52" s="1473" t="str">
        <f>IF(ISNUMBER(X52),'Cover Page'!$D$35/1000000*X52/VLOOKUP($AI52,'FX rate q'!$B$7:$C$47,2,FALSE),"")</f>
        <v/>
      </c>
      <c r="BG52" s="1473" t="str">
        <f>IF(ISNUMBER(Y52),'Cover Page'!$D$35/1000000*Y52/VLOOKUP($AI52,'FX rate q'!$B$7:$C$47,2,FALSE),"")</f>
        <v/>
      </c>
      <c r="BH52" s="1473" t="str">
        <f>IF(ISNUMBER(Z52),'Cover Page'!$D$35/1000000*Z52/VLOOKUP($AI52,'FX rate q'!$B$7:$C$47,2,FALSE),"")</f>
        <v/>
      </c>
      <c r="BI52" s="1473" t="str">
        <f>IF(ISNUMBER(AA52),'Cover Page'!$D$35/1000000*AA52/VLOOKUP($AI52,'FX rate q'!$B$7:$C$47,2,FALSE),"")</f>
        <v/>
      </c>
      <c r="BJ52" s="1473" t="str">
        <f>IF(ISNUMBER(AB52),'Cover Page'!$D$35/1000000*AB52/VLOOKUP($AI52,'FX rate q'!$B$7:$C$47,2,FALSE),"")</f>
        <v/>
      </c>
      <c r="BK52" s="1473" t="str">
        <f>IF(ISNUMBER(AC52),'Cover Page'!$D$35/1000000*AC52/VLOOKUP($AI52,'FX rate q'!$B$7:$C$47,2,FALSE),"")</f>
        <v/>
      </c>
      <c r="BL52" s="1473" t="str">
        <f>IF(ISNUMBER(AD52),'Cover Page'!$D$35/1000000*AD52/VLOOKUP($AI52,'FX rate q'!$B$7:$C$47,2,FALSE),"")</f>
        <v/>
      </c>
      <c r="BM52" s="1806" t="str">
        <f>IF(ISNUMBER(AE52),'Cover Page'!$D$35/1000000*AE52/VLOOKUP($AI52,'FX rate q'!$B$7:$C$47,2,FALSE),"")</f>
        <v/>
      </c>
      <c r="BP52" s="2195"/>
      <c r="BQ52" s="1457" t="s">
        <v>2139</v>
      </c>
      <c r="BR52" s="1474" t="str">
        <f>IF(ISNUMBER(B52),'Cover Page'!$D$35/1000000*B52/'FX rate'!$C$27,"")</f>
        <v/>
      </c>
      <c r="BS52" s="1475" t="str">
        <f>IF(ISNUMBER(C52),'Cover Page'!$D$35/1000000*C52/'FX rate'!$C$27,"")</f>
        <v/>
      </c>
      <c r="BT52" s="1476" t="str">
        <f>IF(ISNUMBER(D52),'Cover Page'!$D$35/1000000*D52/'FX rate'!$C$27,"")</f>
        <v/>
      </c>
      <c r="BU52" s="1476" t="str">
        <f>IF(ISNUMBER(E52),'Cover Page'!$D$35/1000000*E52/'FX rate'!$C$27,"")</f>
        <v/>
      </c>
      <c r="BV52" s="1477" t="str">
        <f>IF(ISNUMBER(F52),'Cover Page'!$D$35/1000000*F52/'FX rate'!$C$27,"")</f>
        <v/>
      </c>
      <c r="BW52" s="1474" t="str">
        <f>IF(ISNUMBER(G52),'Cover Page'!$D$35/1000000*G52/'FX rate'!$C$27,"")</f>
        <v/>
      </c>
      <c r="BX52" s="1475" t="str">
        <f>IF(ISNUMBER(H52),'Cover Page'!$D$35/1000000*H52/'FX rate'!$C$27,"")</f>
        <v/>
      </c>
      <c r="BY52" s="1476" t="str">
        <f>IF(ISNUMBER(I52),'Cover Page'!$D$35/1000000*I52/'FX rate'!$C$27,"")</f>
        <v/>
      </c>
      <c r="BZ52" s="1476" t="str">
        <f>IF(ISNUMBER(J52),'Cover Page'!$D$35/1000000*J52/'FX rate'!$C$27,"")</f>
        <v/>
      </c>
      <c r="CA52" s="1477" t="str">
        <f>IF(ISNUMBER(K52),'Cover Page'!$D$35/1000000*K52/'FX rate'!$C$27,"")</f>
        <v/>
      </c>
      <c r="CB52" s="1475" t="str">
        <f>IF(ISNUMBER(L52),'Cover Page'!$D$35/1000000*L52/'FX rate'!$C$27,"")</f>
        <v/>
      </c>
      <c r="CC52" s="1475" t="str">
        <f>IF(ISNUMBER(M52),'Cover Page'!$D$35/1000000*M52/'FX rate'!$C$27,"")</f>
        <v/>
      </c>
      <c r="CD52" s="1476" t="str">
        <f>IF(ISNUMBER(N52),'Cover Page'!$D$35/1000000*N52/'FX rate'!$C$27,"")</f>
        <v/>
      </c>
      <c r="CE52" s="1476" t="str">
        <f>IF(ISNUMBER(O52),'Cover Page'!$D$35/1000000*O52/'FX rate'!$C$27,"")</f>
        <v/>
      </c>
      <c r="CF52" s="1477" t="str">
        <f>IF(ISNUMBER(P52),'Cover Page'!$D$35/1000000*P52/'FX rate'!$C$27,"")</f>
        <v/>
      </c>
      <c r="CG52" s="1474" t="str">
        <f>IF(ISNUMBER(Q52),'Cover Page'!$D$35/1000000*Q52/'FX rate'!$C$27,"")</f>
        <v/>
      </c>
      <c r="CH52" s="1475" t="str">
        <f>IF(ISNUMBER(R52),'Cover Page'!$D$35/1000000*R52/'FX rate'!$C$27,"")</f>
        <v/>
      </c>
      <c r="CI52" s="1476" t="str">
        <f>IF(ISNUMBER(S52),'Cover Page'!$D$35/1000000*S52/'FX rate'!$C$27,"")</f>
        <v/>
      </c>
      <c r="CJ52" s="1476" t="str">
        <f>IF(ISNUMBER(T52),'Cover Page'!$D$35/1000000*T52/'FX rate'!$C$27,"")</f>
        <v/>
      </c>
      <c r="CK52" s="1477" t="str">
        <f>IF(ISNUMBER(U52),'Cover Page'!$D$35/1000000*U52/'FX rate'!$C$27,"")</f>
        <v/>
      </c>
      <c r="CL52" s="1474" t="str">
        <f>IF(ISNUMBER(V52),'Cover Page'!$D$35/1000000*V52/'FX rate'!$C$27,"")</f>
        <v/>
      </c>
      <c r="CM52" s="1475" t="str">
        <f>IF(ISNUMBER(W52),'Cover Page'!$D$35/1000000*W52/'FX rate'!$C$27,"")</f>
        <v/>
      </c>
      <c r="CN52" s="1476" t="str">
        <f>IF(ISNUMBER(X52),'Cover Page'!$D$35/1000000*X52/'FX rate'!$C$27,"")</f>
        <v/>
      </c>
      <c r="CO52" s="1476" t="str">
        <f>IF(ISNUMBER(Y52),'Cover Page'!$D$35/1000000*Y52/'FX rate'!$C$27,"")</f>
        <v/>
      </c>
      <c r="CP52" s="1477" t="str">
        <f>IF(ISNUMBER(Z52),'Cover Page'!$D$35/1000000*Z52/'FX rate'!$C$27,"")</f>
        <v/>
      </c>
      <c r="CQ52" s="1474" t="str">
        <f>IF(ISNUMBER(AA52),'Cover Page'!$D$35/1000000*AA52/'FX rate'!$C$27,"")</f>
        <v/>
      </c>
      <c r="CR52" s="1475" t="str">
        <f>IF(ISNUMBER(AB52),'Cover Page'!$D$35/1000000*AB52/'FX rate'!$C$27,"")</f>
        <v/>
      </c>
      <c r="CS52" s="1476" t="str">
        <f>IF(ISNUMBER(AC52),'Cover Page'!$D$35/1000000*AC52/'FX rate'!$C$27,"")</f>
        <v/>
      </c>
      <c r="CT52" s="1476" t="str">
        <f>IF(ISNUMBER(AD52),'Cover Page'!$D$35/1000000*AD52/'FX rate'!$C$27,"")</f>
        <v/>
      </c>
      <c r="CU52" s="1477" t="str">
        <f>IF(ISNUMBER(AE52),'Cover Page'!$D$35/1000000*AE52/'FX rate'!$C$27,"")</f>
        <v/>
      </c>
    </row>
    <row r="53" spans="1:99" x14ac:dyDescent="0.2">
      <c r="A53" s="1457" t="s">
        <v>2140</v>
      </c>
      <c r="B53" s="1718"/>
      <c r="C53" s="1468" t="str">
        <f t="shared" si="12"/>
        <v/>
      </c>
      <c r="D53" s="1719"/>
      <c r="E53" s="1719"/>
      <c r="F53" s="1469" t="str">
        <f t="shared" si="13"/>
        <v/>
      </c>
      <c r="G53" s="1718"/>
      <c r="H53" s="1468" t="str">
        <f t="shared" si="14"/>
        <v/>
      </c>
      <c r="I53" s="1719"/>
      <c r="J53" s="1719"/>
      <c r="K53" s="1469" t="str">
        <f t="shared" si="15"/>
        <v/>
      </c>
      <c r="L53" s="1718"/>
      <c r="M53" s="1468" t="str">
        <f t="shared" si="16"/>
        <v/>
      </c>
      <c r="N53" s="1719"/>
      <c r="O53" s="1719"/>
      <c r="P53" s="1469" t="str">
        <f t="shared" si="17"/>
        <v/>
      </c>
      <c r="Q53" s="1718"/>
      <c r="R53" s="1468" t="str">
        <f t="shared" si="18"/>
        <v/>
      </c>
      <c r="S53" s="1719"/>
      <c r="T53" s="1719"/>
      <c r="U53" s="1469" t="str">
        <f t="shared" si="19"/>
        <v/>
      </c>
      <c r="V53" s="1737"/>
      <c r="W53" s="1468" t="str">
        <f t="shared" si="20"/>
        <v/>
      </c>
      <c r="X53" s="1738"/>
      <c r="Y53" s="1738"/>
      <c r="Z53" s="1469" t="str">
        <f t="shared" si="21"/>
        <v/>
      </c>
      <c r="AA53" s="1737"/>
      <c r="AB53" s="1468" t="str">
        <f t="shared" si="22"/>
        <v/>
      </c>
      <c r="AC53" s="1738"/>
      <c r="AD53" s="1738"/>
      <c r="AE53" s="1469" t="str">
        <f t="shared" si="23"/>
        <v/>
      </c>
      <c r="AH53" s="2194"/>
      <c r="AI53" s="1804" t="s">
        <v>2140</v>
      </c>
      <c r="AJ53" s="1473" t="str">
        <f>IF(ISNUMBER(B53),'Cover Page'!$D$35/1000000*B53/VLOOKUP($AI53,'FX rate q'!$B$7:$C$47,2,FALSE),"")</f>
        <v/>
      </c>
      <c r="AK53" s="1473" t="str">
        <f>IF(ISNUMBER(C53),'Cover Page'!$D$35/1000000*C53/VLOOKUP($AI53,'FX rate q'!$B$7:$C$47,2,FALSE),"")</f>
        <v/>
      </c>
      <c r="AL53" s="1473" t="str">
        <f>IF(ISNUMBER(D53),'Cover Page'!$D$35/1000000*D53/VLOOKUP($AI53,'FX rate q'!$B$7:$C$47,2,FALSE),"")</f>
        <v/>
      </c>
      <c r="AM53" s="1473" t="str">
        <f>IF(ISNUMBER(E53),'Cover Page'!$D$35/1000000*E53/VLOOKUP($AI53,'FX rate q'!$B$7:$C$47,2,FALSE),"")</f>
        <v/>
      </c>
      <c r="AN53" s="1473" t="str">
        <f>IF(ISNUMBER(F53),'Cover Page'!$D$35/1000000*F53/VLOOKUP($AI53,'FX rate q'!$B$7:$C$47,2,FALSE),"")</f>
        <v/>
      </c>
      <c r="AO53" s="1473" t="str">
        <f>IF(ISNUMBER(G53),'Cover Page'!$D$35/1000000*G53/VLOOKUP($AI53,'FX rate q'!$B$7:$C$47,2,FALSE),"")</f>
        <v/>
      </c>
      <c r="AP53" s="1473" t="str">
        <f>IF(ISNUMBER(H53),'Cover Page'!$D$35/1000000*H53/VLOOKUP($AI53,'FX rate q'!$B$7:$C$47,2,FALSE),"")</f>
        <v/>
      </c>
      <c r="AQ53" s="1473" t="str">
        <f>IF(ISNUMBER(I53),'Cover Page'!$D$35/1000000*I53/VLOOKUP($AI53,'FX rate q'!$B$7:$C$47,2,FALSE),"")</f>
        <v/>
      </c>
      <c r="AR53" s="1473" t="str">
        <f>IF(ISNUMBER(J53),'Cover Page'!$D$35/1000000*J53/VLOOKUP($AI53,'FX rate q'!$B$7:$C$47,2,FALSE),"")</f>
        <v/>
      </c>
      <c r="AS53" s="1473" t="str">
        <f>IF(ISNUMBER(K53),'Cover Page'!$D$35/1000000*K53/VLOOKUP($AI53,'FX rate q'!$B$7:$C$47,2,FALSE),"")</f>
        <v/>
      </c>
      <c r="AT53" s="1473" t="str">
        <f>IF(ISNUMBER(L53),'Cover Page'!$D$35/1000000*L53/VLOOKUP($AI53,'FX rate q'!$B$7:$C$47,2,FALSE),"")</f>
        <v/>
      </c>
      <c r="AU53" s="1473" t="str">
        <f>IF(ISNUMBER(M53),'Cover Page'!$D$35/1000000*M53/VLOOKUP($AI53,'FX rate q'!$B$7:$C$47,2,FALSE),"")</f>
        <v/>
      </c>
      <c r="AV53" s="1473" t="str">
        <f>IF(ISNUMBER(N53),'Cover Page'!$D$35/1000000*N53/VLOOKUP($AI53,'FX rate q'!$B$7:$C$47,2,FALSE),"")</f>
        <v/>
      </c>
      <c r="AW53" s="1473" t="str">
        <f>IF(ISNUMBER(O53),'Cover Page'!$D$35/1000000*O53/VLOOKUP($AI53,'FX rate q'!$B$7:$C$47,2,FALSE),"")</f>
        <v/>
      </c>
      <c r="AX53" s="1473" t="str">
        <f>IF(ISNUMBER(P53),'Cover Page'!$D$35/1000000*P53/VLOOKUP($AI53,'FX rate q'!$B$7:$C$47,2,FALSE),"")</f>
        <v/>
      </c>
      <c r="AY53" s="1473" t="str">
        <f>IF(ISNUMBER(Q53),'Cover Page'!$D$35/1000000*Q53/VLOOKUP($AI53,'FX rate q'!$B$7:$C$47,2,FALSE),"")</f>
        <v/>
      </c>
      <c r="AZ53" s="1473" t="str">
        <f>IF(ISNUMBER(R53),'Cover Page'!$D$35/1000000*R53/VLOOKUP($AI53,'FX rate q'!$B$7:$C$47,2,FALSE),"")</f>
        <v/>
      </c>
      <c r="BA53" s="1473" t="str">
        <f>IF(ISNUMBER(S53),'Cover Page'!$D$35/1000000*S53/VLOOKUP($AI53,'FX rate q'!$B$7:$C$47,2,FALSE),"")</f>
        <v/>
      </c>
      <c r="BB53" s="1473" t="str">
        <f>IF(ISNUMBER(T53),'Cover Page'!$D$35/1000000*T53/VLOOKUP($AI53,'FX rate q'!$B$7:$C$47,2,FALSE),"")</f>
        <v/>
      </c>
      <c r="BC53" s="1473" t="str">
        <f>IF(ISNUMBER(U53),'Cover Page'!$D$35/1000000*U53/VLOOKUP($AI53,'FX rate q'!$B$7:$C$47,2,FALSE),"")</f>
        <v/>
      </c>
      <c r="BD53" s="1473" t="str">
        <f>IF(ISNUMBER(V53),'Cover Page'!$D$35/1000000*V53/VLOOKUP($AI53,'FX rate q'!$B$7:$C$47,2,FALSE),"")</f>
        <v/>
      </c>
      <c r="BE53" s="1473" t="str">
        <f>IF(ISNUMBER(W53),'Cover Page'!$D$35/1000000*W53/VLOOKUP($AI53,'FX rate q'!$B$7:$C$47,2,FALSE),"")</f>
        <v/>
      </c>
      <c r="BF53" s="1473" t="str">
        <f>IF(ISNUMBER(X53),'Cover Page'!$D$35/1000000*X53/VLOOKUP($AI53,'FX rate q'!$B$7:$C$47,2,FALSE),"")</f>
        <v/>
      </c>
      <c r="BG53" s="1473" t="str">
        <f>IF(ISNUMBER(Y53),'Cover Page'!$D$35/1000000*Y53/VLOOKUP($AI53,'FX rate q'!$B$7:$C$47,2,FALSE),"")</f>
        <v/>
      </c>
      <c r="BH53" s="1473" t="str">
        <f>IF(ISNUMBER(Z53),'Cover Page'!$D$35/1000000*Z53/VLOOKUP($AI53,'FX rate q'!$B$7:$C$47,2,FALSE),"")</f>
        <v/>
      </c>
      <c r="BI53" s="1473" t="str">
        <f>IF(ISNUMBER(AA53),'Cover Page'!$D$35/1000000*AA53/VLOOKUP($AI53,'FX rate q'!$B$7:$C$47,2,FALSE),"")</f>
        <v/>
      </c>
      <c r="BJ53" s="1473" t="str">
        <f>IF(ISNUMBER(AB53),'Cover Page'!$D$35/1000000*AB53/VLOOKUP($AI53,'FX rate q'!$B$7:$C$47,2,FALSE),"")</f>
        <v/>
      </c>
      <c r="BK53" s="1473" t="str">
        <f>IF(ISNUMBER(AC53),'Cover Page'!$D$35/1000000*AC53/VLOOKUP($AI53,'FX rate q'!$B$7:$C$47,2,FALSE),"")</f>
        <v/>
      </c>
      <c r="BL53" s="1473" t="str">
        <f>IF(ISNUMBER(AD53),'Cover Page'!$D$35/1000000*AD53/VLOOKUP($AI53,'FX rate q'!$B$7:$C$47,2,FALSE),"")</f>
        <v/>
      </c>
      <c r="BM53" s="1806" t="str">
        <f>IF(ISNUMBER(AE53),'Cover Page'!$D$35/1000000*AE53/VLOOKUP($AI53,'FX rate q'!$B$7:$C$47,2,FALSE),"")</f>
        <v/>
      </c>
      <c r="BP53" s="2195"/>
      <c r="BQ53" s="1457" t="s">
        <v>2140</v>
      </c>
      <c r="BR53" s="1474" t="str">
        <f>IF(ISNUMBER(B53),'Cover Page'!$D$35/1000000*B53/'FX rate'!$C$27,"")</f>
        <v/>
      </c>
      <c r="BS53" s="1475" t="str">
        <f>IF(ISNUMBER(C53),'Cover Page'!$D$35/1000000*C53/'FX rate'!$C$27,"")</f>
        <v/>
      </c>
      <c r="BT53" s="1476" t="str">
        <f>IF(ISNUMBER(D53),'Cover Page'!$D$35/1000000*D53/'FX rate'!$C$27,"")</f>
        <v/>
      </c>
      <c r="BU53" s="1476" t="str">
        <f>IF(ISNUMBER(E53),'Cover Page'!$D$35/1000000*E53/'FX rate'!$C$27,"")</f>
        <v/>
      </c>
      <c r="BV53" s="1477" t="str">
        <f>IF(ISNUMBER(F53),'Cover Page'!$D$35/1000000*F53/'FX rate'!$C$27,"")</f>
        <v/>
      </c>
      <c r="BW53" s="1474" t="str">
        <f>IF(ISNUMBER(G53),'Cover Page'!$D$35/1000000*G53/'FX rate'!$C$27,"")</f>
        <v/>
      </c>
      <c r="BX53" s="1475" t="str">
        <f>IF(ISNUMBER(H53),'Cover Page'!$D$35/1000000*H53/'FX rate'!$C$27,"")</f>
        <v/>
      </c>
      <c r="BY53" s="1476" t="str">
        <f>IF(ISNUMBER(I53),'Cover Page'!$D$35/1000000*I53/'FX rate'!$C$27,"")</f>
        <v/>
      </c>
      <c r="BZ53" s="1476" t="str">
        <f>IF(ISNUMBER(J53),'Cover Page'!$D$35/1000000*J53/'FX rate'!$C$27,"")</f>
        <v/>
      </c>
      <c r="CA53" s="1477" t="str">
        <f>IF(ISNUMBER(K53),'Cover Page'!$D$35/1000000*K53/'FX rate'!$C$27,"")</f>
        <v/>
      </c>
      <c r="CB53" s="1475" t="str">
        <f>IF(ISNUMBER(L53),'Cover Page'!$D$35/1000000*L53/'FX rate'!$C$27,"")</f>
        <v/>
      </c>
      <c r="CC53" s="1475" t="str">
        <f>IF(ISNUMBER(M53),'Cover Page'!$D$35/1000000*M53/'FX rate'!$C$27,"")</f>
        <v/>
      </c>
      <c r="CD53" s="1476" t="str">
        <f>IF(ISNUMBER(N53),'Cover Page'!$D$35/1000000*N53/'FX rate'!$C$27,"")</f>
        <v/>
      </c>
      <c r="CE53" s="1476" t="str">
        <f>IF(ISNUMBER(O53),'Cover Page'!$D$35/1000000*O53/'FX rate'!$C$27,"")</f>
        <v/>
      </c>
      <c r="CF53" s="1477" t="str">
        <f>IF(ISNUMBER(P53),'Cover Page'!$D$35/1000000*P53/'FX rate'!$C$27,"")</f>
        <v/>
      </c>
      <c r="CG53" s="1474" t="str">
        <f>IF(ISNUMBER(Q53),'Cover Page'!$D$35/1000000*Q53/'FX rate'!$C$27,"")</f>
        <v/>
      </c>
      <c r="CH53" s="1475" t="str">
        <f>IF(ISNUMBER(R53),'Cover Page'!$D$35/1000000*R53/'FX rate'!$C$27,"")</f>
        <v/>
      </c>
      <c r="CI53" s="1476" t="str">
        <f>IF(ISNUMBER(S53),'Cover Page'!$D$35/1000000*S53/'FX rate'!$C$27,"")</f>
        <v/>
      </c>
      <c r="CJ53" s="1476" t="str">
        <f>IF(ISNUMBER(T53),'Cover Page'!$D$35/1000000*T53/'FX rate'!$C$27,"")</f>
        <v/>
      </c>
      <c r="CK53" s="1477" t="str">
        <f>IF(ISNUMBER(U53),'Cover Page'!$D$35/1000000*U53/'FX rate'!$C$27,"")</f>
        <v/>
      </c>
      <c r="CL53" s="1474" t="str">
        <f>IF(ISNUMBER(V53),'Cover Page'!$D$35/1000000*V53/'FX rate'!$C$27,"")</f>
        <v/>
      </c>
      <c r="CM53" s="1475" t="str">
        <f>IF(ISNUMBER(W53),'Cover Page'!$D$35/1000000*W53/'FX rate'!$C$27,"")</f>
        <v/>
      </c>
      <c r="CN53" s="1476" t="str">
        <f>IF(ISNUMBER(X53),'Cover Page'!$D$35/1000000*X53/'FX rate'!$C$27,"")</f>
        <v/>
      </c>
      <c r="CO53" s="1476" t="str">
        <f>IF(ISNUMBER(Y53),'Cover Page'!$D$35/1000000*Y53/'FX rate'!$C$27,"")</f>
        <v/>
      </c>
      <c r="CP53" s="1477" t="str">
        <f>IF(ISNUMBER(Z53),'Cover Page'!$D$35/1000000*Z53/'FX rate'!$C$27,"")</f>
        <v/>
      </c>
      <c r="CQ53" s="1474" t="str">
        <f>IF(ISNUMBER(AA53),'Cover Page'!$D$35/1000000*AA53/'FX rate'!$C$27,"")</f>
        <v/>
      </c>
      <c r="CR53" s="1475" t="str">
        <f>IF(ISNUMBER(AB53),'Cover Page'!$D$35/1000000*AB53/'FX rate'!$C$27,"")</f>
        <v/>
      </c>
      <c r="CS53" s="1476" t="str">
        <f>IF(ISNUMBER(AC53),'Cover Page'!$D$35/1000000*AC53/'FX rate'!$C$27,"")</f>
        <v/>
      </c>
      <c r="CT53" s="1476" t="str">
        <f>IF(ISNUMBER(AD53),'Cover Page'!$D$35/1000000*AD53/'FX rate'!$C$27,"")</f>
        <v/>
      </c>
      <c r="CU53" s="1477" t="str">
        <f>IF(ISNUMBER(AE53),'Cover Page'!$D$35/1000000*AE53/'FX rate'!$C$27,"")</f>
        <v/>
      </c>
    </row>
    <row r="54" spans="1:99" ht="15" thickBot="1" x14ac:dyDescent="0.25">
      <c r="A54" s="1457" t="s">
        <v>2141</v>
      </c>
      <c r="B54" s="1756"/>
      <c r="C54" s="2056" t="str">
        <f t="shared" si="12"/>
        <v/>
      </c>
      <c r="D54" s="1757"/>
      <c r="E54" s="1757"/>
      <c r="F54" s="1758" t="str">
        <f t="shared" si="13"/>
        <v/>
      </c>
      <c r="G54" s="1759"/>
      <c r="H54" s="2056" t="str">
        <f t="shared" si="14"/>
        <v/>
      </c>
      <c r="I54" s="1757"/>
      <c r="J54" s="1757"/>
      <c r="K54" s="1758" t="str">
        <f t="shared" si="15"/>
        <v/>
      </c>
      <c r="L54" s="1759"/>
      <c r="M54" s="2056" t="str">
        <f t="shared" si="16"/>
        <v/>
      </c>
      <c r="N54" s="1757"/>
      <c r="O54" s="1757"/>
      <c r="P54" s="1758" t="str">
        <f t="shared" si="17"/>
        <v/>
      </c>
      <c r="Q54" s="1759"/>
      <c r="R54" s="2056" t="str">
        <f t="shared" si="18"/>
        <v/>
      </c>
      <c r="S54" s="1757"/>
      <c r="T54" s="1757"/>
      <c r="U54" s="1758" t="str">
        <f t="shared" si="19"/>
        <v/>
      </c>
      <c r="V54" s="1760"/>
      <c r="W54" s="2056" t="str">
        <f t="shared" si="20"/>
        <v/>
      </c>
      <c r="X54" s="1761"/>
      <c r="Y54" s="1761"/>
      <c r="Z54" s="1758" t="str">
        <f t="shared" si="21"/>
        <v/>
      </c>
      <c r="AA54" s="1760"/>
      <c r="AB54" s="2056" t="str">
        <f t="shared" si="22"/>
        <v/>
      </c>
      <c r="AC54" s="1761"/>
      <c r="AD54" s="1761"/>
      <c r="AE54" s="1758" t="str">
        <f t="shared" si="23"/>
        <v/>
      </c>
      <c r="AH54" s="2194"/>
      <c r="AI54" s="1804" t="s">
        <v>2141</v>
      </c>
      <c r="AJ54" s="1473" t="str">
        <f>IF(ISNUMBER(B54),'Cover Page'!$D$35/1000000*B54/VLOOKUP($AI54,'FX rate q'!$B$7:$C$47,2,FALSE),"")</f>
        <v/>
      </c>
      <c r="AK54" s="1473" t="str">
        <f>IF(ISNUMBER(C54),'Cover Page'!$D$35/1000000*C54/VLOOKUP($AI54,'FX rate q'!$B$7:$C$47,2,FALSE),"")</f>
        <v/>
      </c>
      <c r="AL54" s="1473" t="str">
        <f>IF(ISNUMBER(D54),'Cover Page'!$D$35/1000000*D54/VLOOKUP($AI54,'FX rate q'!$B$7:$C$47,2,FALSE),"")</f>
        <v/>
      </c>
      <c r="AM54" s="1473" t="str">
        <f>IF(ISNUMBER(E54),'Cover Page'!$D$35/1000000*E54/VLOOKUP($AI54,'FX rate q'!$B$7:$C$47,2,FALSE),"")</f>
        <v/>
      </c>
      <c r="AN54" s="1473" t="str">
        <f>IF(ISNUMBER(F54),'Cover Page'!$D$35/1000000*F54/VLOOKUP($AI54,'FX rate q'!$B$7:$C$47,2,FALSE),"")</f>
        <v/>
      </c>
      <c r="AO54" s="1473" t="str">
        <f>IF(ISNUMBER(G54),'Cover Page'!$D$35/1000000*G54/VLOOKUP($AI54,'FX rate q'!$B$7:$C$47,2,FALSE),"")</f>
        <v/>
      </c>
      <c r="AP54" s="1473" t="str">
        <f>IF(ISNUMBER(H54),'Cover Page'!$D$35/1000000*H54/VLOOKUP($AI54,'FX rate q'!$B$7:$C$47,2,FALSE),"")</f>
        <v/>
      </c>
      <c r="AQ54" s="1473" t="str">
        <f>IF(ISNUMBER(I54),'Cover Page'!$D$35/1000000*I54/VLOOKUP($AI54,'FX rate q'!$B$7:$C$47,2,FALSE),"")</f>
        <v/>
      </c>
      <c r="AR54" s="1473" t="str">
        <f>IF(ISNUMBER(J54),'Cover Page'!$D$35/1000000*J54/VLOOKUP($AI54,'FX rate q'!$B$7:$C$47,2,FALSE),"")</f>
        <v/>
      </c>
      <c r="AS54" s="1473" t="str">
        <f>IF(ISNUMBER(K54),'Cover Page'!$D$35/1000000*K54/VLOOKUP($AI54,'FX rate q'!$B$7:$C$47,2,FALSE),"")</f>
        <v/>
      </c>
      <c r="AT54" s="1473" t="str">
        <f>IF(ISNUMBER(L54),'Cover Page'!$D$35/1000000*L54/VLOOKUP($AI54,'FX rate q'!$B$7:$C$47,2,FALSE),"")</f>
        <v/>
      </c>
      <c r="AU54" s="1473" t="str">
        <f>IF(ISNUMBER(M54),'Cover Page'!$D$35/1000000*M54/VLOOKUP($AI54,'FX rate q'!$B$7:$C$47,2,FALSE),"")</f>
        <v/>
      </c>
      <c r="AV54" s="1473" t="str">
        <f>IF(ISNUMBER(N54),'Cover Page'!$D$35/1000000*N54/VLOOKUP($AI54,'FX rate q'!$B$7:$C$47,2,FALSE),"")</f>
        <v/>
      </c>
      <c r="AW54" s="1473" t="str">
        <f>IF(ISNUMBER(O54),'Cover Page'!$D$35/1000000*O54/VLOOKUP($AI54,'FX rate q'!$B$7:$C$47,2,FALSE),"")</f>
        <v/>
      </c>
      <c r="AX54" s="1473" t="str">
        <f>IF(ISNUMBER(P54),'Cover Page'!$D$35/1000000*P54/VLOOKUP($AI54,'FX rate q'!$B$7:$C$47,2,FALSE),"")</f>
        <v/>
      </c>
      <c r="AY54" s="1473" t="str">
        <f>IF(ISNUMBER(Q54),'Cover Page'!$D$35/1000000*Q54/VLOOKUP($AI54,'FX rate q'!$B$7:$C$47,2,FALSE),"")</f>
        <v/>
      </c>
      <c r="AZ54" s="1473" t="str">
        <f>IF(ISNUMBER(R54),'Cover Page'!$D$35/1000000*R54/VLOOKUP($AI54,'FX rate q'!$B$7:$C$47,2,FALSE),"")</f>
        <v/>
      </c>
      <c r="BA54" s="1473" t="str">
        <f>IF(ISNUMBER(S54),'Cover Page'!$D$35/1000000*S54/VLOOKUP($AI54,'FX rate q'!$B$7:$C$47,2,FALSE),"")</f>
        <v/>
      </c>
      <c r="BB54" s="1473" t="str">
        <f>IF(ISNUMBER(T54),'Cover Page'!$D$35/1000000*T54/VLOOKUP($AI54,'FX rate q'!$B$7:$C$47,2,FALSE),"")</f>
        <v/>
      </c>
      <c r="BC54" s="1473" t="str">
        <f>IF(ISNUMBER(U54),'Cover Page'!$D$35/1000000*U54/VLOOKUP($AI54,'FX rate q'!$B$7:$C$47,2,FALSE),"")</f>
        <v/>
      </c>
      <c r="BD54" s="1473" t="str">
        <f>IF(ISNUMBER(V54),'Cover Page'!$D$35/1000000*V54/VLOOKUP($AI54,'FX rate q'!$B$7:$C$47,2,FALSE),"")</f>
        <v/>
      </c>
      <c r="BE54" s="1473" t="str">
        <f>IF(ISNUMBER(W54),'Cover Page'!$D$35/1000000*W54/VLOOKUP($AI54,'FX rate q'!$B$7:$C$47,2,FALSE),"")</f>
        <v/>
      </c>
      <c r="BF54" s="1473" t="str">
        <f>IF(ISNUMBER(X54),'Cover Page'!$D$35/1000000*X54/VLOOKUP($AI54,'FX rate q'!$B$7:$C$47,2,FALSE),"")</f>
        <v/>
      </c>
      <c r="BG54" s="1473" t="str">
        <f>IF(ISNUMBER(Y54),'Cover Page'!$D$35/1000000*Y54/VLOOKUP($AI54,'FX rate q'!$B$7:$C$47,2,FALSE),"")</f>
        <v/>
      </c>
      <c r="BH54" s="1473" t="str">
        <f>IF(ISNUMBER(Z54),'Cover Page'!$D$35/1000000*Z54/VLOOKUP($AI54,'FX rate q'!$B$7:$C$47,2,FALSE),"")</f>
        <v/>
      </c>
      <c r="BI54" s="1473" t="str">
        <f>IF(ISNUMBER(AA54),'Cover Page'!$D$35/1000000*AA54/VLOOKUP($AI54,'FX rate q'!$B$7:$C$47,2,FALSE),"")</f>
        <v/>
      </c>
      <c r="BJ54" s="1473" t="str">
        <f>IF(ISNUMBER(AB54),'Cover Page'!$D$35/1000000*AB54/VLOOKUP($AI54,'FX rate q'!$B$7:$C$47,2,FALSE),"")</f>
        <v/>
      </c>
      <c r="BK54" s="1473" t="str">
        <f>IF(ISNUMBER(AC54),'Cover Page'!$D$35/1000000*AC54/VLOOKUP($AI54,'FX rate q'!$B$7:$C$47,2,FALSE),"")</f>
        <v/>
      </c>
      <c r="BL54" s="1473" t="str">
        <f>IF(ISNUMBER(AD54),'Cover Page'!$D$35/1000000*AD54/VLOOKUP($AI54,'FX rate q'!$B$7:$C$47,2,FALSE),"")</f>
        <v/>
      </c>
      <c r="BM54" s="1806" t="str">
        <f>IF(ISNUMBER(AE54),'Cover Page'!$D$35/1000000*AE54/VLOOKUP($AI54,'FX rate q'!$B$7:$C$47,2,FALSE),"")</f>
        <v/>
      </c>
      <c r="BP54" s="2195"/>
      <c r="BQ54" s="1457" t="s">
        <v>2141</v>
      </c>
      <c r="BR54" s="1474" t="str">
        <f>IF(ISNUMBER(B54),'Cover Page'!$D$35/1000000*B54/'FX rate'!$C$27,"")</f>
        <v/>
      </c>
      <c r="BS54" s="1475" t="str">
        <f>IF(ISNUMBER(C54),'Cover Page'!$D$35/1000000*C54/'FX rate'!$C$27,"")</f>
        <v/>
      </c>
      <c r="BT54" s="1476" t="str">
        <f>IF(ISNUMBER(D54),'Cover Page'!$D$35/1000000*D54/'FX rate'!$C$27,"")</f>
        <v/>
      </c>
      <c r="BU54" s="1476" t="str">
        <f>IF(ISNUMBER(E54),'Cover Page'!$D$35/1000000*E54/'FX rate'!$C$27,"")</f>
        <v/>
      </c>
      <c r="BV54" s="1477" t="str">
        <f>IF(ISNUMBER(F54),'Cover Page'!$D$35/1000000*F54/'FX rate'!$C$27,"")</f>
        <v/>
      </c>
      <c r="BW54" s="1474" t="str">
        <f>IF(ISNUMBER(G54),'Cover Page'!$D$35/1000000*G54/'FX rate'!$C$27,"")</f>
        <v/>
      </c>
      <c r="BX54" s="1475" t="str">
        <f>IF(ISNUMBER(H54),'Cover Page'!$D$35/1000000*H54/'FX rate'!$C$27,"")</f>
        <v/>
      </c>
      <c r="BY54" s="1476" t="str">
        <f>IF(ISNUMBER(I54),'Cover Page'!$D$35/1000000*I54/'FX rate'!$C$27,"")</f>
        <v/>
      </c>
      <c r="BZ54" s="1476" t="str">
        <f>IF(ISNUMBER(J54),'Cover Page'!$D$35/1000000*J54/'FX rate'!$C$27,"")</f>
        <v/>
      </c>
      <c r="CA54" s="1477" t="str">
        <f>IF(ISNUMBER(K54),'Cover Page'!$D$35/1000000*K54/'FX rate'!$C$27,"")</f>
        <v/>
      </c>
      <c r="CB54" s="1475" t="str">
        <f>IF(ISNUMBER(L54),'Cover Page'!$D$35/1000000*L54/'FX rate'!$C$27,"")</f>
        <v/>
      </c>
      <c r="CC54" s="1475" t="str">
        <f>IF(ISNUMBER(M54),'Cover Page'!$D$35/1000000*M54/'FX rate'!$C$27,"")</f>
        <v/>
      </c>
      <c r="CD54" s="1476" t="str">
        <f>IF(ISNUMBER(N54),'Cover Page'!$D$35/1000000*N54/'FX rate'!$C$27,"")</f>
        <v/>
      </c>
      <c r="CE54" s="1476" t="str">
        <f>IF(ISNUMBER(O54),'Cover Page'!$D$35/1000000*O54/'FX rate'!$C$27,"")</f>
        <v/>
      </c>
      <c r="CF54" s="1477" t="str">
        <f>IF(ISNUMBER(P54),'Cover Page'!$D$35/1000000*P54/'FX rate'!$C$27,"")</f>
        <v/>
      </c>
      <c r="CG54" s="1474" t="str">
        <f>IF(ISNUMBER(Q54),'Cover Page'!$D$35/1000000*Q54/'FX rate'!$C$27,"")</f>
        <v/>
      </c>
      <c r="CH54" s="1475" t="str">
        <f>IF(ISNUMBER(R54),'Cover Page'!$D$35/1000000*R54/'FX rate'!$C$27,"")</f>
        <v/>
      </c>
      <c r="CI54" s="1476" t="str">
        <f>IF(ISNUMBER(S54),'Cover Page'!$D$35/1000000*S54/'FX rate'!$C$27,"")</f>
        <v/>
      </c>
      <c r="CJ54" s="1476" t="str">
        <f>IF(ISNUMBER(T54),'Cover Page'!$D$35/1000000*T54/'FX rate'!$C$27,"")</f>
        <v/>
      </c>
      <c r="CK54" s="1477" t="str">
        <f>IF(ISNUMBER(U54),'Cover Page'!$D$35/1000000*U54/'FX rate'!$C$27,"")</f>
        <v/>
      </c>
      <c r="CL54" s="1474" t="str">
        <f>IF(ISNUMBER(V54),'Cover Page'!$D$35/1000000*V54/'FX rate'!$C$27,"")</f>
        <v/>
      </c>
      <c r="CM54" s="1475" t="str">
        <f>IF(ISNUMBER(W54),'Cover Page'!$D$35/1000000*W54/'FX rate'!$C$27,"")</f>
        <v/>
      </c>
      <c r="CN54" s="1476" t="str">
        <f>IF(ISNUMBER(X54),'Cover Page'!$D$35/1000000*X54/'FX rate'!$C$27,"")</f>
        <v/>
      </c>
      <c r="CO54" s="1476" t="str">
        <f>IF(ISNUMBER(Y54),'Cover Page'!$D$35/1000000*Y54/'FX rate'!$C$27,"")</f>
        <v/>
      </c>
      <c r="CP54" s="1477" t="str">
        <f>IF(ISNUMBER(Z54),'Cover Page'!$D$35/1000000*Z54/'FX rate'!$C$27,"")</f>
        <v/>
      </c>
      <c r="CQ54" s="1474" t="str">
        <f>IF(ISNUMBER(AA54),'Cover Page'!$D$35/1000000*AA54/'FX rate'!$C$27,"")</f>
        <v/>
      </c>
      <c r="CR54" s="1475" t="str">
        <f>IF(ISNUMBER(AB54),'Cover Page'!$D$35/1000000*AB54/'FX rate'!$C$27,"")</f>
        <v/>
      </c>
      <c r="CS54" s="1476" t="str">
        <f>IF(ISNUMBER(AC54),'Cover Page'!$D$35/1000000*AC54/'FX rate'!$C$27,"")</f>
        <v/>
      </c>
      <c r="CT54" s="1476" t="str">
        <f>IF(ISNUMBER(AD54),'Cover Page'!$D$35/1000000*AD54/'FX rate'!$C$27,"")</f>
        <v/>
      </c>
      <c r="CU54" s="1477" t="str">
        <f>IF(ISNUMBER(AE54),'Cover Page'!$D$35/1000000*AE54/'FX rate'!$C$27,"")</f>
        <v/>
      </c>
    </row>
    <row r="55" spans="1:99" ht="51" x14ac:dyDescent="0.2">
      <c r="A55" s="6" t="s">
        <v>630</v>
      </c>
      <c r="B55" s="1529"/>
      <c r="C55" s="1529"/>
      <c r="D55" s="1530"/>
      <c r="E55" s="1530"/>
      <c r="F55" s="1531"/>
      <c r="G55" s="1529"/>
      <c r="H55" s="1529"/>
      <c r="I55" s="1530"/>
      <c r="J55" s="1530"/>
      <c r="K55" s="1531"/>
      <c r="L55" s="1529"/>
      <c r="M55" s="1529"/>
      <c r="N55" s="1530"/>
      <c r="O55" s="1530"/>
      <c r="P55" s="1531"/>
      <c r="Q55" s="1529"/>
      <c r="R55" s="1529"/>
      <c r="S55" s="1530"/>
      <c r="T55" s="1530"/>
      <c r="U55" s="1531"/>
      <c r="V55" s="1529"/>
      <c r="W55" s="1529"/>
      <c r="X55" s="1530"/>
      <c r="Y55" s="1530"/>
      <c r="Z55" s="1531"/>
      <c r="AA55" s="1529"/>
      <c r="AB55" s="1529"/>
      <c r="AC55" s="1530"/>
      <c r="AE55" s="1531"/>
      <c r="AF55" s="1478"/>
      <c r="BD55" s="1743"/>
      <c r="BE55" s="1743"/>
      <c r="BF55" s="1735"/>
      <c r="BG55" s="1735"/>
      <c r="BH55" s="1735"/>
      <c r="BI55" s="1743"/>
      <c r="BJ55" s="1743"/>
      <c r="BK55" s="1735"/>
      <c r="BL55" s="1735"/>
      <c r="BM55" s="1735"/>
      <c r="CL55" s="1743"/>
      <c r="CM55" s="1743"/>
      <c r="CN55" s="1735"/>
      <c r="CO55" s="1735"/>
      <c r="CP55" s="1735"/>
      <c r="CQ55" s="1743"/>
      <c r="CR55" s="1743"/>
      <c r="CS55" s="1735"/>
      <c r="CT55" s="1735"/>
      <c r="CU55" s="1735"/>
    </row>
    <row r="56" spans="1:99" ht="64.5" thickBot="1" x14ac:dyDescent="0.25">
      <c r="A56" s="58" t="s">
        <v>719</v>
      </c>
      <c r="B56" s="1479"/>
      <c r="C56" s="1479"/>
      <c r="D56" s="1480"/>
      <c r="E56" s="1480"/>
      <c r="F56" s="1481"/>
      <c r="G56" s="1479"/>
      <c r="H56" s="1479"/>
      <c r="I56" s="1480"/>
      <c r="J56" s="1480"/>
      <c r="K56" s="1481"/>
      <c r="L56" s="1479"/>
      <c r="M56" s="1479"/>
      <c r="N56" s="1480"/>
      <c r="O56" s="1480"/>
      <c r="P56" s="1481"/>
      <c r="Q56" s="1479"/>
      <c r="R56" s="1479"/>
      <c r="S56" s="1480"/>
      <c r="T56" s="1480"/>
      <c r="U56" s="1481"/>
      <c r="V56" s="1479"/>
      <c r="W56" s="1479"/>
      <c r="X56" s="1480"/>
      <c r="Y56" s="1480"/>
      <c r="Z56" s="1481"/>
      <c r="AA56" s="1479"/>
      <c r="AB56" s="1479"/>
      <c r="AC56" s="1480"/>
      <c r="AD56" s="1530"/>
      <c r="AE56" s="1481"/>
      <c r="BD56" s="1743"/>
      <c r="BE56" s="1743"/>
      <c r="BF56" s="1735"/>
      <c r="BG56" s="1735"/>
      <c r="BH56" s="1735"/>
      <c r="BI56" s="1743"/>
      <c r="BJ56" s="1743"/>
      <c r="BK56" s="1735"/>
      <c r="BL56" s="1735"/>
      <c r="BM56" s="1735"/>
      <c r="CL56" s="1743"/>
      <c r="CM56" s="1743"/>
      <c r="CN56" s="1735"/>
      <c r="CO56" s="1735"/>
      <c r="CP56" s="1735"/>
      <c r="CQ56" s="1743"/>
      <c r="CR56" s="1743"/>
      <c r="CS56" s="1735"/>
      <c r="CT56" s="1735"/>
      <c r="CU56" s="1735"/>
    </row>
    <row r="57" spans="1:99" s="16" customFormat="1" x14ac:dyDescent="0.2">
      <c r="A57" s="1762" t="s">
        <v>632</v>
      </c>
      <c r="B57" s="1293" t="s">
        <v>720</v>
      </c>
      <c r="C57" s="1293" t="s">
        <v>721</v>
      </c>
      <c r="D57" s="1293" t="s">
        <v>722</v>
      </c>
      <c r="E57" s="1293" t="s">
        <v>723</v>
      </c>
      <c r="F57" s="1293" t="s">
        <v>724</v>
      </c>
      <c r="G57" s="1293" t="s">
        <v>725</v>
      </c>
      <c r="H57" s="1293" t="s">
        <v>726</v>
      </c>
      <c r="I57" s="1293" t="s">
        <v>727</v>
      </c>
      <c r="J57" s="1293" t="s">
        <v>728</v>
      </c>
      <c r="K57" s="1293" t="s">
        <v>729</v>
      </c>
      <c r="L57" s="1293" t="s">
        <v>730</v>
      </c>
      <c r="M57" s="1293" t="s">
        <v>731</v>
      </c>
      <c r="N57" s="1293" t="s">
        <v>732</v>
      </c>
      <c r="O57" s="1293" t="s">
        <v>733</v>
      </c>
      <c r="P57" s="1293" t="s">
        <v>734</v>
      </c>
      <c r="Q57" s="1293" t="s">
        <v>735</v>
      </c>
      <c r="R57" s="1293" t="s">
        <v>736</v>
      </c>
      <c r="S57" s="1293" t="s">
        <v>737</v>
      </c>
      <c r="T57" s="1293" t="s">
        <v>738</v>
      </c>
      <c r="U57" s="1293" t="s">
        <v>739</v>
      </c>
      <c r="V57" s="1293" t="s">
        <v>740</v>
      </c>
      <c r="W57" s="1293" t="s">
        <v>741</v>
      </c>
      <c r="X57" s="1293" t="s">
        <v>742</v>
      </c>
      <c r="Y57" s="1293" t="s">
        <v>743</v>
      </c>
      <c r="Z57" s="1293" t="s">
        <v>744</v>
      </c>
      <c r="AA57" s="1293" t="s">
        <v>745</v>
      </c>
      <c r="AB57" s="1293" t="s">
        <v>746</v>
      </c>
      <c r="AC57" s="1293" t="s">
        <v>747</v>
      </c>
      <c r="AD57" s="1293" t="s">
        <v>748</v>
      </c>
      <c r="AE57" s="1293" t="s">
        <v>749</v>
      </c>
    </row>
    <row r="58" spans="1:99" s="16" customFormat="1" x14ac:dyDescent="0.2">
      <c r="A58" s="1762"/>
      <c r="B58" s="1293"/>
      <c r="C58" s="1293"/>
      <c r="D58" s="1293"/>
      <c r="E58" s="1293"/>
      <c r="F58" s="1293"/>
      <c r="G58" s="1293"/>
      <c r="H58" s="1293"/>
      <c r="I58" s="1293"/>
      <c r="J58" s="1293"/>
      <c r="K58" s="1293"/>
      <c r="L58" s="1293"/>
      <c r="M58" s="1293"/>
      <c r="N58" s="1293"/>
      <c r="O58" s="1293"/>
      <c r="P58" s="1293"/>
      <c r="Q58" s="1293"/>
      <c r="R58" s="1293"/>
      <c r="S58" s="1293"/>
      <c r="T58" s="1293"/>
      <c r="U58" s="1293"/>
      <c r="V58" s="1293"/>
      <c r="W58" s="1293"/>
      <c r="X58" s="1293"/>
      <c r="Y58" s="1293"/>
      <c r="Z58" s="1293"/>
      <c r="AA58" s="1293"/>
      <c r="AB58" s="1293"/>
      <c r="AC58" s="1293"/>
      <c r="AD58" s="1293"/>
      <c r="AE58" s="1293"/>
    </row>
    <row r="59" spans="1:99" s="16" customFormat="1" x14ac:dyDescent="0.2">
      <c r="A59" s="1754" t="s">
        <v>750</v>
      </c>
    </row>
    <row r="60" spans="1:99" s="16" customFormat="1" x14ac:dyDescent="0.2">
      <c r="A60" s="1754" t="s">
        <v>751</v>
      </c>
    </row>
    <row r="61" spans="1:99" s="16" customFormat="1" x14ac:dyDescent="0.2">
      <c r="A61" s="1754" t="s">
        <v>752</v>
      </c>
    </row>
    <row r="62" spans="1:99" s="16" customFormat="1" x14ac:dyDescent="0.2">
      <c r="A62" s="1754" t="s">
        <v>753</v>
      </c>
    </row>
  </sheetData>
  <sheetProtection insertHyperlinks="0"/>
  <mergeCells count="59">
    <mergeCell ref="AH9:AH54"/>
    <mergeCell ref="BP9:BP54"/>
    <mergeCell ref="Q6:U6"/>
    <mergeCell ref="Q7:Q8"/>
    <mergeCell ref="R7:U7"/>
    <mergeCell ref="AA7:AA8"/>
    <mergeCell ref="AB7:AE7"/>
    <mergeCell ref="AT6:AX6"/>
    <mergeCell ref="AY6:BC6"/>
    <mergeCell ref="AJ7:AJ8"/>
    <mergeCell ref="AK7:AN7"/>
    <mergeCell ref="AO7:AO8"/>
    <mergeCell ref="AP7:AS7"/>
    <mergeCell ref="AZ7:BC7"/>
    <mergeCell ref="BD6:BH6"/>
    <mergeCell ref="BI6:BM6"/>
    <mergeCell ref="L6:P6"/>
    <mergeCell ref="V7:V8"/>
    <mergeCell ref="W7:Z7"/>
    <mergeCell ref="B4:D4"/>
    <mergeCell ref="F4:H4"/>
    <mergeCell ref="J4:L4"/>
    <mergeCell ref="B6:F6"/>
    <mergeCell ref="G6:K6"/>
    <mergeCell ref="B7:B8"/>
    <mergeCell ref="C7:F7"/>
    <mergeCell ref="G7:G8"/>
    <mergeCell ref="H7:K7"/>
    <mergeCell ref="L7:L8"/>
    <mergeCell ref="M7:P7"/>
    <mergeCell ref="AJ6:AN6"/>
    <mergeCell ref="AO6:AS6"/>
    <mergeCell ref="V6:Z6"/>
    <mergeCell ref="AA6:AE6"/>
    <mergeCell ref="BD7:BD8"/>
    <mergeCell ref="BE7:BH7"/>
    <mergeCell ref="BI7:BI8"/>
    <mergeCell ref="BJ7:BM7"/>
    <mergeCell ref="AT7:AT8"/>
    <mergeCell ref="AU7:AX7"/>
    <mergeCell ref="AY7:AY8"/>
    <mergeCell ref="CG6:CK6"/>
    <mergeCell ref="BR7:BR8"/>
    <mergeCell ref="BS7:BV7"/>
    <mergeCell ref="BW7:BW8"/>
    <mergeCell ref="BX7:CA7"/>
    <mergeCell ref="CB7:CB8"/>
    <mergeCell ref="CC7:CF7"/>
    <mergeCell ref="CG7:CG8"/>
    <mergeCell ref="CH7:CK7"/>
    <mergeCell ref="BR6:BV6"/>
    <mergeCell ref="BW6:CA6"/>
    <mergeCell ref="CB6:CF6"/>
    <mergeCell ref="CL6:CP6"/>
    <mergeCell ref="CQ6:CU6"/>
    <mergeCell ref="CL7:CL8"/>
    <mergeCell ref="CM7:CP7"/>
    <mergeCell ref="CQ7:CQ8"/>
    <mergeCell ref="CR7:CU7"/>
  </mergeCells>
  <phoneticPr fontId="23" type="noConversion"/>
  <hyperlinks>
    <hyperlink ref="B4" location="'1 macro-mapping'!B16" display="In reported currency" xr:uid="{00000000-0004-0000-0400-000000000000}"/>
    <hyperlink ref="B4:D4" location="'1b fund flows'!B6" display="in reported currency (domestic currency)" xr:uid="{00000000-0004-0000-0400-000001000000}"/>
    <hyperlink ref="F4" location="'1 macro-mapping'!A55" display="In floating exchange rates" xr:uid="{00000000-0004-0000-0400-000002000000}"/>
    <hyperlink ref="F4:G4" location="'1 macro-mapping'!A57" display="In floating exchange rates" xr:uid="{00000000-0004-0000-0400-000003000000}"/>
    <hyperlink ref="F4:H4" location="'1b fund flows'!Y6" display="in USD million (floating exchange rates)" xr:uid="{00000000-0004-0000-0400-000004000000}"/>
    <hyperlink ref="J4" location="'1 macro-mapping'!A83" display="In constant (from 2016) exchange rates" xr:uid="{00000000-0004-0000-0400-000005000000}"/>
    <hyperlink ref="J4:L4" location="'1b fund flows'!AV6" display="in USD million (constant 2019 exchange rate)" xr:uid="{00000000-0004-0000-0400-000006000000}"/>
  </hyperlinks>
  <pageMargins left="0.7" right="0.7" top="0.75" bottom="0.75" header="0.3" footer="0.3"/>
  <pageSetup paperSize="9" orientation="portrait" verticalDpi="0" r:id="rId1"/>
  <headerFooter>
    <oddHeader>&amp;R&amp;"Calibri"&amp;9&amp;K000000Confidential&amp;1#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249977111117893"/>
    <pageSetUpPr autoPageBreaks="0" fitToPage="1"/>
  </sheetPr>
  <dimension ref="A1:EO2689"/>
  <sheetViews>
    <sheetView showGridLines="0" topLeftCell="CS24" zoomScale="70" zoomScaleNormal="70" zoomScaleSheetLayoutView="20" workbookViewId="0">
      <selection activeCell="DT31" sqref="DT31"/>
    </sheetView>
  </sheetViews>
  <sheetFormatPr defaultColWidth="0" defaultRowHeight="14.25" zeroHeight="1" x14ac:dyDescent="0.2"/>
  <cols>
    <col min="1" max="1" width="3.625" customWidth="1"/>
    <col min="2" max="2" width="11.625" customWidth="1"/>
    <col min="3" max="38" width="12.5" customWidth="1"/>
    <col min="39" max="39" width="10.75" customWidth="1"/>
    <col min="40" max="40" width="11.625" customWidth="1"/>
    <col min="41" max="64" width="12.5" customWidth="1"/>
    <col min="65" max="65" width="10.75" customWidth="1"/>
    <col min="66" max="66" width="11.625" customWidth="1"/>
    <col min="67" max="90" width="12.5" customWidth="1"/>
    <col min="91" max="91" width="7.125" customWidth="1"/>
    <col min="92" max="92" width="12.125" customWidth="1"/>
    <col min="93" max="93" width="9.375" customWidth="1"/>
    <col min="94" max="94" width="10.75" customWidth="1"/>
    <col min="95" max="95" width="13.75" customWidth="1"/>
    <col min="96" max="96" width="10" customWidth="1"/>
    <col min="97" max="97" width="11.625" customWidth="1"/>
    <col min="98" max="98" width="13.375" customWidth="1"/>
    <col min="99" max="99" width="11.625" customWidth="1"/>
    <col min="100" max="100" width="14.25" customWidth="1"/>
    <col min="101" max="101" width="19.75" customWidth="1"/>
    <col min="102" max="106" width="11.625" customWidth="1"/>
    <col min="107" max="107" width="5.625" customWidth="1"/>
    <col min="108" max="108" width="7.125" customWidth="1"/>
    <col min="109" max="109" width="12.125" customWidth="1"/>
    <col min="110" max="110" width="9.375" customWidth="1"/>
    <col min="111" max="111" width="10.75" customWidth="1"/>
    <col min="112" max="112" width="13.75" customWidth="1"/>
    <col min="113" max="113" width="10" customWidth="1"/>
    <col min="114" max="114" width="11.625" customWidth="1"/>
    <col min="115" max="115" width="13.375" customWidth="1"/>
    <col min="116" max="116" width="11.625" customWidth="1"/>
    <col min="117" max="117" width="14.25" customWidth="1"/>
    <col min="118" max="118" width="19.75" customWidth="1"/>
    <col min="119" max="123" width="11.625" customWidth="1"/>
    <col min="124" max="124" width="5.625" customWidth="1"/>
    <col min="125" max="145" width="0" hidden="1" customWidth="1"/>
    <col min="146" max="16384" width="9" hidden="1"/>
  </cols>
  <sheetData>
    <row r="1" spans="1:124" ht="14.25" customHeight="1" x14ac:dyDescent="0.2">
      <c r="A1" s="34" t="s">
        <v>0</v>
      </c>
      <c r="B1" s="24"/>
      <c r="AN1" s="24"/>
      <c r="BN1" s="24"/>
    </row>
    <row r="2" spans="1:124" ht="19.5" customHeight="1" x14ac:dyDescent="0.2">
      <c r="B2" s="50" t="s">
        <v>754</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88"/>
      <c r="AN2" s="50" t="s">
        <v>755</v>
      </c>
      <c r="AO2" s="50"/>
      <c r="AP2" s="50"/>
      <c r="AQ2" s="50"/>
      <c r="AR2" s="50"/>
      <c r="AS2" s="50"/>
      <c r="AT2" s="50"/>
      <c r="AU2" s="50"/>
      <c r="AV2" s="50"/>
      <c r="AW2" s="50"/>
      <c r="AX2" s="50"/>
      <c r="AY2" s="50"/>
      <c r="AZ2" s="50"/>
      <c r="BA2" s="50"/>
      <c r="BB2" s="50"/>
      <c r="BC2" s="50"/>
      <c r="BD2" s="50"/>
      <c r="BE2" s="50"/>
      <c r="BF2" s="50"/>
      <c r="BG2" s="50"/>
      <c r="BH2" s="50"/>
      <c r="BI2" s="50"/>
      <c r="BJ2" s="50"/>
      <c r="BK2" s="50"/>
      <c r="BL2" s="50"/>
      <c r="BM2" s="88"/>
      <c r="BN2" s="50" t="s">
        <v>756</v>
      </c>
      <c r="BO2" s="50"/>
      <c r="BP2" s="50"/>
      <c r="BQ2" s="50"/>
      <c r="BR2" s="50"/>
      <c r="BS2" s="50"/>
      <c r="BT2" s="50"/>
      <c r="BU2" s="50"/>
      <c r="BV2" s="50"/>
      <c r="BW2" s="50"/>
      <c r="BX2" s="50"/>
      <c r="BY2" s="50"/>
      <c r="BZ2" s="50"/>
      <c r="CA2" s="50"/>
      <c r="CB2" s="50"/>
      <c r="CC2" s="50"/>
      <c r="CD2" s="50"/>
      <c r="CE2" s="50"/>
      <c r="CF2" s="50"/>
      <c r="CG2" s="50"/>
      <c r="CH2" s="50"/>
      <c r="CI2" s="50"/>
      <c r="CJ2" s="50"/>
      <c r="CK2" s="50"/>
      <c r="CL2" s="50"/>
      <c r="CN2" s="50" t="s">
        <v>2158</v>
      </c>
      <c r="CO2" s="50"/>
      <c r="CP2" s="50"/>
      <c r="CQ2" s="50"/>
      <c r="CR2" s="50"/>
      <c r="CS2" s="50"/>
      <c r="CT2" s="50"/>
      <c r="CU2" s="50"/>
      <c r="CV2" s="50"/>
      <c r="CW2" s="50"/>
      <c r="CX2" s="50"/>
      <c r="CY2" s="50"/>
      <c r="CZ2" s="50"/>
      <c r="DA2" s="50"/>
      <c r="DB2" s="50"/>
      <c r="DE2" s="50" t="s">
        <v>2167</v>
      </c>
      <c r="DF2" s="50"/>
      <c r="DG2" s="50"/>
      <c r="DH2" s="50"/>
      <c r="DI2" s="50"/>
      <c r="DJ2" s="50"/>
      <c r="DK2" s="50"/>
      <c r="DL2" s="50"/>
      <c r="DM2" s="50"/>
      <c r="DN2" s="50"/>
      <c r="DO2" s="50"/>
      <c r="DP2" s="50"/>
      <c r="DQ2" s="50"/>
      <c r="DR2" s="50"/>
      <c r="DS2" s="50"/>
    </row>
    <row r="3" spans="1:124" ht="9.9499999999999993" customHeight="1" x14ac:dyDescent="0.2">
      <c r="B3" s="2"/>
      <c r="C3" s="2"/>
      <c r="D3" s="2"/>
      <c r="E3" s="2"/>
      <c r="F3" s="2"/>
      <c r="G3" s="2"/>
      <c r="H3" s="2"/>
      <c r="I3" s="2"/>
      <c r="J3" s="2"/>
      <c r="K3" s="2"/>
      <c r="L3" s="2"/>
      <c r="M3" s="2"/>
      <c r="N3" s="2"/>
      <c r="O3" s="2"/>
      <c r="P3" s="2"/>
      <c r="Q3" s="2"/>
      <c r="R3" s="2"/>
      <c r="S3" s="2"/>
      <c r="T3" s="2"/>
      <c r="U3" s="2"/>
      <c r="V3" s="2"/>
      <c r="W3" s="2"/>
      <c r="X3" s="2"/>
      <c r="Y3" s="2"/>
      <c r="Z3" s="2"/>
      <c r="AA3" s="2"/>
      <c r="AB3" s="29"/>
      <c r="AC3" s="29"/>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9"/>
      <c r="CG3" s="2"/>
      <c r="CH3" s="2"/>
      <c r="CI3" s="2"/>
      <c r="CJ3" s="29"/>
      <c r="CK3" s="2"/>
      <c r="CL3" s="2"/>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row>
    <row r="4" spans="1:124" ht="12" customHeight="1" x14ac:dyDescent="0.2">
      <c r="B4" s="49" t="s">
        <v>489</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M4" s="49"/>
      <c r="AN4" s="49" t="s">
        <v>757</v>
      </c>
      <c r="AP4" s="49"/>
      <c r="AQ4" s="49"/>
      <c r="AR4" s="49"/>
      <c r="AS4" s="49"/>
      <c r="AT4" s="49"/>
      <c r="AU4" s="49"/>
      <c r="AV4" s="49"/>
      <c r="AW4" s="49"/>
      <c r="AX4" s="49"/>
      <c r="AY4" s="49"/>
      <c r="AZ4" s="49"/>
      <c r="BA4" s="49"/>
      <c r="BB4" s="49"/>
      <c r="BC4" s="49"/>
      <c r="BD4" s="49"/>
      <c r="BE4" s="49"/>
      <c r="BF4" s="49"/>
      <c r="BG4" s="49"/>
      <c r="BH4" s="49"/>
      <c r="BI4" s="49"/>
      <c r="BJ4" s="49"/>
      <c r="BK4" s="49"/>
      <c r="BL4" s="49"/>
      <c r="BM4" s="49"/>
      <c r="BN4" s="49" t="s">
        <v>757</v>
      </c>
      <c r="BO4" s="49"/>
      <c r="BP4" s="49"/>
      <c r="BQ4" s="49"/>
      <c r="BR4" s="49"/>
      <c r="BS4" s="49"/>
      <c r="BT4" s="49"/>
      <c r="BU4" s="49"/>
      <c r="BV4" s="49"/>
      <c r="BW4" s="49"/>
      <c r="BX4" s="49"/>
      <c r="BY4" s="49"/>
      <c r="BZ4" s="49"/>
      <c r="CA4" s="49"/>
      <c r="CB4" s="49"/>
      <c r="CC4" s="49"/>
      <c r="CD4" s="49"/>
      <c r="CE4" s="49"/>
      <c r="CF4" s="49"/>
      <c r="CG4" s="49"/>
      <c r="CI4" s="49"/>
      <c r="CJ4" s="49"/>
      <c r="CK4" s="49"/>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row>
    <row r="5" spans="1:124" ht="20.25" customHeight="1" thickBot="1" x14ac:dyDescent="0.25">
      <c r="B5" s="5"/>
      <c r="C5" s="5"/>
      <c r="D5" s="5"/>
      <c r="E5" s="5"/>
      <c r="F5" s="5"/>
      <c r="G5" s="5"/>
      <c r="H5" s="5"/>
      <c r="I5" s="5"/>
      <c r="J5" s="5"/>
      <c r="K5" s="5"/>
      <c r="L5" s="5"/>
      <c r="M5" s="5"/>
      <c r="N5" s="5"/>
      <c r="O5" s="5"/>
      <c r="P5" s="5"/>
      <c r="Q5" s="5"/>
      <c r="R5" s="5"/>
      <c r="S5" s="5"/>
      <c r="T5" s="5"/>
      <c r="U5" s="5"/>
      <c r="V5" s="5"/>
      <c r="W5" s="5"/>
      <c r="X5" s="5"/>
      <c r="Y5" s="5"/>
      <c r="Z5" s="5"/>
      <c r="AA5" s="5"/>
      <c r="AB5" s="30"/>
      <c r="AC5" s="30"/>
      <c r="AD5" s="5"/>
      <c r="AE5" s="109"/>
      <c r="AF5" s="5"/>
      <c r="AG5" s="5"/>
      <c r="AH5" s="5"/>
      <c r="AI5" s="5"/>
      <c r="AJ5" s="5"/>
      <c r="AK5" s="5"/>
      <c r="AL5" s="109"/>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30"/>
      <c r="CG5" s="5"/>
      <c r="CH5" s="5"/>
      <c r="CI5" s="5"/>
      <c r="CJ5" s="30"/>
      <c r="CK5" s="5"/>
      <c r="CL5" s="5"/>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row>
    <row r="6" spans="1:124" ht="14.25" customHeight="1" x14ac:dyDescent="0.2">
      <c r="B6" s="2220" t="s">
        <v>758</v>
      </c>
      <c r="C6" s="45" t="s">
        <v>496</v>
      </c>
      <c r="D6" s="3" t="s">
        <v>497</v>
      </c>
      <c r="E6" s="3" t="s">
        <v>498</v>
      </c>
      <c r="F6" s="3" t="s">
        <v>499</v>
      </c>
      <c r="G6" s="3" t="s">
        <v>500</v>
      </c>
      <c r="H6" s="3" t="s">
        <v>501</v>
      </c>
      <c r="I6" s="3" t="s">
        <v>502</v>
      </c>
      <c r="J6" s="45" t="s">
        <v>503</v>
      </c>
      <c r="K6" s="3" t="s">
        <v>504</v>
      </c>
      <c r="L6" s="45" t="s">
        <v>505</v>
      </c>
      <c r="M6" s="3" t="s">
        <v>506</v>
      </c>
      <c r="N6" s="45" t="s">
        <v>507</v>
      </c>
      <c r="O6" s="3" t="s">
        <v>508</v>
      </c>
      <c r="P6" s="45" t="s">
        <v>509</v>
      </c>
      <c r="Q6" s="3" t="s">
        <v>510</v>
      </c>
      <c r="R6" s="45" t="s">
        <v>511</v>
      </c>
      <c r="S6" s="3" t="s">
        <v>512</v>
      </c>
      <c r="T6" s="45" t="s">
        <v>513</v>
      </c>
      <c r="U6" s="3" t="s">
        <v>514</v>
      </c>
      <c r="V6" s="45" t="s">
        <v>515</v>
      </c>
      <c r="W6" s="3" t="s">
        <v>516</v>
      </c>
      <c r="X6" s="45" t="s">
        <v>517</v>
      </c>
      <c r="Y6" s="3" t="s">
        <v>518</v>
      </c>
      <c r="Z6" s="45" t="s">
        <v>519</v>
      </c>
      <c r="AA6" s="3" t="s">
        <v>520</v>
      </c>
      <c r="AB6" s="45" t="s">
        <v>521</v>
      </c>
      <c r="AC6" s="3" t="s">
        <v>522</v>
      </c>
      <c r="AD6" s="45" t="s">
        <v>523</v>
      </c>
      <c r="AE6" s="3" t="s">
        <v>524</v>
      </c>
      <c r="AF6" s="45" t="s">
        <v>525</v>
      </c>
      <c r="AG6" s="3" t="s">
        <v>526</v>
      </c>
      <c r="AH6" s="45" t="s">
        <v>527</v>
      </c>
      <c r="AI6" s="3" t="s">
        <v>528</v>
      </c>
      <c r="AJ6" s="45" t="s">
        <v>529</v>
      </c>
      <c r="AK6" s="45" t="s">
        <v>530</v>
      </c>
      <c r="AL6" s="45" t="s">
        <v>531</v>
      </c>
      <c r="AM6" s="42"/>
      <c r="AN6" s="2220" t="s">
        <v>758</v>
      </c>
      <c r="AO6" s="45" t="s">
        <v>496</v>
      </c>
      <c r="AP6" s="3" t="s">
        <v>497</v>
      </c>
      <c r="AQ6" s="3" t="s">
        <v>498</v>
      </c>
      <c r="AR6" s="3" t="s">
        <v>499</v>
      </c>
      <c r="AS6" s="3" t="s">
        <v>500</v>
      </c>
      <c r="AT6" s="3" t="s">
        <v>501</v>
      </c>
      <c r="AU6" s="3" t="s">
        <v>502</v>
      </c>
      <c r="AV6" s="45" t="s">
        <v>503</v>
      </c>
      <c r="AW6" s="3" t="s">
        <v>504</v>
      </c>
      <c r="AX6" s="45" t="s">
        <v>505</v>
      </c>
      <c r="AY6" s="3" t="s">
        <v>506</v>
      </c>
      <c r="AZ6" s="45" t="s">
        <v>507</v>
      </c>
      <c r="BA6" s="3" t="s">
        <v>508</v>
      </c>
      <c r="BB6" s="45" t="s">
        <v>509</v>
      </c>
      <c r="BC6" s="45" t="s">
        <v>510</v>
      </c>
      <c r="BD6" s="3" t="s">
        <v>511</v>
      </c>
      <c r="BE6" s="45" t="s">
        <v>512</v>
      </c>
      <c r="BF6" s="45" t="s">
        <v>513</v>
      </c>
      <c r="BG6" s="3" t="s">
        <v>514</v>
      </c>
      <c r="BH6" s="45" t="s">
        <v>515</v>
      </c>
      <c r="BI6" s="45" t="s">
        <v>516</v>
      </c>
      <c r="BJ6" s="3" t="s">
        <v>517</v>
      </c>
      <c r="BK6" s="45" t="s">
        <v>518</v>
      </c>
      <c r="BL6" s="45" t="s">
        <v>519</v>
      </c>
      <c r="BM6" s="42"/>
      <c r="BN6" s="2220" t="s">
        <v>758</v>
      </c>
      <c r="BO6" s="45" t="s">
        <v>496</v>
      </c>
      <c r="BP6" s="45" t="s">
        <v>497</v>
      </c>
      <c r="BQ6" s="45" t="s">
        <v>498</v>
      </c>
      <c r="BR6" s="45" t="s">
        <v>499</v>
      </c>
      <c r="BS6" s="45" t="s">
        <v>500</v>
      </c>
      <c r="BT6" s="45" t="s">
        <v>501</v>
      </c>
      <c r="BU6" s="45" t="s">
        <v>502</v>
      </c>
      <c r="BV6" s="45" t="s">
        <v>503</v>
      </c>
      <c r="BW6" s="45" t="s">
        <v>504</v>
      </c>
      <c r="BX6" s="45" t="s">
        <v>505</v>
      </c>
      <c r="BY6" s="45" t="s">
        <v>506</v>
      </c>
      <c r="BZ6" s="45" t="s">
        <v>507</v>
      </c>
      <c r="CA6" s="45" t="s">
        <v>508</v>
      </c>
      <c r="CB6" s="45" t="s">
        <v>509</v>
      </c>
      <c r="CC6" s="45" t="s">
        <v>510</v>
      </c>
      <c r="CD6" s="45" t="s">
        <v>511</v>
      </c>
      <c r="CE6" s="45" t="s">
        <v>512</v>
      </c>
      <c r="CF6" s="45" t="s">
        <v>513</v>
      </c>
      <c r="CG6" s="45" t="s">
        <v>514</v>
      </c>
      <c r="CH6" s="45" t="s">
        <v>515</v>
      </c>
      <c r="CI6" s="45" t="s">
        <v>516</v>
      </c>
      <c r="CJ6" s="45" t="s">
        <v>517</v>
      </c>
      <c r="CK6" s="45" t="s">
        <v>518</v>
      </c>
      <c r="CL6" s="45" t="s">
        <v>519</v>
      </c>
      <c r="CN6" s="2220" t="s">
        <v>758</v>
      </c>
      <c r="CO6" s="45" t="s">
        <v>496</v>
      </c>
      <c r="CP6" s="3" t="s">
        <v>497</v>
      </c>
      <c r="CQ6" s="3" t="s">
        <v>498</v>
      </c>
      <c r="CR6" s="3" t="s">
        <v>499</v>
      </c>
      <c r="CS6" s="3" t="s">
        <v>500</v>
      </c>
      <c r="CT6" s="3" t="s">
        <v>501</v>
      </c>
      <c r="CU6" s="3" t="s">
        <v>502</v>
      </c>
      <c r="CV6" s="45" t="s">
        <v>503</v>
      </c>
      <c r="CW6" s="3" t="s">
        <v>504</v>
      </c>
      <c r="CX6" s="45" t="s">
        <v>505</v>
      </c>
      <c r="CY6" s="3" t="s">
        <v>506</v>
      </c>
      <c r="CZ6" s="45" t="s">
        <v>507</v>
      </c>
      <c r="DA6" s="3" t="s">
        <v>508</v>
      </c>
      <c r="DB6" s="45" t="s">
        <v>509</v>
      </c>
      <c r="DE6" s="2220" t="s">
        <v>758</v>
      </c>
      <c r="DF6" s="45" t="s">
        <v>496</v>
      </c>
      <c r="DG6" s="3" t="s">
        <v>497</v>
      </c>
      <c r="DH6" s="3" t="s">
        <v>498</v>
      </c>
      <c r="DI6" s="3" t="s">
        <v>499</v>
      </c>
      <c r="DJ6" s="3" t="s">
        <v>500</v>
      </c>
      <c r="DK6" s="3" t="s">
        <v>501</v>
      </c>
      <c r="DL6" s="3" t="s">
        <v>502</v>
      </c>
      <c r="DM6" s="45" t="s">
        <v>503</v>
      </c>
      <c r="DN6" s="3" t="s">
        <v>504</v>
      </c>
      <c r="DO6" s="45" t="s">
        <v>505</v>
      </c>
      <c r="DP6" s="3" t="s">
        <v>506</v>
      </c>
      <c r="DQ6" s="45" t="s">
        <v>507</v>
      </c>
      <c r="DR6" s="3" t="s">
        <v>508</v>
      </c>
      <c r="DS6" s="45" t="s">
        <v>509</v>
      </c>
    </row>
    <row r="7" spans="1:124" ht="40.5" customHeight="1" x14ac:dyDescent="0.2">
      <c r="B7" s="2221"/>
      <c r="C7" s="2231" t="s">
        <v>759</v>
      </c>
      <c r="D7" s="2236"/>
      <c r="E7" s="2232"/>
      <c r="F7" s="2237" t="s">
        <v>760</v>
      </c>
      <c r="G7" s="2236"/>
      <c r="H7" s="2232"/>
      <c r="I7" s="2237" t="s">
        <v>761</v>
      </c>
      <c r="J7" s="2236"/>
      <c r="K7" s="2232"/>
      <c r="L7" s="2237" t="s">
        <v>762</v>
      </c>
      <c r="M7" s="2236"/>
      <c r="N7" s="2232"/>
      <c r="O7" s="2222" t="s">
        <v>779</v>
      </c>
      <c r="P7" s="2226"/>
      <c r="Q7" s="2223"/>
      <c r="R7" s="2222" t="s">
        <v>764</v>
      </c>
      <c r="S7" s="2226"/>
      <c r="T7" s="2223"/>
      <c r="U7" s="2222" t="s">
        <v>765</v>
      </c>
      <c r="V7" s="2226"/>
      <c r="W7" s="2223"/>
      <c r="X7" s="2222" t="s">
        <v>766</v>
      </c>
      <c r="Y7" s="2226"/>
      <c r="Z7" s="2223"/>
      <c r="AA7" s="2222" t="s">
        <v>558</v>
      </c>
      <c r="AB7" s="2226"/>
      <c r="AC7" s="2223"/>
      <c r="AD7" s="2222" t="s">
        <v>559</v>
      </c>
      <c r="AE7" s="2226"/>
      <c r="AF7" s="2223"/>
      <c r="AG7" s="2222" t="s">
        <v>768</v>
      </c>
      <c r="AH7" s="2226"/>
      <c r="AI7" s="2223"/>
      <c r="AJ7" s="2222" t="s">
        <v>788</v>
      </c>
      <c r="AK7" s="2226"/>
      <c r="AL7" s="2223"/>
      <c r="AM7" s="937"/>
      <c r="AN7" s="2221"/>
      <c r="AO7" s="2227" t="s">
        <v>759</v>
      </c>
      <c r="AP7" s="2228"/>
      <c r="AQ7" s="2229" t="s">
        <v>760</v>
      </c>
      <c r="AR7" s="2228"/>
      <c r="AS7" s="2229" t="s">
        <v>761</v>
      </c>
      <c r="AT7" s="2228"/>
      <c r="AU7" s="2229" t="s">
        <v>762</v>
      </c>
      <c r="AV7" s="2228"/>
      <c r="AW7" s="2222" t="s">
        <v>779</v>
      </c>
      <c r="AX7" s="2223"/>
      <c r="AY7" s="2222" t="s">
        <v>783</v>
      </c>
      <c r="AZ7" s="2223"/>
      <c r="BA7" s="2222" t="s">
        <v>765</v>
      </c>
      <c r="BB7" s="2223"/>
      <c r="BC7" s="2222" t="s">
        <v>766</v>
      </c>
      <c r="BD7" s="2223"/>
      <c r="BE7" s="2222" t="s">
        <v>785</v>
      </c>
      <c r="BF7" s="2223"/>
      <c r="BG7" s="2222" t="s">
        <v>2163</v>
      </c>
      <c r="BH7" s="2223"/>
      <c r="BI7" s="2222" t="s">
        <v>2162</v>
      </c>
      <c r="BJ7" s="2223"/>
      <c r="BK7" s="2222" t="s">
        <v>2161</v>
      </c>
      <c r="BL7" s="2223"/>
      <c r="BM7" s="33"/>
      <c r="BN7" s="2221"/>
      <c r="BO7" s="2230" t="s">
        <v>759</v>
      </c>
      <c r="BP7" s="2219"/>
      <c r="BQ7" s="2219" t="s">
        <v>760</v>
      </c>
      <c r="BR7" s="2219"/>
      <c r="BS7" s="2219" t="s">
        <v>761</v>
      </c>
      <c r="BT7" s="2219"/>
      <c r="BU7" s="2219" t="s">
        <v>762</v>
      </c>
      <c r="BV7" s="2219"/>
      <c r="BW7" s="2222" t="s">
        <v>779</v>
      </c>
      <c r="BX7" s="2223"/>
      <c r="BY7" s="2222" t="s">
        <v>764</v>
      </c>
      <c r="BZ7" s="2223"/>
      <c r="CA7" s="2222" t="s">
        <v>780</v>
      </c>
      <c r="CB7" s="2223"/>
      <c r="CC7" s="2222" t="s">
        <v>781</v>
      </c>
      <c r="CD7" s="2223"/>
      <c r="CE7" s="2222" t="s">
        <v>558</v>
      </c>
      <c r="CF7" s="2223"/>
      <c r="CG7" s="2222" t="s">
        <v>559</v>
      </c>
      <c r="CH7" s="2223"/>
      <c r="CI7" s="2222" t="s">
        <v>560</v>
      </c>
      <c r="CJ7" s="2223"/>
      <c r="CK7" s="2222" t="s">
        <v>561</v>
      </c>
      <c r="CL7" s="2223"/>
      <c r="CN7" s="2221"/>
      <c r="CO7" s="2231" t="s">
        <v>759</v>
      </c>
      <c r="CP7" s="2232"/>
      <c r="CQ7" s="1309" t="s">
        <v>760</v>
      </c>
      <c r="CR7" s="1309" t="s">
        <v>761</v>
      </c>
      <c r="CS7" s="1310" t="s">
        <v>762</v>
      </c>
      <c r="CT7" s="1311" t="s">
        <v>782</v>
      </c>
      <c r="CU7" s="1311" t="s">
        <v>783</v>
      </c>
      <c r="CV7" s="1311" t="s">
        <v>784</v>
      </c>
      <c r="CW7" s="1311" t="s">
        <v>766</v>
      </c>
      <c r="CX7" s="1311" t="s">
        <v>785</v>
      </c>
      <c r="CY7" s="1311" t="s">
        <v>786</v>
      </c>
      <c r="CZ7" s="1311" t="s">
        <v>787</v>
      </c>
      <c r="DA7" s="1311" t="s">
        <v>788</v>
      </c>
      <c r="DB7" s="1311" t="s">
        <v>789</v>
      </c>
      <c r="DE7" s="2221"/>
      <c r="DF7" s="2231" t="s">
        <v>759</v>
      </c>
      <c r="DG7" s="2232"/>
      <c r="DH7" s="1309" t="s">
        <v>760</v>
      </c>
      <c r="DI7" s="1309" t="s">
        <v>761</v>
      </c>
      <c r="DJ7" s="1310" t="s">
        <v>762</v>
      </c>
      <c r="DK7" s="1311" t="s">
        <v>782</v>
      </c>
      <c r="DL7" s="1311" t="s">
        <v>783</v>
      </c>
      <c r="DM7" s="1311" t="s">
        <v>784</v>
      </c>
      <c r="DN7" s="1311" t="s">
        <v>766</v>
      </c>
      <c r="DO7" s="1311" t="s">
        <v>785</v>
      </c>
      <c r="DP7" s="1311" t="s">
        <v>786</v>
      </c>
      <c r="DQ7" s="1311" t="s">
        <v>787</v>
      </c>
      <c r="DR7" s="1311" t="s">
        <v>788</v>
      </c>
      <c r="DS7" s="1311" t="s">
        <v>789</v>
      </c>
    </row>
    <row r="8" spans="1:124" ht="15" customHeight="1" x14ac:dyDescent="0.2">
      <c r="B8" s="2221"/>
      <c r="C8" s="2166" t="s">
        <v>790</v>
      </c>
      <c r="D8" s="33"/>
      <c r="E8" s="927"/>
      <c r="F8" s="2166" t="s">
        <v>790</v>
      </c>
      <c r="G8" s="33"/>
      <c r="H8" s="927"/>
      <c r="I8" s="2166" t="s">
        <v>790</v>
      </c>
      <c r="J8" s="33"/>
      <c r="K8" s="927"/>
      <c r="L8" s="2224" t="s">
        <v>790</v>
      </c>
      <c r="M8" s="33"/>
      <c r="N8" s="927"/>
      <c r="O8" s="2224" t="s">
        <v>790</v>
      </c>
      <c r="P8" s="33"/>
      <c r="Q8" s="927"/>
      <c r="R8" s="2166" t="s">
        <v>790</v>
      </c>
      <c r="S8" s="33"/>
      <c r="T8" s="927"/>
      <c r="U8" s="2166" t="s">
        <v>790</v>
      </c>
      <c r="V8" s="33"/>
      <c r="W8" s="927"/>
      <c r="X8" s="2166" t="s">
        <v>790</v>
      </c>
      <c r="Y8" s="33"/>
      <c r="Z8" s="927"/>
      <c r="AA8" s="2166" t="s">
        <v>790</v>
      </c>
      <c r="AB8" s="33"/>
      <c r="AC8" s="927"/>
      <c r="AD8" s="2224" t="s">
        <v>790</v>
      </c>
      <c r="AE8" s="33"/>
      <c r="AF8" s="927"/>
      <c r="AG8" s="2224" t="s">
        <v>790</v>
      </c>
      <c r="AH8" s="33"/>
      <c r="AI8" s="927"/>
      <c r="AJ8" s="2224" t="s">
        <v>790</v>
      </c>
      <c r="AK8" s="33"/>
      <c r="AL8" s="927"/>
      <c r="AM8" s="245"/>
      <c r="AN8" s="2221"/>
      <c r="AO8" s="2215" t="s">
        <v>791</v>
      </c>
      <c r="AP8" s="2211" t="s">
        <v>792</v>
      </c>
      <c r="AQ8" s="2213" t="s">
        <v>791</v>
      </c>
      <c r="AR8" s="2211" t="s">
        <v>792</v>
      </c>
      <c r="AS8" s="2213" t="s">
        <v>791</v>
      </c>
      <c r="AT8" s="2211" t="s">
        <v>792</v>
      </c>
      <c r="AU8" s="2213" t="s">
        <v>791</v>
      </c>
      <c r="AV8" s="2211" t="s">
        <v>792</v>
      </c>
      <c r="AW8" s="2213" t="s">
        <v>791</v>
      </c>
      <c r="AX8" s="2211" t="s">
        <v>792</v>
      </c>
      <c r="AY8" s="2213" t="s">
        <v>791</v>
      </c>
      <c r="AZ8" s="2211" t="s">
        <v>792</v>
      </c>
      <c r="BA8" s="2213" t="s">
        <v>791</v>
      </c>
      <c r="BB8" s="2211" t="s">
        <v>792</v>
      </c>
      <c r="BC8" s="2213" t="s">
        <v>791</v>
      </c>
      <c r="BD8" s="2211" t="s">
        <v>792</v>
      </c>
      <c r="BE8" s="2213" t="s">
        <v>791</v>
      </c>
      <c r="BF8" s="2211" t="s">
        <v>792</v>
      </c>
      <c r="BG8" s="2213" t="s">
        <v>791</v>
      </c>
      <c r="BH8" s="2211" t="s">
        <v>792</v>
      </c>
      <c r="BI8" s="2213" t="s">
        <v>791</v>
      </c>
      <c r="BJ8" s="2211" t="s">
        <v>792</v>
      </c>
      <c r="BK8" s="2213" t="s">
        <v>791</v>
      </c>
      <c r="BL8" s="2211" t="s">
        <v>792</v>
      </c>
      <c r="BM8" s="245"/>
      <c r="BN8" s="2221"/>
      <c r="BO8" s="2166" t="s">
        <v>793</v>
      </c>
      <c r="BP8" s="89"/>
      <c r="BQ8" s="2166" t="s">
        <v>793</v>
      </c>
      <c r="BR8" s="89"/>
      <c r="BS8" s="2166" t="s">
        <v>793</v>
      </c>
      <c r="BT8" s="89"/>
      <c r="BU8" s="2166" t="s">
        <v>793</v>
      </c>
      <c r="BV8" s="89"/>
      <c r="BW8" s="2166" t="s">
        <v>793</v>
      </c>
      <c r="BX8" s="89"/>
      <c r="BY8" s="2166" t="s">
        <v>793</v>
      </c>
      <c r="BZ8" s="89"/>
      <c r="CA8" s="2166" t="s">
        <v>793</v>
      </c>
      <c r="CB8" s="89"/>
      <c r="CC8" s="2166" t="s">
        <v>793</v>
      </c>
      <c r="CD8" s="89"/>
      <c r="CE8" s="2166" t="s">
        <v>793</v>
      </c>
      <c r="CF8" s="89"/>
      <c r="CG8" s="2166" t="s">
        <v>793</v>
      </c>
      <c r="CH8" s="89"/>
      <c r="CI8" s="2166" t="s">
        <v>793</v>
      </c>
      <c r="CJ8" s="89"/>
      <c r="CK8" s="2166" t="s">
        <v>793</v>
      </c>
      <c r="CL8" s="89"/>
      <c r="CN8" s="2221"/>
      <c r="CO8" s="2233" t="s">
        <v>2164</v>
      </c>
      <c r="CP8" s="886"/>
      <c r="CQ8" s="2207" t="s">
        <v>2164</v>
      </c>
      <c r="CR8" s="2207" t="s">
        <v>2164</v>
      </c>
      <c r="CS8" s="2207" t="s">
        <v>2164</v>
      </c>
      <c r="CT8" s="2207" t="s">
        <v>2164</v>
      </c>
      <c r="CU8" s="2207" t="s">
        <v>2164</v>
      </c>
      <c r="CV8" s="2207" t="s">
        <v>2164</v>
      </c>
      <c r="CW8" s="2207" t="s">
        <v>2164</v>
      </c>
      <c r="CX8" s="2207" t="s">
        <v>2164</v>
      </c>
      <c r="CY8" s="2207" t="s">
        <v>2164</v>
      </c>
      <c r="CZ8" s="2207" t="s">
        <v>2164</v>
      </c>
      <c r="DA8" s="2207" t="s">
        <v>2164</v>
      </c>
      <c r="DB8" s="2207" t="s">
        <v>2164</v>
      </c>
      <c r="DE8" s="2221"/>
      <c r="DF8" s="2233" t="s">
        <v>2165</v>
      </c>
      <c r="DG8" s="886"/>
      <c r="DH8" s="2207" t="s">
        <v>2165</v>
      </c>
      <c r="DI8" s="2207" t="s">
        <v>2165</v>
      </c>
      <c r="DJ8" s="2207" t="s">
        <v>2165</v>
      </c>
      <c r="DK8" s="2207" t="s">
        <v>2165</v>
      </c>
      <c r="DL8" s="2207" t="s">
        <v>2165</v>
      </c>
      <c r="DM8" s="2207" t="s">
        <v>2165</v>
      </c>
      <c r="DN8" s="2207" t="s">
        <v>2165</v>
      </c>
      <c r="DO8" s="2207" t="s">
        <v>2165</v>
      </c>
      <c r="DP8" s="2207" t="s">
        <v>2165</v>
      </c>
      <c r="DQ8" s="2207" t="s">
        <v>2165</v>
      </c>
      <c r="DR8" s="2207" t="s">
        <v>2165</v>
      </c>
      <c r="DS8" s="2207" t="s">
        <v>2165</v>
      </c>
    </row>
    <row r="9" spans="1:124" ht="53.1" customHeight="1" x14ac:dyDescent="0.2">
      <c r="B9" s="2221"/>
      <c r="C9" s="2217"/>
      <c r="D9" s="926" t="s">
        <v>795</v>
      </c>
      <c r="E9" s="925" t="s">
        <v>2160</v>
      </c>
      <c r="F9" s="2217"/>
      <c r="G9" s="926" t="s">
        <v>795</v>
      </c>
      <c r="H9" s="925" t="s">
        <v>2160</v>
      </c>
      <c r="I9" s="2217"/>
      <c r="J9" s="926" t="s">
        <v>795</v>
      </c>
      <c r="K9" s="925" t="s">
        <v>2160</v>
      </c>
      <c r="L9" s="2225"/>
      <c r="M9" s="926" t="s">
        <v>795</v>
      </c>
      <c r="N9" s="925" t="s">
        <v>2160</v>
      </c>
      <c r="O9" s="2225"/>
      <c r="P9" s="926" t="s">
        <v>795</v>
      </c>
      <c r="Q9" s="925" t="s">
        <v>2160</v>
      </c>
      <c r="R9" s="2217"/>
      <c r="S9" s="926" t="s">
        <v>795</v>
      </c>
      <c r="T9" s="925" t="s">
        <v>2160</v>
      </c>
      <c r="U9" s="2217"/>
      <c r="V9" s="926" t="s">
        <v>795</v>
      </c>
      <c r="W9" s="925" t="s">
        <v>2160</v>
      </c>
      <c r="X9" s="2217"/>
      <c r="Y9" s="926" t="s">
        <v>795</v>
      </c>
      <c r="Z9" s="925" t="s">
        <v>2160</v>
      </c>
      <c r="AA9" s="2217"/>
      <c r="AB9" s="926" t="s">
        <v>795</v>
      </c>
      <c r="AC9" s="925" t="s">
        <v>2160</v>
      </c>
      <c r="AD9" s="2225"/>
      <c r="AE9" s="926" t="s">
        <v>795</v>
      </c>
      <c r="AF9" s="925" t="s">
        <v>2160</v>
      </c>
      <c r="AG9" s="2225"/>
      <c r="AH9" s="926" t="s">
        <v>795</v>
      </c>
      <c r="AI9" s="925" t="s">
        <v>2160</v>
      </c>
      <c r="AJ9" s="2225"/>
      <c r="AK9" s="926" t="s">
        <v>795</v>
      </c>
      <c r="AL9" s="925" t="s">
        <v>2160</v>
      </c>
      <c r="AM9" s="245"/>
      <c r="AN9" s="2221"/>
      <c r="AO9" s="2216"/>
      <c r="AP9" s="2212"/>
      <c r="AQ9" s="2214"/>
      <c r="AR9" s="2212"/>
      <c r="AS9" s="2214"/>
      <c r="AT9" s="2212"/>
      <c r="AU9" s="2214"/>
      <c r="AV9" s="2212"/>
      <c r="AW9" s="2214"/>
      <c r="AX9" s="2212"/>
      <c r="AY9" s="2214"/>
      <c r="AZ9" s="2212"/>
      <c r="BA9" s="2214"/>
      <c r="BB9" s="2212"/>
      <c r="BC9" s="2214"/>
      <c r="BD9" s="2212"/>
      <c r="BE9" s="2214"/>
      <c r="BF9" s="2212"/>
      <c r="BG9" s="2214"/>
      <c r="BH9" s="2212"/>
      <c r="BI9" s="2214"/>
      <c r="BJ9" s="2212"/>
      <c r="BK9" s="2214"/>
      <c r="BL9" s="2212"/>
      <c r="BM9" s="245"/>
      <c r="BN9" s="2221"/>
      <c r="BO9" s="2217"/>
      <c r="BP9" s="90" t="s">
        <v>797</v>
      </c>
      <c r="BQ9" s="2217"/>
      <c r="BR9" s="90" t="s">
        <v>797</v>
      </c>
      <c r="BS9" s="2217"/>
      <c r="BT9" s="90" t="s">
        <v>797</v>
      </c>
      <c r="BU9" s="2217"/>
      <c r="BV9" s="90" t="s">
        <v>797</v>
      </c>
      <c r="BW9" s="2217"/>
      <c r="BX9" s="90" t="s">
        <v>797</v>
      </c>
      <c r="BY9" s="2217"/>
      <c r="BZ9" s="90" t="s">
        <v>797</v>
      </c>
      <c r="CA9" s="2217"/>
      <c r="CB9" s="90" t="s">
        <v>797</v>
      </c>
      <c r="CC9" s="2217"/>
      <c r="CD9" s="90" t="s">
        <v>797</v>
      </c>
      <c r="CE9" s="2217"/>
      <c r="CF9" s="90" t="s">
        <v>797</v>
      </c>
      <c r="CG9" s="2217"/>
      <c r="CH9" s="90" t="s">
        <v>797</v>
      </c>
      <c r="CI9" s="2217"/>
      <c r="CJ9" s="90" t="s">
        <v>797</v>
      </c>
      <c r="CK9" s="2217"/>
      <c r="CL9" s="90" t="s">
        <v>797</v>
      </c>
      <c r="CN9" s="2235"/>
      <c r="CO9" s="2234"/>
      <c r="CP9" s="878" t="s">
        <v>798</v>
      </c>
      <c r="CQ9" s="2208"/>
      <c r="CR9" s="2208"/>
      <c r="CS9" s="2208"/>
      <c r="CT9" s="2208"/>
      <c r="CU9" s="2208"/>
      <c r="CV9" s="2208"/>
      <c r="CW9" s="2208"/>
      <c r="CX9" s="2208"/>
      <c r="CY9" s="2208"/>
      <c r="CZ9" s="2208"/>
      <c r="DA9" s="2208"/>
      <c r="DB9" s="2208"/>
      <c r="DE9" s="2235"/>
      <c r="DF9" s="2234"/>
      <c r="DG9" s="878" t="s">
        <v>798</v>
      </c>
      <c r="DH9" s="2208"/>
      <c r="DI9" s="2208"/>
      <c r="DJ9" s="2208"/>
      <c r="DK9" s="2208"/>
      <c r="DL9" s="2208"/>
      <c r="DM9" s="2208"/>
      <c r="DN9" s="2208"/>
      <c r="DO9" s="2208"/>
      <c r="DP9" s="2208"/>
      <c r="DQ9" s="2208"/>
      <c r="DR9" s="2208"/>
      <c r="DS9" s="2208"/>
    </row>
    <row r="10" spans="1:124" s="36" customFormat="1" ht="27.75" customHeight="1" thickBot="1" x14ac:dyDescent="0.25">
      <c r="A10" s="35"/>
      <c r="B10" s="104" t="s">
        <v>799</v>
      </c>
      <c r="C10" s="2238" t="s">
        <v>498</v>
      </c>
      <c r="D10" s="2209"/>
      <c r="E10" s="2210"/>
      <c r="F10" s="2218" t="s">
        <v>502</v>
      </c>
      <c r="G10" s="2209"/>
      <c r="H10" s="2210"/>
      <c r="I10" s="2218" t="s">
        <v>503</v>
      </c>
      <c r="J10" s="2209"/>
      <c r="K10" s="2210"/>
      <c r="L10" s="2218" t="s">
        <v>506</v>
      </c>
      <c r="M10" s="2209"/>
      <c r="N10" s="2210"/>
      <c r="O10" s="2218" t="s">
        <v>507</v>
      </c>
      <c r="P10" s="2209"/>
      <c r="Q10" s="2210"/>
      <c r="R10" s="2218" t="s">
        <v>510</v>
      </c>
      <c r="S10" s="2209"/>
      <c r="T10" s="2210"/>
      <c r="U10" s="2218" t="s">
        <v>511</v>
      </c>
      <c r="V10" s="2209"/>
      <c r="W10" s="2210"/>
      <c r="X10" s="2218" t="s">
        <v>515</v>
      </c>
      <c r="Y10" s="2209"/>
      <c r="Z10" s="2210"/>
      <c r="AA10" s="2218" t="s">
        <v>518</v>
      </c>
      <c r="AB10" s="2209"/>
      <c r="AC10" s="2210"/>
      <c r="AD10" s="2218" t="s">
        <v>519</v>
      </c>
      <c r="AE10" s="2209"/>
      <c r="AF10" s="2210"/>
      <c r="AG10" s="2218" t="s">
        <v>520</v>
      </c>
      <c r="AH10" s="2209"/>
      <c r="AI10" s="2210"/>
      <c r="AJ10" s="2218" t="s">
        <v>521</v>
      </c>
      <c r="AK10" s="2209"/>
      <c r="AL10" s="2210"/>
      <c r="AM10" s="43"/>
      <c r="AN10" s="104" t="s">
        <v>799</v>
      </c>
      <c r="AO10" s="2209" t="s">
        <v>498</v>
      </c>
      <c r="AP10" s="2210"/>
      <c r="AQ10" s="2209" t="s">
        <v>502</v>
      </c>
      <c r="AR10" s="2210"/>
      <c r="AS10" s="2209" t="s">
        <v>503</v>
      </c>
      <c r="AT10" s="2210"/>
      <c r="AU10" s="2218" t="s">
        <v>506</v>
      </c>
      <c r="AV10" s="2210"/>
      <c r="AW10" s="2218" t="s">
        <v>507</v>
      </c>
      <c r="AX10" s="2210"/>
      <c r="AY10" s="2218" t="s">
        <v>510</v>
      </c>
      <c r="AZ10" s="2210"/>
      <c r="BA10" s="2218" t="s">
        <v>511</v>
      </c>
      <c r="BB10" s="2210"/>
      <c r="BC10" s="2218" t="s">
        <v>515</v>
      </c>
      <c r="BD10" s="2210"/>
      <c r="BE10" s="2218" t="s">
        <v>518</v>
      </c>
      <c r="BF10" s="2210"/>
      <c r="BG10" s="2218" t="s">
        <v>519</v>
      </c>
      <c r="BH10" s="2210"/>
      <c r="BI10" s="2218" t="s">
        <v>520</v>
      </c>
      <c r="BJ10" s="2210"/>
      <c r="BK10" s="2218" t="s">
        <v>521</v>
      </c>
      <c r="BL10" s="2210"/>
      <c r="BM10" s="43"/>
      <c r="BN10" s="104" t="s">
        <v>799</v>
      </c>
      <c r="BO10" s="2218" t="s">
        <v>498</v>
      </c>
      <c r="BP10" s="2210"/>
      <c r="BQ10" s="2218" t="s">
        <v>502</v>
      </c>
      <c r="BR10" s="2210"/>
      <c r="BS10" s="2218" t="s">
        <v>503</v>
      </c>
      <c r="BT10" s="2210"/>
      <c r="BU10" s="2218" t="s">
        <v>506</v>
      </c>
      <c r="BV10" s="2210"/>
      <c r="BW10" s="2218" t="s">
        <v>507</v>
      </c>
      <c r="BX10" s="2210"/>
      <c r="BY10" s="2218" t="s">
        <v>510</v>
      </c>
      <c r="BZ10" s="2210"/>
      <c r="CA10" s="2218" t="s">
        <v>511</v>
      </c>
      <c r="CB10" s="2210"/>
      <c r="CC10" s="2218" t="s">
        <v>515</v>
      </c>
      <c r="CD10" s="2210"/>
      <c r="CE10" s="2218" t="s">
        <v>518</v>
      </c>
      <c r="CF10" s="2210"/>
      <c r="CG10" s="2218" t="s">
        <v>519</v>
      </c>
      <c r="CH10" s="2210"/>
      <c r="CI10" s="2218" t="s">
        <v>520</v>
      </c>
      <c r="CJ10" s="2210"/>
      <c r="CK10" s="2218" t="s">
        <v>521</v>
      </c>
      <c r="CL10" s="2210"/>
      <c r="CM10" s="871"/>
      <c r="CN10" s="104"/>
      <c r="CO10" s="2239" t="s">
        <v>498</v>
      </c>
      <c r="CP10" s="2240"/>
      <c r="CQ10" s="889" t="s">
        <v>502</v>
      </c>
      <c r="CR10" s="889" t="s">
        <v>503</v>
      </c>
      <c r="CS10" s="1871" t="s">
        <v>506</v>
      </c>
      <c r="CT10" s="1871" t="s">
        <v>507</v>
      </c>
      <c r="CU10" s="1871" t="s">
        <v>510</v>
      </c>
      <c r="CV10" s="1871" t="s">
        <v>511</v>
      </c>
      <c r="CW10" s="1871" t="s">
        <v>515</v>
      </c>
      <c r="CX10" s="1871" t="s">
        <v>518</v>
      </c>
      <c r="CY10" s="1871" t="s">
        <v>519</v>
      </c>
      <c r="CZ10" s="1871" t="s">
        <v>520</v>
      </c>
      <c r="DA10" s="1871" t="s">
        <v>521</v>
      </c>
      <c r="DB10" s="1871" t="s">
        <v>523</v>
      </c>
      <c r="DD10" s="871"/>
      <c r="DE10" s="104"/>
      <c r="DF10" s="2239" t="s">
        <v>498</v>
      </c>
      <c r="DG10" s="2240"/>
      <c r="DH10" s="889" t="s">
        <v>502</v>
      </c>
      <c r="DI10" s="889" t="s">
        <v>503</v>
      </c>
      <c r="DJ10" s="890" t="s">
        <v>506</v>
      </c>
      <c r="DK10" s="890" t="s">
        <v>507</v>
      </c>
      <c r="DL10" s="890" t="s">
        <v>510</v>
      </c>
      <c r="DM10" s="890" t="s">
        <v>511</v>
      </c>
      <c r="DN10" s="890" t="s">
        <v>515</v>
      </c>
      <c r="DO10" s="890" t="s">
        <v>518</v>
      </c>
      <c r="DP10" s="890" t="s">
        <v>519</v>
      </c>
      <c r="DQ10" s="890" t="s">
        <v>520</v>
      </c>
      <c r="DR10" s="890" t="s">
        <v>521</v>
      </c>
      <c r="DS10" s="890" t="s">
        <v>523</v>
      </c>
    </row>
    <row r="11" spans="1:124" x14ac:dyDescent="0.2">
      <c r="A11" s="4"/>
      <c r="B11" s="59">
        <v>2002</v>
      </c>
      <c r="C11" s="1551"/>
      <c r="D11" s="1552"/>
      <c r="E11" s="1553"/>
      <c r="F11" s="1551"/>
      <c r="G11" s="1552"/>
      <c r="H11" s="1554"/>
      <c r="I11" s="1551"/>
      <c r="J11" s="1552"/>
      <c r="K11" s="1554"/>
      <c r="L11" s="1551"/>
      <c r="M11" s="1552"/>
      <c r="N11" s="1554"/>
      <c r="O11" s="1551"/>
      <c r="P11" s="1552"/>
      <c r="Q11" s="1553"/>
      <c r="R11" s="1551"/>
      <c r="S11" s="1552"/>
      <c r="T11" s="1553"/>
      <c r="U11" s="1551"/>
      <c r="V11" s="1555"/>
      <c r="W11" s="1556"/>
      <c r="X11" s="1551"/>
      <c r="Y11" s="1552"/>
      <c r="Z11" s="1554"/>
      <c r="AA11" s="1551"/>
      <c r="AB11" s="1552"/>
      <c r="AC11" s="1554"/>
      <c r="AD11" s="1551"/>
      <c r="AE11" s="1552"/>
      <c r="AF11" s="1553"/>
      <c r="AG11" s="1551"/>
      <c r="AH11" s="1552"/>
      <c r="AI11" s="1553"/>
      <c r="AJ11" s="1551"/>
      <c r="AK11" s="1552"/>
      <c r="AL11" s="1553"/>
      <c r="AM11" s="248"/>
      <c r="AN11" s="59">
        <v>2002</v>
      </c>
      <c r="AO11" s="1551"/>
      <c r="AP11" s="1558"/>
      <c r="AQ11" s="1551"/>
      <c r="AR11" s="1558"/>
      <c r="AS11" s="1551"/>
      <c r="AT11" s="1558"/>
      <c r="AU11" s="1551"/>
      <c r="AV11" s="1558"/>
      <c r="AW11" s="1551"/>
      <c r="AX11" s="1558"/>
      <c r="AY11" s="1551"/>
      <c r="AZ11" s="1558"/>
      <c r="BA11" s="1551"/>
      <c r="BB11" s="1558"/>
      <c r="BC11" s="1551"/>
      <c r="BD11" s="1558"/>
      <c r="BE11" s="1551"/>
      <c r="BF11" s="1558"/>
      <c r="BG11" s="1551"/>
      <c r="BH11" s="1558"/>
      <c r="BI11" s="1551"/>
      <c r="BJ11" s="1558"/>
      <c r="BK11" s="1551"/>
      <c r="BL11" s="1558"/>
      <c r="BM11" s="248"/>
      <c r="BN11" s="59">
        <v>2002</v>
      </c>
      <c r="BO11" s="1551"/>
      <c r="BP11" s="1558"/>
      <c r="BQ11" s="1551"/>
      <c r="BR11" s="1558"/>
      <c r="BS11" s="1551"/>
      <c r="BT11" s="1558"/>
      <c r="BU11" s="1551"/>
      <c r="BV11" s="1558"/>
      <c r="BW11" s="1551"/>
      <c r="BX11" s="1558"/>
      <c r="BY11" s="1551"/>
      <c r="BZ11" s="1558"/>
      <c r="CA11" s="1551"/>
      <c r="CB11" s="1558"/>
      <c r="CC11" s="1551"/>
      <c r="CD11" s="1558"/>
      <c r="CE11" s="1551"/>
      <c r="CF11" s="1558"/>
      <c r="CG11" s="1551"/>
      <c r="CH11" s="1558"/>
      <c r="CI11" s="1551"/>
      <c r="CJ11" s="1558"/>
      <c r="CK11" s="1551"/>
      <c r="CL11" s="1558"/>
      <c r="CM11" s="872"/>
      <c r="CN11" s="59">
        <v>2002</v>
      </c>
      <c r="CO11" s="880"/>
      <c r="CP11" s="881"/>
      <c r="CQ11" s="891"/>
      <c r="CR11" s="891"/>
      <c r="CS11" s="892"/>
      <c r="CT11" s="892"/>
      <c r="CU11" s="892"/>
      <c r="CV11" s="892"/>
      <c r="CW11" s="892"/>
      <c r="CX11" s="892"/>
      <c r="CY11" s="892"/>
      <c r="CZ11" s="892"/>
      <c r="DA11" s="892"/>
      <c r="DB11" s="892"/>
      <c r="DD11" s="872"/>
      <c r="DE11" s="59">
        <v>2002</v>
      </c>
      <c r="DF11" s="880"/>
      <c r="DG11" s="881"/>
      <c r="DH11" s="891"/>
      <c r="DI11" s="891"/>
      <c r="DJ11" s="892"/>
      <c r="DK11" s="892"/>
      <c r="DL11" s="892"/>
      <c r="DM11" s="892"/>
      <c r="DN11" s="892"/>
      <c r="DO11" s="892"/>
      <c r="DP11" s="892"/>
      <c r="DQ11" s="892"/>
      <c r="DR11" s="892"/>
      <c r="DS11" s="892"/>
    </row>
    <row r="12" spans="1:124" x14ac:dyDescent="0.2">
      <c r="A12" s="4"/>
      <c r="B12" s="60">
        <v>2003</v>
      </c>
      <c r="C12" s="1551"/>
      <c r="D12" s="1557"/>
      <c r="E12" s="1558"/>
      <c r="F12" s="1551"/>
      <c r="G12" s="1557"/>
      <c r="H12" s="1554"/>
      <c r="I12" s="1551"/>
      <c r="J12" s="1557"/>
      <c r="K12" s="1554"/>
      <c r="L12" s="1551"/>
      <c r="M12" s="1557"/>
      <c r="N12" s="1554"/>
      <c r="O12" s="1551"/>
      <c r="P12" s="1557"/>
      <c r="Q12" s="1558"/>
      <c r="R12" s="1551"/>
      <c r="S12" s="1557"/>
      <c r="T12" s="1558"/>
      <c r="U12" s="1551"/>
      <c r="V12" s="1559"/>
      <c r="W12" s="1556"/>
      <c r="X12" s="1551"/>
      <c r="Y12" s="1557"/>
      <c r="Z12" s="1554"/>
      <c r="AA12" s="1551"/>
      <c r="AB12" s="1557"/>
      <c r="AC12" s="1554"/>
      <c r="AD12" s="1551"/>
      <c r="AE12" s="1557"/>
      <c r="AF12" s="1558"/>
      <c r="AG12" s="1551"/>
      <c r="AH12" s="1557"/>
      <c r="AI12" s="1554"/>
      <c r="AJ12" s="1551"/>
      <c r="AK12" s="1557"/>
      <c r="AL12" s="1554"/>
      <c r="AM12" s="248"/>
      <c r="AN12" s="60">
        <v>2003</v>
      </c>
      <c r="AO12" s="1551"/>
      <c r="AP12" s="1564"/>
      <c r="AQ12" s="1551"/>
      <c r="AR12" s="1564"/>
      <c r="AS12" s="1551"/>
      <c r="AT12" s="1564"/>
      <c r="AU12" s="1551"/>
      <c r="AV12" s="1564"/>
      <c r="AW12" s="1551"/>
      <c r="AX12" s="1564"/>
      <c r="AY12" s="1551"/>
      <c r="AZ12" s="1564"/>
      <c r="BA12" s="1551"/>
      <c r="BB12" s="1564"/>
      <c r="BC12" s="1551"/>
      <c r="BD12" s="1564"/>
      <c r="BE12" s="1551"/>
      <c r="BF12" s="1564"/>
      <c r="BG12" s="1551"/>
      <c r="BH12" s="1564"/>
      <c r="BI12" s="1551"/>
      <c r="BJ12" s="1564"/>
      <c r="BK12" s="1551"/>
      <c r="BL12" s="1564"/>
      <c r="BM12" s="248"/>
      <c r="BN12" s="60">
        <v>2003</v>
      </c>
      <c r="BO12" s="1551"/>
      <c r="BP12" s="1564"/>
      <c r="BQ12" s="1551"/>
      <c r="BR12" s="1564"/>
      <c r="BS12" s="1551"/>
      <c r="BT12" s="1564"/>
      <c r="BU12" s="1551"/>
      <c r="BV12" s="1564"/>
      <c r="BW12" s="1551"/>
      <c r="BX12" s="1564"/>
      <c r="BY12" s="1551"/>
      <c r="BZ12" s="1564"/>
      <c r="CA12" s="1551"/>
      <c r="CB12" s="1564"/>
      <c r="CC12" s="1551"/>
      <c r="CD12" s="1564"/>
      <c r="CE12" s="1551"/>
      <c r="CF12" s="1564"/>
      <c r="CG12" s="1551"/>
      <c r="CH12" s="1564"/>
      <c r="CI12" s="1551"/>
      <c r="CJ12" s="1564"/>
      <c r="CK12" s="1551"/>
      <c r="CL12" s="1564"/>
      <c r="CM12" s="872"/>
      <c r="CN12" s="60">
        <v>2003</v>
      </c>
      <c r="CO12" s="880"/>
      <c r="CP12" s="882"/>
      <c r="CQ12" s="891"/>
      <c r="CR12" s="891"/>
      <c r="CS12" s="892"/>
      <c r="CT12" s="892"/>
      <c r="CU12" s="892"/>
      <c r="CV12" s="892"/>
      <c r="CW12" s="892"/>
      <c r="CX12" s="892"/>
      <c r="CY12" s="892"/>
      <c r="CZ12" s="892"/>
      <c r="DA12" s="892"/>
      <c r="DB12" s="892"/>
      <c r="DD12" s="872"/>
      <c r="DE12" s="60">
        <v>2003</v>
      </c>
      <c r="DF12" s="880"/>
      <c r="DG12" s="882"/>
      <c r="DH12" s="891"/>
      <c r="DI12" s="891"/>
      <c r="DJ12" s="892"/>
      <c r="DK12" s="892"/>
      <c r="DL12" s="892"/>
      <c r="DM12" s="892"/>
      <c r="DN12" s="892"/>
      <c r="DO12" s="892"/>
      <c r="DP12" s="892"/>
      <c r="DQ12" s="892"/>
      <c r="DR12" s="892"/>
      <c r="DS12" s="892"/>
    </row>
    <row r="13" spans="1:124" x14ac:dyDescent="0.2">
      <c r="A13" s="4"/>
      <c r="B13" s="60">
        <v>2004</v>
      </c>
      <c r="C13" s="1551"/>
      <c r="D13" s="1557"/>
      <c r="E13" s="1558"/>
      <c r="F13" s="1551"/>
      <c r="G13" s="1557"/>
      <c r="H13" s="1554"/>
      <c r="I13" s="1551"/>
      <c r="J13" s="1557"/>
      <c r="K13" s="1554"/>
      <c r="L13" s="1551"/>
      <c r="M13" s="1557"/>
      <c r="N13" s="1554"/>
      <c r="O13" s="1551"/>
      <c r="P13" s="1557"/>
      <c r="Q13" s="1558"/>
      <c r="R13" s="1551"/>
      <c r="S13" s="1557"/>
      <c r="T13" s="1558"/>
      <c r="U13" s="1551"/>
      <c r="V13" s="1559"/>
      <c r="W13" s="1556"/>
      <c r="X13" s="1551"/>
      <c r="Y13" s="1557"/>
      <c r="Z13" s="1554"/>
      <c r="AA13" s="1551"/>
      <c r="AB13" s="1557"/>
      <c r="AC13" s="1554"/>
      <c r="AD13" s="1551"/>
      <c r="AE13" s="1557"/>
      <c r="AF13" s="1558"/>
      <c r="AG13" s="1551"/>
      <c r="AH13" s="1557"/>
      <c r="AI13" s="1554"/>
      <c r="AJ13" s="1551"/>
      <c r="AK13" s="1557"/>
      <c r="AL13" s="1554"/>
      <c r="AM13" s="248"/>
      <c r="AN13" s="60">
        <v>2004</v>
      </c>
      <c r="AO13" s="1551"/>
      <c r="AP13" s="1564"/>
      <c r="AQ13" s="1551"/>
      <c r="AR13" s="1564"/>
      <c r="AS13" s="1551"/>
      <c r="AT13" s="1564"/>
      <c r="AU13" s="1551"/>
      <c r="AV13" s="1564"/>
      <c r="AW13" s="1551"/>
      <c r="AX13" s="1564"/>
      <c r="AY13" s="1551"/>
      <c r="AZ13" s="1564"/>
      <c r="BA13" s="1551"/>
      <c r="BB13" s="1564"/>
      <c r="BC13" s="1551"/>
      <c r="BD13" s="1564"/>
      <c r="BE13" s="1551"/>
      <c r="BF13" s="1564"/>
      <c r="BG13" s="1551"/>
      <c r="BH13" s="1564"/>
      <c r="BI13" s="1551"/>
      <c r="BJ13" s="1564"/>
      <c r="BK13" s="1551"/>
      <c r="BL13" s="1564"/>
      <c r="BM13" s="248"/>
      <c r="BN13" s="60">
        <v>2004</v>
      </c>
      <c r="BO13" s="1551"/>
      <c r="BP13" s="1564"/>
      <c r="BQ13" s="1551"/>
      <c r="BR13" s="1564"/>
      <c r="BS13" s="1551"/>
      <c r="BT13" s="1564"/>
      <c r="BU13" s="1551"/>
      <c r="BV13" s="1564"/>
      <c r="BW13" s="1551"/>
      <c r="BX13" s="1564"/>
      <c r="BY13" s="1551"/>
      <c r="BZ13" s="1564"/>
      <c r="CA13" s="1551"/>
      <c r="CB13" s="1564"/>
      <c r="CC13" s="1551"/>
      <c r="CD13" s="1564"/>
      <c r="CE13" s="1551"/>
      <c r="CF13" s="1564"/>
      <c r="CG13" s="1551"/>
      <c r="CH13" s="1564"/>
      <c r="CI13" s="1551"/>
      <c r="CJ13" s="1564"/>
      <c r="CK13" s="1551"/>
      <c r="CL13" s="1564"/>
      <c r="CM13" s="872"/>
      <c r="CN13" s="60">
        <v>2004</v>
      </c>
      <c r="CO13" s="880"/>
      <c r="CP13" s="882"/>
      <c r="CQ13" s="891"/>
      <c r="CR13" s="891"/>
      <c r="CS13" s="893"/>
      <c r="CT13" s="893"/>
      <c r="CU13" s="893"/>
      <c r="CV13" s="893"/>
      <c r="CW13" s="893"/>
      <c r="CX13" s="893"/>
      <c r="CY13" s="893"/>
      <c r="CZ13" s="893"/>
      <c r="DA13" s="893"/>
      <c r="DB13" s="893"/>
      <c r="DD13" s="872"/>
      <c r="DE13" s="60">
        <v>2004</v>
      </c>
      <c r="DF13" s="880"/>
      <c r="DG13" s="882"/>
      <c r="DH13" s="891"/>
      <c r="DI13" s="891"/>
      <c r="DJ13" s="893"/>
      <c r="DK13" s="893"/>
      <c r="DL13" s="893"/>
      <c r="DM13" s="893"/>
      <c r="DN13" s="893"/>
      <c r="DO13" s="893"/>
      <c r="DP13" s="893"/>
      <c r="DQ13" s="893"/>
      <c r="DR13" s="893"/>
      <c r="DS13" s="893"/>
    </row>
    <row r="14" spans="1:124" x14ac:dyDescent="0.2">
      <c r="A14" s="4"/>
      <c r="B14" s="60">
        <v>2005</v>
      </c>
      <c r="C14" s="1551"/>
      <c r="D14" s="1557"/>
      <c r="E14" s="1558"/>
      <c r="F14" s="1551"/>
      <c r="G14" s="1557"/>
      <c r="H14" s="1554"/>
      <c r="I14" s="1551"/>
      <c r="J14" s="1557"/>
      <c r="K14" s="1554"/>
      <c r="L14" s="1551"/>
      <c r="M14" s="1557"/>
      <c r="N14" s="1554"/>
      <c r="O14" s="1551"/>
      <c r="P14" s="1557"/>
      <c r="Q14" s="1558"/>
      <c r="R14" s="1551"/>
      <c r="S14" s="1557"/>
      <c r="T14" s="1558"/>
      <c r="U14" s="1551"/>
      <c r="V14" s="1559"/>
      <c r="W14" s="1556"/>
      <c r="X14" s="1551"/>
      <c r="Y14" s="1557"/>
      <c r="Z14" s="1554"/>
      <c r="AA14" s="1551"/>
      <c r="AB14" s="1557"/>
      <c r="AC14" s="1554"/>
      <c r="AD14" s="1551"/>
      <c r="AE14" s="1557"/>
      <c r="AF14" s="1558"/>
      <c r="AG14" s="1551"/>
      <c r="AH14" s="1557"/>
      <c r="AI14" s="1554"/>
      <c r="AJ14" s="1551"/>
      <c r="AK14" s="1557"/>
      <c r="AL14" s="1554"/>
      <c r="AM14" s="248"/>
      <c r="AN14" s="60">
        <v>2005</v>
      </c>
      <c r="AO14" s="1551"/>
      <c r="AP14" s="1564"/>
      <c r="AQ14" s="1551"/>
      <c r="AR14" s="1564"/>
      <c r="AS14" s="1551"/>
      <c r="AT14" s="1564"/>
      <c r="AU14" s="1551"/>
      <c r="AV14" s="1564"/>
      <c r="AW14" s="1551"/>
      <c r="AX14" s="1564"/>
      <c r="AY14" s="1551"/>
      <c r="AZ14" s="1564"/>
      <c r="BA14" s="1551"/>
      <c r="BB14" s="1564"/>
      <c r="BC14" s="1551"/>
      <c r="BD14" s="1564"/>
      <c r="BE14" s="1551"/>
      <c r="BF14" s="1564"/>
      <c r="BG14" s="1551"/>
      <c r="BH14" s="1564"/>
      <c r="BI14" s="1551"/>
      <c r="BJ14" s="1564"/>
      <c r="BK14" s="1551"/>
      <c r="BL14" s="1564"/>
      <c r="BM14" s="248"/>
      <c r="BN14" s="60">
        <v>2005</v>
      </c>
      <c r="BO14" s="1551"/>
      <c r="BP14" s="1564"/>
      <c r="BQ14" s="1551"/>
      <c r="BR14" s="1564"/>
      <c r="BS14" s="1551"/>
      <c r="BT14" s="1564"/>
      <c r="BU14" s="1551"/>
      <c r="BV14" s="1564"/>
      <c r="BW14" s="1551"/>
      <c r="BX14" s="1564"/>
      <c r="BY14" s="1551"/>
      <c r="BZ14" s="1564"/>
      <c r="CA14" s="1551"/>
      <c r="CB14" s="1564"/>
      <c r="CC14" s="1551"/>
      <c r="CD14" s="1564"/>
      <c r="CE14" s="1551"/>
      <c r="CF14" s="1564"/>
      <c r="CG14" s="1551"/>
      <c r="CH14" s="1564"/>
      <c r="CI14" s="1551"/>
      <c r="CJ14" s="1564"/>
      <c r="CK14" s="1551"/>
      <c r="CL14" s="1564"/>
      <c r="CM14" s="872"/>
      <c r="CN14" s="60">
        <v>2005</v>
      </c>
      <c r="CO14" s="880"/>
      <c r="CP14" s="882"/>
      <c r="CQ14" s="891"/>
      <c r="CR14" s="891"/>
      <c r="CS14" s="891"/>
      <c r="CT14" s="891"/>
      <c r="CU14" s="891"/>
      <c r="CV14" s="891"/>
      <c r="CW14" s="891"/>
      <c r="CX14" s="891"/>
      <c r="CY14" s="891"/>
      <c r="CZ14" s="891"/>
      <c r="DA14" s="891"/>
      <c r="DB14" s="891"/>
      <c r="DD14" s="872"/>
      <c r="DE14" s="60">
        <v>2005</v>
      </c>
      <c r="DF14" s="880"/>
      <c r="DG14" s="882"/>
      <c r="DH14" s="891"/>
      <c r="DI14" s="891"/>
      <c r="DJ14" s="891"/>
      <c r="DK14" s="891"/>
      <c r="DL14" s="891"/>
      <c r="DM14" s="891"/>
      <c r="DN14" s="891"/>
      <c r="DO14" s="891"/>
      <c r="DP14" s="891"/>
      <c r="DQ14" s="891"/>
      <c r="DR14" s="891"/>
      <c r="DS14" s="891"/>
    </row>
    <row r="15" spans="1:124" x14ac:dyDescent="0.2">
      <c r="A15" s="4"/>
      <c r="B15" s="60">
        <v>2006</v>
      </c>
      <c r="C15" s="1551"/>
      <c r="D15" s="1557"/>
      <c r="E15" s="1558"/>
      <c r="F15" s="1551"/>
      <c r="G15" s="1557"/>
      <c r="H15" s="1554"/>
      <c r="I15" s="1551"/>
      <c r="J15" s="1557"/>
      <c r="K15" s="1554"/>
      <c r="L15" s="1551"/>
      <c r="M15" s="1557"/>
      <c r="N15" s="1554"/>
      <c r="O15" s="1551"/>
      <c r="P15" s="1557"/>
      <c r="Q15" s="1558"/>
      <c r="R15" s="1551"/>
      <c r="S15" s="1557"/>
      <c r="T15" s="1558"/>
      <c r="U15" s="1551"/>
      <c r="V15" s="1559"/>
      <c r="W15" s="1556"/>
      <c r="X15" s="1551"/>
      <c r="Y15" s="1557"/>
      <c r="Z15" s="1554"/>
      <c r="AA15" s="1551"/>
      <c r="AB15" s="1557"/>
      <c r="AC15" s="1554"/>
      <c r="AD15" s="1551"/>
      <c r="AE15" s="1557"/>
      <c r="AF15" s="1558"/>
      <c r="AG15" s="1551"/>
      <c r="AH15" s="1557"/>
      <c r="AI15" s="1554"/>
      <c r="AJ15" s="1551"/>
      <c r="AK15" s="1557"/>
      <c r="AL15" s="1554"/>
      <c r="AM15" s="248"/>
      <c r="AN15" s="60">
        <v>2006</v>
      </c>
      <c r="AO15" s="1551"/>
      <c r="AP15" s="1564"/>
      <c r="AQ15" s="1551"/>
      <c r="AR15" s="1564"/>
      <c r="AS15" s="1551"/>
      <c r="AT15" s="1564"/>
      <c r="AU15" s="1551"/>
      <c r="AV15" s="1564"/>
      <c r="AW15" s="1551"/>
      <c r="AX15" s="1564"/>
      <c r="AY15" s="1551"/>
      <c r="AZ15" s="1564"/>
      <c r="BA15" s="1551"/>
      <c r="BB15" s="1564"/>
      <c r="BC15" s="1551"/>
      <c r="BD15" s="1564"/>
      <c r="BE15" s="1551"/>
      <c r="BF15" s="1564"/>
      <c r="BG15" s="1551"/>
      <c r="BH15" s="1564"/>
      <c r="BI15" s="1551"/>
      <c r="BJ15" s="1564"/>
      <c r="BK15" s="1551"/>
      <c r="BL15" s="1564"/>
      <c r="BM15" s="248"/>
      <c r="BN15" s="60">
        <v>2006</v>
      </c>
      <c r="BO15" s="1551"/>
      <c r="BP15" s="1564"/>
      <c r="BQ15" s="1551"/>
      <c r="BR15" s="1564"/>
      <c r="BS15" s="1551"/>
      <c r="BT15" s="1564"/>
      <c r="BU15" s="1551"/>
      <c r="BV15" s="1564"/>
      <c r="BW15" s="1551"/>
      <c r="BX15" s="1564"/>
      <c r="BY15" s="1551"/>
      <c r="BZ15" s="1564"/>
      <c r="CA15" s="1551"/>
      <c r="CB15" s="1564"/>
      <c r="CC15" s="1551"/>
      <c r="CD15" s="1564"/>
      <c r="CE15" s="1551"/>
      <c r="CF15" s="1564"/>
      <c r="CG15" s="1551"/>
      <c r="CH15" s="1564"/>
      <c r="CI15" s="1551"/>
      <c r="CJ15" s="1564"/>
      <c r="CK15" s="1551"/>
      <c r="CL15" s="1564"/>
      <c r="CM15" s="872"/>
      <c r="CN15" s="60">
        <v>2006</v>
      </c>
      <c r="CO15" s="880"/>
      <c r="CP15" s="882"/>
      <c r="CQ15" s="891"/>
      <c r="CR15" s="891"/>
      <c r="CS15" s="891"/>
      <c r="CT15" s="891"/>
      <c r="CU15" s="891"/>
      <c r="CV15" s="891"/>
      <c r="CW15" s="891"/>
      <c r="CX15" s="891"/>
      <c r="CY15" s="891"/>
      <c r="CZ15" s="891"/>
      <c r="DA15" s="891"/>
      <c r="DB15" s="891"/>
      <c r="DD15" s="872"/>
      <c r="DE15" s="60">
        <v>2006</v>
      </c>
      <c r="DF15" s="880"/>
      <c r="DG15" s="882"/>
      <c r="DH15" s="891"/>
      <c r="DI15" s="891"/>
      <c r="DJ15" s="891"/>
      <c r="DK15" s="891"/>
      <c r="DL15" s="891"/>
      <c r="DM15" s="891"/>
      <c r="DN15" s="891"/>
      <c r="DO15" s="891"/>
      <c r="DP15" s="891"/>
      <c r="DQ15" s="891"/>
      <c r="DR15" s="891"/>
      <c r="DS15" s="891"/>
    </row>
    <row r="16" spans="1:124" x14ac:dyDescent="0.2">
      <c r="A16" s="4" t="s">
        <v>800</v>
      </c>
      <c r="B16" s="60">
        <v>2007</v>
      </c>
      <c r="C16" s="1551"/>
      <c r="D16" s="1557"/>
      <c r="E16" s="1558"/>
      <c r="F16" s="1551"/>
      <c r="G16" s="1557"/>
      <c r="H16" s="1554"/>
      <c r="I16" s="1551"/>
      <c r="J16" s="1557"/>
      <c r="K16" s="1554"/>
      <c r="L16" s="1551"/>
      <c r="M16" s="1557"/>
      <c r="N16" s="1554"/>
      <c r="O16" s="1551"/>
      <c r="P16" s="1557"/>
      <c r="Q16" s="1558"/>
      <c r="R16" s="1551"/>
      <c r="S16" s="1557"/>
      <c r="T16" s="1558"/>
      <c r="U16" s="1551"/>
      <c r="V16" s="1557"/>
      <c r="W16" s="1554"/>
      <c r="X16" s="1551"/>
      <c r="Y16" s="1557"/>
      <c r="Z16" s="1554"/>
      <c r="AA16" s="1551"/>
      <c r="AB16" s="1557"/>
      <c r="AC16" s="1554"/>
      <c r="AD16" s="1551"/>
      <c r="AE16" s="1557"/>
      <c r="AF16" s="1558"/>
      <c r="AG16" s="1551"/>
      <c r="AH16" s="1557"/>
      <c r="AI16" s="1554"/>
      <c r="AJ16" s="1551"/>
      <c r="AK16" s="1557"/>
      <c r="AL16" s="1554"/>
      <c r="AM16" s="248"/>
      <c r="AN16" s="60">
        <v>2007</v>
      </c>
      <c r="AO16" s="1551"/>
      <c r="AP16" s="1564"/>
      <c r="AQ16" s="1551"/>
      <c r="AR16" s="1564"/>
      <c r="AS16" s="1551"/>
      <c r="AT16" s="1564"/>
      <c r="AU16" s="1551"/>
      <c r="AV16" s="1564"/>
      <c r="AW16" s="1551"/>
      <c r="AX16" s="1564"/>
      <c r="AY16" s="1551"/>
      <c r="AZ16" s="1564"/>
      <c r="BA16" s="1551"/>
      <c r="BB16" s="1564"/>
      <c r="BC16" s="1551"/>
      <c r="BD16" s="1564"/>
      <c r="BE16" s="1551"/>
      <c r="BF16" s="1564"/>
      <c r="BG16" s="1551"/>
      <c r="BH16" s="1564"/>
      <c r="BI16" s="1551"/>
      <c r="BJ16" s="1564"/>
      <c r="BK16" s="1551"/>
      <c r="BL16" s="1564"/>
      <c r="BM16" s="248"/>
      <c r="BN16" s="60">
        <v>2007</v>
      </c>
      <c r="BO16" s="1551"/>
      <c r="BP16" s="1564"/>
      <c r="BQ16" s="1551"/>
      <c r="BR16" s="1564"/>
      <c r="BS16" s="1551"/>
      <c r="BT16" s="1564"/>
      <c r="BU16" s="1551"/>
      <c r="BV16" s="1564"/>
      <c r="BW16" s="1551"/>
      <c r="BX16" s="1564"/>
      <c r="BY16" s="1551"/>
      <c r="BZ16" s="1564"/>
      <c r="CA16" s="1551"/>
      <c r="CB16" s="1564"/>
      <c r="CC16" s="1551"/>
      <c r="CD16" s="1564"/>
      <c r="CE16" s="1551"/>
      <c r="CF16" s="1564"/>
      <c r="CG16" s="1551"/>
      <c r="CH16" s="1564"/>
      <c r="CI16" s="1551"/>
      <c r="CJ16" s="1564"/>
      <c r="CK16" s="1551"/>
      <c r="CL16" s="1564"/>
      <c r="CM16" s="872"/>
      <c r="CN16" s="60">
        <v>2007</v>
      </c>
      <c r="CO16" s="880"/>
      <c r="CP16" s="882"/>
      <c r="CQ16" s="891"/>
      <c r="CR16" s="891"/>
      <c r="CS16" s="891"/>
      <c r="CT16" s="891"/>
      <c r="CU16" s="891"/>
      <c r="CV16" s="891"/>
      <c r="CW16" s="891"/>
      <c r="CX16" s="891"/>
      <c r="CY16" s="891"/>
      <c r="CZ16" s="891"/>
      <c r="DA16" s="891"/>
      <c r="DB16" s="891"/>
      <c r="DD16" s="872"/>
      <c r="DE16" s="60">
        <v>2007</v>
      </c>
      <c r="DF16" s="880"/>
      <c r="DG16" s="882"/>
      <c r="DH16" s="891"/>
      <c r="DI16" s="891"/>
      <c r="DJ16" s="891"/>
      <c r="DK16" s="891"/>
      <c r="DL16" s="891"/>
      <c r="DM16" s="891"/>
      <c r="DN16" s="891"/>
      <c r="DO16" s="891"/>
      <c r="DP16" s="891"/>
      <c r="DQ16" s="891"/>
      <c r="DR16" s="891"/>
      <c r="DS16" s="891"/>
    </row>
    <row r="17" spans="1:123" x14ac:dyDescent="0.2">
      <c r="A17" s="4"/>
      <c r="B17" s="60">
        <v>2008</v>
      </c>
      <c r="C17" s="1551"/>
      <c r="D17" s="1557"/>
      <c r="E17" s="1558"/>
      <c r="F17" s="1551"/>
      <c r="G17" s="1557"/>
      <c r="H17" s="1554"/>
      <c r="I17" s="1551"/>
      <c r="J17" s="1557"/>
      <c r="K17" s="1554"/>
      <c r="L17" s="1551"/>
      <c r="M17" s="1557"/>
      <c r="N17" s="1554"/>
      <c r="O17" s="1551"/>
      <c r="P17" s="1557"/>
      <c r="Q17" s="1558"/>
      <c r="R17" s="1551"/>
      <c r="S17" s="1557"/>
      <c r="T17" s="1558"/>
      <c r="U17" s="1551"/>
      <c r="V17" s="1557"/>
      <c r="W17" s="1554"/>
      <c r="X17" s="1551"/>
      <c r="Y17" s="1557"/>
      <c r="Z17" s="1554"/>
      <c r="AA17" s="1551"/>
      <c r="AB17" s="1557"/>
      <c r="AC17" s="1554"/>
      <c r="AD17" s="1551"/>
      <c r="AE17" s="1557"/>
      <c r="AF17" s="1558"/>
      <c r="AG17" s="1551"/>
      <c r="AH17" s="1557"/>
      <c r="AI17" s="1554"/>
      <c r="AJ17" s="1551"/>
      <c r="AK17" s="1557"/>
      <c r="AL17" s="1554"/>
      <c r="AM17" s="248"/>
      <c r="AN17" s="60">
        <v>2008</v>
      </c>
      <c r="AO17" s="1551"/>
      <c r="AP17" s="1564"/>
      <c r="AQ17" s="1551"/>
      <c r="AR17" s="1564"/>
      <c r="AS17" s="1551"/>
      <c r="AT17" s="1564"/>
      <c r="AU17" s="1551"/>
      <c r="AV17" s="1564"/>
      <c r="AW17" s="1551"/>
      <c r="AX17" s="1564"/>
      <c r="AY17" s="1551"/>
      <c r="AZ17" s="1564"/>
      <c r="BA17" s="1551"/>
      <c r="BB17" s="1564"/>
      <c r="BC17" s="1551"/>
      <c r="BD17" s="1564"/>
      <c r="BE17" s="1551"/>
      <c r="BF17" s="1564"/>
      <c r="BG17" s="1551"/>
      <c r="BH17" s="1564"/>
      <c r="BI17" s="1551"/>
      <c r="BJ17" s="1564"/>
      <c r="BK17" s="1551"/>
      <c r="BL17" s="1564"/>
      <c r="BM17" s="248"/>
      <c r="BN17" s="60">
        <v>2008</v>
      </c>
      <c r="BO17" s="1551"/>
      <c r="BP17" s="1564"/>
      <c r="BQ17" s="1551"/>
      <c r="BR17" s="1564"/>
      <c r="BS17" s="1551"/>
      <c r="BT17" s="1564"/>
      <c r="BU17" s="1551"/>
      <c r="BV17" s="1564"/>
      <c r="BW17" s="1551"/>
      <c r="BX17" s="1564"/>
      <c r="BY17" s="1551"/>
      <c r="BZ17" s="1564"/>
      <c r="CA17" s="1551"/>
      <c r="CB17" s="1564"/>
      <c r="CC17" s="1551"/>
      <c r="CD17" s="1564"/>
      <c r="CE17" s="1551"/>
      <c r="CF17" s="1564"/>
      <c r="CG17" s="1551"/>
      <c r="CH17" s="1564"/>
      <c r="CI17" s="1551"/>
      <c r="CJ17" s="1564"/>
      <c r="CK17" s="1551"/>
      <c r="CL17" s="1564"/>
      <c r="CM17" s="872"/>
      <c r="CN17" s="60">
        <v>2008</v>
      </c>
      <c r="CO17" s="880"/>
      <c r="CP17" s="882"/>
      <c r="CQ17" s="891"/>
      <c r="CR17" s="891"/>
      <c r="CS17" s="891"/>
      <c r="CT17" s="891"/>
      <c r="CU17" s="891"/>
      <c r="CV17" s="891"/>
      <c r="CW17" s="891"/>
      <c r="CX17" s="891"/>
      <c r="CY17" s="891"/>
      <c r="CZ17" s="891"/>
      <c r="DA17" s="891"/>
      <c r="DB17" s="891"/>
      <c r="DD17" s="872"/>
      <c r="DE17" s="60">
        <v>2008</v>
      </c>
      <c r="DF17" s="880"/>
      <c r="DG17" s="882"/>
      <c r="DH17" s="891"/>
      <c r="DI17" s="891"/>
      <c r="DJ17" s="891"/>
      <c r="DK17" s="891"/>
      <c r="DL17" s="891"/>
      <c r="DM17" s="891"/>
      <c r="DN17" s="891"/>
      <c r="DO17" s="891"/>
      <c r="DP17" s="891"/>
      <c r="DQ17" s="891"/>
      <c r="DR17" s="891"/>
      <c r="DS17" s="891"/>
    </row>
    <row r="18" spans="1:123" x14ac:dyDescent="0.2">
      <c r="A18" s="4"/>
      <c r="B18" s="60">
        <v>2009</v>
      </c>
      <c r="C18" s="1551"/>
      <c r="D18" s="1557"/>
      <c r="E18" s="1558"/>
      <c r="F18" s="1551"/>
      <c r="G18" s="1557"/>
      <c r="H18" s="1554"/>
      <c r="I18" s="1551"/>
      <c r="J18" s="1557"/>
      <c r="K18" s="1554"/>
      <c r="L18" s="1551"/>
      <c r="M18" s="1557"/>
      <c r="N18" s="1554"/>
      <c r="O18" s="1551"/>
      <c r="P18" s="1557"/>
      <c r="Q18" s="1558"/>
      <c r="R18" s="1551"/>
      <c r="S18" s="1557"/>
      <c r="T18" s="1558"/>
      <c r="U18" s="1551"/>
      <c r="V18" s="1557"/>
      <c r="W18" s="1554"/>
      <c r="X18" s="1551"/>
      <c r="Y18" s="1557"/>
      <c r="Z18" s="1554"/>
      <c r="AA18" s="1551"/>
      <c r="AB18" s="1557"/>
      <c r="AC18" s="1554"/>
      <c r="AD18" s="1551"/>
      <c r="AE18" s="1557"/>
      <c r="AF18" s="1558"/>
      <c r="AG18" s="1551"/>
      <c r="AH18" s="1557"/>
      <c r="AI18" s="1554"/>
      <c r="AJ18" s="1551"/>
      <c r="AK18" s="1557"/>
      <c r="AL18" s="1554"/>
      <c r="AM18" s="248"/>
      <c r="AN18" s="60">
        <v>2009</v>
      </c>
      <c r="AO18" s="1551"/>
      <c r="AP18" s="1564"/>
      <c r="AQ18" s="1551"/>
      <c r="AR18" s="1564"/>
      <c r="AS18" s="1551"/>
      <c r="AT18" s="1564"/>
      <c r="AU18" s="1551"/>
      <c r="AV18" s="1564"/>
      <c r="AW18" s="1551"/>
      <c r="AX18" s="1564"/>
      <c r="AY18" s="1551"/>
      <c r="AZ18" s="1564"/>
      <c r="BA18" s="1551"/>
      <c r="BB18" s="1564"/>
      <c r="BC18" s="1551"/>
      <c r="BD18" s="1564"/>
      <c r="BE18" s="1551"/>
      <c r="BF18" s="1564"/>
      <c r="BG18" s="1551"/>
      <c r="BH18" s="1564"/>
      <c r="BI18" s="1551"/>
      <c r="BJ18" s="1564"/>
      <c r="BK18" s="1551"/>
      <c r="BL18" s="1564"/>
      <c r="BM18" s="248"/>
      <c r="BN18" s="60">
        <v>2009</v>
      </c>
      <c r="BO18" s="1551"/>
      <c r="BP18" s="1564"/>
      <c r="BQ18" s="1551"/>
      <c r="BR18" s="1564"/>
      <c r="BS18" s="1551"/>
      <c r="BT18" s="1564"/>
      <c r="BU18" s="1551"/>
      <c r="BV18" s="1564"/>
      <c r="BW18" s="1551"/>
      <c r="BX18" s="1564"/>
      <c r="BY18" s="1551"/>
      <c r="BZ18" s="1564"/>
      <c r="CA18" s="1551"/>
      <c r="CB18" s="1564"/>
      <c r="CC18" s="1551"/>
      <c r="CD18" s="1564"/>
      <c r="CE18" s="1551"/>
      <c r="CF18" s="1564"/>
      <c r="CG18" s="1551"/>
      <c r="CH18" s="1564"/>
      <c r="CI18" s="1551"/>
      <c r="CJ18" s="1564"/>
      <c r="CK18" s="1551"/>
      <c r="CL18" s="1564"/>
      <c r="CM18" s="872"/>
      <c r="CN18" s="60">
        <v>2009</v>
      </c>
      <c r="CO18" s="880"/>
      <c r="CP18" s="882"/>
      <c r="CQ18" s="891"/>
      <c r="CR18" s="891"/>
      <c r="CS18" s="891"/>
      <c r="CT18" s="891"/>
      <c r="CU18" s="891"/>
      <c r="CV18" s="891"/>
      <c r="CW18" s="891"/>
      <c r="CX18" s="891"/>
      <c r="CY18" s="891"/>
      <c r="CZ18" s="891"/>
      <c r="DA18" s="891"/>
      <c r="DB18" s="891"/>
      <c r="DD18" s="872"/>
      <c r="DE18" s="60">
        <v>2009</v>
      </c>
      <c r="DF18" s="880"/>
      <c r="DG18" s="882"/>
      <c r="DH18" s="891"/>
      <c r="DI18" s="891"/>
      <c r="DJ18" s="891"/>
      <c r="DK18" s="891"/>
      <c r="DL18" s="891"/>
      <c r="DM18" s="891"/>
      <c r="DN18" s="891"/>
      <c r="DO18" s="891"/>
      <c r="DP18" s="891"/>
      <c r="DQ18" s="891"/>
      <c r="DR18" s="891"/>
      <c r="DS18" s="891"/>
    </row>
    <row r="19" spans="1:123" x14ac:dyDescent="0.2">
      <c r="A19" s="4"/>
      <c r="B19" s="60">
        <v>2010</v>
      </c>
      <c r="C19" s="1551"/>
      <c r="D19" s="1557"/>
      <c r="E19" s="1558"/>
      <c r="F19" s="1551"/>
      <c r="G19" s="1557"/>
      <c r="H19" s="1554"/>
      <c r="I19" s="1551"/>
      <c r="J19" s="1557"/>
      <c r="K19" s="1554"/>
      <c r="L19" s="1551"/>
      <c r="M19" s="1557"/>
      <c r="N19" s="1554"/>
      <c r="O19" s="1551"/>
      <c r="P19" s="1557"/>
      <c r="Q19" s="1558"/>
      <c r="R19" s="1551"/>
      <c r="S19" s="1557"/>
      <c r="T19" s="1558"/>
      <c r="U19" s="1551"/>
      <c r="V19" s="1557"/>
      <c r="W19" s="1554"/>
      <c r="X19" s="1551"/>
      <c r="Y19" s="1557"/>
      <c r="Z19" s="1554"/>
      <c r="AA19" s="1551"/>
      <c r="AB19" s="1557"/>
      <c r="AC19" s="1554"/>
      <c r="AD19" s="1551"/>
      <c r="AE19" s="1557"/>
      <c r="AF19" s="1558"/>
      <c r="AG19" s="1551"/>
      <c r="AH19" s="1557"/>
      <c r="AI19" s="1554"/>
      <c r="AJ19" s="1551"/>
      <c r="AK19" s="1557"/>
      <c r="AL19" s="1554"/>
      <c r="AM19" s="248"/>
      <c r="AN19" s="60">
        <v>2010</v>
      </c>
      <c r="AO19" s="1551"/>
      <c r="AP19" s="1564"/>
      <c r="AQ19" s="1551"/>
      <c r="AR19" s="1564"/>
      <c r="AS19" s="1551"/>
      <c r="AT19" s="1564"/>
      <c r="AU19" s="1551"/>
      <c r="AV19" s="1564"/>
      <c r="AW19" s="1551"/>
      <c r="AX19" s="1564"/>
      <c r="AY19" s="1551"/>
      <c r="AZ19" s="1564"/>
      <c r="BA19" s="1551"/>
      <c r="BB19" s="1564"/>
      <c r="BC19" s="1551"/>
      <c r="BD19" s="1564"/>
      <c r="BE19" s="1551"/>
      <c r="BF19" s="1564"/>
      <c r="BG19" s="1551"/>
      <c r="BH19" s="1564"/>
      <c r="BI19" s="1551"/>
      <c r="BJ19" s="1564"/>
      <c r="BK19" s="1551"/>
      <c r="BL19" s="1564"/>
      <c r="BM19" s="248"/>
      <c r="BN19" s="60">
        <v>2010</v>
      </c>
      <c r="BO19" s="1551"/>
      <c r="BP19" s="1564"/>
      <c r="BQ19" s="1551"/>
      <c r="BR19" s="1564"/>
      <c r="BS19" s="1551"/>
      <c r="BT19" s="1564"/>
      <c r="BU19" s="1551"/>
      <c r="BV19" s="1564"/>
      <c r="BW19" s="1551"/>
      <c r="BX19" s="1564"/>
      <c r="BY19" s="1551"/>
      <c r="BZ19" s="1564"/>
      <c r="CA19" s="1551"/>
      <c r="CB19" s="1564"/>
      <c r="CC19" s="1551"/>
      <c r="CD19" s="1564"/>
      <c r="CE19" s="1551"/>
      <c r="CF19" s="1564"/>
      <c r="CG19" s="1551"/>
      <c r="CH19" s="1564"/>
      <c r="CI19" s="1551"/>
      <c r="CJ19" s="1564"/>
      <c r="CK19" s="1551"/>
      <c r="CL19" s="1564"/>
      <c r="CM19" s="872"/>
      <c r="CN19" s="60">
        <v>2010</v>
      </c>
      <c r="CO19" s="880"/>
      <c r="CP19" s="882"/>
      <c r="CQ19" s="891"/>
      <c r="CR19" s="891"/>
      <c r="CS19" s="891"/>
      <c r="CT19" s="891"/>
      <c r="CU19" s="891"/>
      <c r="CV19" s="891"/>
      <c r="CW19" s="891"/>
      <c r="CX19" s="891"/>
      <c r="CY19" s="891"/>
      <c r="CZ19" s="891"/>
      <c r="DA19" s="891"/>
      <c r="DB19" s="891"/>
      <c r="DD19" s="872"/>
      <c r="DE19" s="60">
        <v>2010</v>
      </c>
      <c r="DF19" s="880"/>
      <c r="DG19" s="882"/>
      <c r="DH19" s="891"/>
      <c r="DI19" s="891"/>
      <c r="DJ19" s="891"/>
      <c r="DK19" s="891"/>
      <c r="DL19" s="891"/>
      <c r="DM19" s="891"/>
      <c r="DN19" s="891"/>
      <c r="DO19" s="891"/>
      <c r="DP19" s="891"/>
      <c r="DQ19" s="891"/>
      <c r="DR19" s="891"/>
      <c r="DS19" s="891"/>
    </row>
    <row r="20" spans="1:123" x14ac:dyDescent="0.2">
      <c r="A20" s="4"/>
      <c r="B20" s="60">
        <v>2011</v>
      </c>
      <c r="C20" s="1551"/>
      <c r="D20" s="1557"/>
      <c r="E20" s="1558"/>
      <c r="F20" s="1551"/>
      <c r="G20" s="1557"/>
      <c r="H20" s="1554"/>
      <c r="I20" s="1551"/>
      <c r="J20" s="1557"/>
      <c r="K20" s="1554"/>
      <c r="L20" s="1551"/>
      <c r="M20" s="1557"/>
      <c r="N20" s="1554"/>
      <c r="O20" s="1551"/>
      <c r="P20" s="1557"/>
      <c r="Q20" s="1558"/>
      <c r="R20" s="1551"/>
      <c r="S20" s="1557"/>
      <c r="T20" s="1558"/>
      <c r="U20" s="1551"/>
      <c r="V20" s="1557"/>
      <c r="W20" s="1554"/>
      <c r="X20" s="1551"/>
      <c r="Y20" s="1557"/>
      <c r="Z20" s="1554"/>
      <c r="AA20" s="1551"/>
      <c r="AB20" s="1557"/>
      <c r="AC20" s="1554"/>
      <c r="AD20" s="1551"/>
      <c r="AE20" s="1557"/>
      <c r="AF20" s="1558"/>
      <c r="AG20" s="1551"/>
      <c r="AH20" s="1557"/>
      <c r="AI20" s="1554"/>
      <c r="AJ20" s="1551"/>
      <c r="AK20" s="1557"/>
      <c r="AL20" s="1554"/>
      <c r="AM20" s="248"/>
      <c r="AN20" s="60">
        <v>2011</v>
      </c>
      <c r="AO20" s="1551"/>
      <c r="AP20" s="1564"/>
      <c r="AQ20" s="1551"/>
      <c r="AR20" s="1564"/>
      <c r="AS20" s="1551"/>
      <c r="AT20" s="1564"/>
      <c r="AU20" s="1551"/>
      <c r="AV20" s="1564"/>
      <c r="AW20" s="1551"/>
      <c r="AX20" s="1564"/>
      <c r="AY20" s="1551"/>
      <c r="AZ20" s="1564"/>
      <c r="BA20" s="1551"/>
      <c r="BB20" s="1564"/>
      <c r="BC20" s="1551"/>
      <c r="BD20" s="1564"/>
      <c r="BE20" s="1551"/>
      <c r="BF20" s="1564"/>
      <c r="BG20" s="1551"/>
      <c r="BH20" s="1564"/>
      <c r="BI20" s="1551"/>
      <c r="BJ20" s="1564"/>
      <c r="BK20" s="1551"/>
      <c r="BL20" s="1564"/>
      <c r="BM20" s="248"/>
      <c r="BN20" s="60">
        <v>2011</v>
      </c>
      <c r="BO20" s="1551"/>
      <c r="BP20" s="1564"/>
      <c r="BQ20" s="1551"/>
      <c r="BR20" s="1564"/>
      <c r="BS20" s="1551"/>
      <c r="BT20" s="1564"/>
      <c r="BU20" s="1551"/>
      <c r="BV20" s="1564"/>
      <c r="BW20" s="1551"/>
      <c r="BX20" s="1564"/>
      <c r="BY20" s="1551"/>
      <c r="BZ20" s="1564"/>
      <c r="CA20" s="1551"/>
      <c r="CB20" s="1564"/>
      <c r="CC20" s="1551"/>
      <c r="CD20" s="1564"/>
      <c r="CE20" s="1551"/>
      <c r="CF20" s="1564"/>
      <c r="CG20" s="1551"/>
      <c r="CH20" s="1564"/>
      <c r="CI20" s="1551"/>
      <c r="CJ20" s="1564"/>
      <c r="CK20" s="1551"/>
      <c r="CL20" s="1564"/>
      <c r="CM20" s="872"/>
      <c r="CN20" s="60">
        <v>2011</v>
      </c>
      <c r="CO20" s="880"/>
      <c r="CP20" s="882"/>
      <c r="CQ20" s="891"/>
      <c r="CR20" s="891"/>
      <c r="CS20" s="891"/>
      <c r="CT20" s="891"/>
      <c r="CU20" s="891"/>
      <c r="CV20" s="891"/>
      <c r="CW20" s="891"/>
      <c r="CX20" s="891"/>
      <c r="CY20" s="891"/>
      <c r="CZ20" s="891"/>
      <c r="DA20" s="891"/>
      <c r="DB20" s="891"/>
      <c r="DD20" s="872"/>
      <c r="DE20" s="60">
        <v>2011</v>
      </c>
      <c r="DF20" s="880"/>
      <c r="DG20" s="882"/>
      <c r="DH20" s="891"/>
      <c r="DI20" s="891"/>
      <c r="DJ20" s="891"/>
      <c r="DK20" s="891"/>
      <c r="DL20" s="891"/>
      <c r="DM20" s="891"/>
      <c r="DN20" s="891"/>
      <c r="DO20" s="891"/>
      <c r="DP20" s="891"/>
      <c r="DQ20" s="891"/>
      <c r="DR20" s="891"/>
      <c r="DS20" s="891"/>
    </row>
    <row r="21" spans="1:123" x14ac:dyDescent="0.2">
      <c r="A21" s="4"/>
      <c r="B21" s="60">
        <v>2012</v>
      </c>
      <c r="C21" s="1551"/>
      <c r="D21" s="1557"/>
      <c r="E21" s="1558"/>
      <c r="F21" s="1551"/>
      <c r="G21" s="1557"/>
      <c r="H21" s="1554"/>
      <c r="I21" s="1551"/>
      <c r="J21" s="1557"/>
      <c r="K21" s="1554"/>
      <c r="L21" s="1551"/>
      <c r="M21" s="1557"/>
      <c r="N21" s="1554"/>
      <c r="O21" s="1551"/>
      <c r="P21" s="1557"/>
      <c r="Q21" s="1558"/>
      <c r="R21" s="1551"/>
      <c r="S21" s="1557"/>
      <c r="T21" s="1558"/>
      <c r="U21" s="1551"/>
      <c r="V21" s="1557"/>
      <c r="W21" s="1554"/>
      <c r="X21" s="1551"/>
      <c r="Y21" s="1557"/>
      <c r="Z21" s="1554"/>
      <c r="AA21" s="1551"/>
      <c r="AB21" s="1557"/>
      <c r="AC21" s="1554"/>
      <c r="AD21" s="1551"/>
      <c r="AE21" s="1557"/>
      <c r="AF21" s="1558"/>
      <c r="AG21" s="1551"/>
      <c r="AH21" s="1557"/>
      <c r="AI21" s="1554"/>
      <c r="AJ21" s="1551"/>
      <c r="AK21" s="1557"/>
      <c r="AL21" s="1554"/>
      <c r="AM21" s="248"/>
      <c r="AN21" s="60">
        <v>2012</v>
      </c>
      <c r="AO21" s="1551"/>
      <c r="AP21" s="1564"/>
      <c r="AQ21" s="1551"/>
      <c r="AR21" s="1564"/>
      <c r="AS21" s="1551"/>
      <c r="AT21" s="1564"/>
      <c r="AU21" s="1551"/>
      <c r="AV21" s="1564"/>
      <c r="AW21" s="1551"/>
      <c r="AX21" s="1564"/>
      <c r="AY21" s="1551"/>
      <c r="AZ21" s="1564"/>
      <c r="BA21" s="1551"/>
      <c r="BB21" s="1564"/>
      <c r="BC21" s="1551"/>
      <c r="BD21" s="1564"/>
      <c r="BE21" s="1551"/>
      <c r="BF21" s="1564"/>
      <c r="BG21" s="1551"/>
      <c r="BH21" s="1564"/>
      <c r="BI21" s="1551"/>
      <c r="BJ21" s="1564"/>
      <c r="BK21" s="1551"/>
      <c r="BL21" s="1564"/>
      <c r="BM21" s="248"/>
      <c r="BN21" s="60">
        <v>2012</v>
      </c>
      <c r="BO21" s="1551"/>
      <c r="BP21" s="1564"/>
      <c r="BQ21" s="1551"/>
      <c r="BR21" s="1564"/>
      <c r="BS21" s="1551"/>
      <c r="BT21" s="1564"/>
      <c r="BU21" s="1551"/>
      <c r="BV21" s="1564"/>
      <c r="BW21" s="1551"/>
      <c r="BX21" s="1564"/>
      <c r="BY21" s="1551"/>
      <c r="BZ21" s="1564"/>
      <c r="CA21" s="1551"/>
      <c r="CB21" s="1564"/>
      <c r="CC21" s="1551"/>
      <c r="CD21" s="1564"/>
      <c r="CE21" s="1551"/>
      <c r="CF21" s="1564"/>
      <c r="CG21" s="1551"/>
      <c r="CH21" s="1564"/>
      <c r="CI21" s="1551"/>
      <c r="CJ21" s="1564"/>
      <c r="CK21" s="1551"/>
      <c r="CL21" s="1564"/>
      <c r="CM21" s="872"/>
      <c r="CN21" s="60">
        <v>2012</v>
      </c>
      <c r="CO21" s="880"/>
      <c r="CP21" s="882"/>
      <c r="CQ21" s="891"/>
      <c r="CR21" s="891"/>
      <c r="CS21" s="891"/>
      <c r="CT21" s="891"/>
      <c r="CU21" s="891"/>
      <c r="CV21" s="891"/>
      <c r="CW21" s="891"/>
      <c r="CX21" s="891"/>
      <c r="CY21" s="891"/>
      <c r="CZ21" s="891"/>
      <c r="DA21" s="891"/>
      <c r="DB21" s="891"/>
      <c r="DD21" s="872"/>
      <c r="DE21" s="60">
        <v>2012</v>
      </c>
      <c r="DF21" s="880"/>
      <c r="DG21" s="882"/>
      <c r="DH21" s="891"/>
      <c r="DI21" s="891"/>
      <c r="DJ21" s="891"/>
      <c r="DK21" s="891"/>
      <c r="DL21" s="891"/>
      <c r="DM21" s="891"/>
      <c r="DN21" s="891"/>
      <c r="DO21" s="891"/>
      <c r="DP21" s="891"/>
      <c r="DQ21" s="891"/>
      <c r="DR21" s="891"/>
      <c r="DS21" s="891"/>
    </row>
    <row r="22" spans="1:123" x14ac:dyDescent="0.2">
      <c r="A22" s="4"/>
      <c r="B22" s="60">
        <v>2013</v>
      </c>
      <c r="C22" s="1551"/>
      <c r="D22" s="1557"/>
      <c r="E22" s="1558"/>
      <c r="F22" s="1551"/>
      <c r="G22" s="1557"/>
      <c r="H22" s="1554"/>
      <c r="I22" s="1551"/>
      <c r="J22" s="1557"/>
      <c r="K22" s="1554"/>
      <c r="L22" s="1551"/>
      <c r="M22" s="1557"/>
      <c r="N22" s="1554"/>
      <c r="O22" s="1551"/>
      <c r="P22" s="1557"/>
      <c r="Q22" s="1558"/>
      <c r="R22" s="1551"/>
      <c r="S22" s="1557"/>
      <c r="T22" s="1558"/>
      <c r="U22" s="1551"/>
      <c r="V22" s="1557"/>
      <c r="W22" s="1554"/>
      <c r="X22" s="1551"/>
      <c r="Y22" s="1557"/>
      <c r="Z22" s="1554"/>
      <c r="AA22" s="1551"/>
      <c r="AB22" s="1557"/>
      <c r="AC22" s="1554"/>
      <c r="AD22" s="1551"/>
      <c r="AE22" s="1557"/>
      <c r="AF22" s="1558"/>
      <c r="AG22" s="1551"/>
      <c r="AH22" s="1557"/>
      <c r="AI22" s="1554"/>
      <c r="AJ22" s="1551"/>
      <c r="AK22" s="1557"/>
      <c r="AL22" s="1554"/>
      <c r="AM22" s="248"/>
      <c r="AN22" s="60">
        <v>2013</v>
      </c>
      <c r="AO22" s="1551"/>
      <c r="AP22" s="1564"/>
      <c r="AQ22" s="1551"/>
      <c r="AR22" s="1564"/>
      <c r="AS22" s="1551"/>
      <c r="AT22" s="1564"/>
      <c r="AU22" s="1551"/>
      <c r="AV22" s="1564"/>
      <c r="AW22" s="1551"/>
      <c r="AX22" s="1564"/>
      <c r="AY22" s="1551"/>
      <c r="AZ22" s="1564"/>
      <c r="BA22" s="1551"/>
      <c r="BB22" s="1564"/>
      <c r="BC22" s="1551"/>
      <c r="BD22" s="1564"/>
      <c r="BE22" s="1551"/>
      <c r="BF22" s="1564"/>
      <c r="BG22" s="1551"/>
      <c r="BH22" s="1564"/>
      <c r="BI22" s="1551"/>
      <c r="BJ22" s="1564"/>
      <c r="BK22" s="1551"/>
      <c r="BL22" s="1564"/>
      <c r="BM22" s="248"/>
      <c r="BN22" s="60">
        <v>2013</v>
      </c>
      <c r="BO22" s="1551"/>
      <c r="BP22" s="1564"/>
      <c r="BQ22" s="1551"/>
      <c r="BR22" s="1564"/>
      <c r="BS22" s="1551"/>
      <c r="BT22" s="1564"/>
      <c r="BU22" s="1551"/>
      <c r="BV22" s="1564"/>
      <c r="BW22" s="1551"/>
      <c r="BX22" s="1564"/>
      <c r="BY22" s="1551"/>
      <c r="BZ22" s="1564"/>
      <c r="CA22" s="1551"/>
      <c r="CB22" s="1564"/>
      <c r="CC22" s="1551"/>
      <c r="CD22" s="1564"/>
      <c r="CE22" s="1551"/>
      <c r="CF22" s="1564"/>
      <c r="CG22" s="1551"/>
      <c r="CH22" s="1564"/>
      <c r="CI22" s="1551"/>
      <c r="CJ22" s="1564"/>
      <c r="CK22" s="1551"/>
      <c r="CL22" s="1564"/>
      <c r="CM22" s="872"/>
      <c r="CN22" s="60">
        <v>2013</v>
      </c>
      <c r="CO22" s="880"/>
      <c r="CP22" s="882"/>
      <c r="CQ22" s="891"/>
      <c r="CR22" s="891"/>
      <c r="CS22" s="891"/>
      <c r="CT22" s="891"/>
      <c r="CU22" s="891"/>
      <c r="CV22" s="891"/>
      <c r="CW22" s="891"/>
      <c r="CX22" s="891"/>
      <c r="CY22" s="891"/>
      <c r="CZ22" s="891"/>
      <c r="DA22" s="891"/>
      <c r="DB22" s="891"/>
      <c r="DD22" s="872"/>
      <c r="DE22" s="60">
        <v>2013</v>
      </c>
      <c r="DF22" s="880"/>
      <c r="DG22" s="882"/>
      <c r="DH22" s="891"/>
      <c r="DI22" s="891"/>
      <c r="DJ22" s="891"/>
      <c r="DK22" s="891"/>
      <c r="DL22" s="891"/>
      <c r="DM22" s="891"/>
      <c r="DN22" s="891"/>
      <c r="DO22" s="891"/>
      <c r="DP22" s="891"/>
      <c r="DQ22" s="891"/>
      <c r="DR22" s="891"/>
      <c r="DS22" s="891"/>
    </row>
    <row r="23" spans="1:123" x14ac:dyDescent="0.2">
      <c r="A23" s="4"/>
      <c r="B23" s="61">
        <v>2014</v>
      </c>
      <c r="C23" s="1551"/>
      <c r="D23" s="1560"/>
      <c r="E23" s="1561"/>
      <c r="F23" s="1551"/>
      <c r="G23" s="1560"/>
      <c r="H23" s="1562"/>
      <c r="I23" s="1551"/>
      <c r="J23" s="1560"/>
      <c r="K23" s="1562"/>
      <c r="L23" s="1551"/>
      <c r="M23" s="1560"/>
      <c r="N23" s="1562"/>
      <c r="O23" s="1551"/>
      <c r="P23" s="1560"/>
      <c r="Q23" s="1561"/>
      <c r="R23" s="1551"/>
      <c r="S23" s="1560"/>
      <c r="T23" s="1561"/>
      <c r="U23" s="1551"/>
      <c r="V23" s="1560"/>
      <c r="W23" s="1562"/>
      <c r="X23" s="1551"/>
      <c r="Y23" s="1560"/>
      <c r="Z23" s="1562"/>
      <c r="AA23" s="1551"/>
      <c r="AB23" s="1560"/>
      <c r="AC23" s="1562"/>
      <c r="AD23" s="1551"/>
      <c r="AE23" s="1560"/>
      <c r="AF23" s="1561"/>
      <c r="AG23" s="1551"/>
      <c r="AH23" s="1560"/>
      <c r="AI23" s="1562"/>
      <c r="AJ23" s="1551"/>
      <c r="AK23" s="1560"/>
      <c r="AL23" s="1562"/>
      <c r="AM23" s="248"/>
      <c r="AN23" s="61">
        <v>2014</v>
      </c>
      <c r="AO23" s="1551"/>
      <c r="AP23" s="1567"/>
      <c r="AQ23" s="1551"/>
      <c r="AR23" s="1567"/>
      <c r="AS23" s="1551"/>
      <c r="AT23" s="1567"/>
      <c r="AU23" s="1551"/>
      <c r="AV23" s="1567"/>
      <c r="AW23" s="1551"/>
      <c r="AX23" s="1567"/>
      <c r="AY23" s="1551"/>
      <c r="AZ23" s="1567"/>
      <c r="BA23" s="1551"/>
      <c r="BB23" s="1567"/>
      <c r="BC23" s="1551"/>
      <c r="BD23" s="1567"/>
      <c r="BE23" s="1551"/>
      <c r="BF23" s="1567"/>
      <c r="BG23" s="1551"/>
      <c r="BH23" s="1567"/>
      <c r="BI23" s="1551"/>
      <c r="BJ23" s="1567"/>
      <c r="BK23" s="1551"/>
      <c r="BL23" s="1567"/>
      <c r="BM23" s="248"/>
      <c r="BN23" s="61">
        <v>2014</v>
      </c>
      <c r="BO23" s="1551"/>
      <c r="BP23" s="1567"/>
      <c r="BQ23" s="1551"/>
      <c r="BR23" s="1567"/>
      <c r="BS23" s="1551"/>
      <c r="BT23" s="1567"/>
      <c r="BU23" s="1551"/>
      <c r="BV23" s="1567"/>
      <c r="BW23" s="1551"/>
      <c r="BX23" s="1567"/>
      <c r="BY23" s="1551"/>
      <c r="BZ23" s="1567"/>
      <c r="CA23" s="1551"/>
      <c r="CB23" s="1567"/>
      <c r="CC23" s="1551"/>
      <c r="CD23" s="1567"/>
      <c r="CE23" s="1551"/>
      <c r="CF23" s="1567"/>
      <c r="CG23" s="1551"/>
      <c r="CH23" s="1567"/>
      <c r="CI23" s="1551"/>
      <c r="CJ23" s="1567"/>
      <c r="CK23" s="1551"/>
      <c r="CL23" s="1567"/>
      <c r="CM23" s="872"/>
      <c r="CN23" s="61">
        <v>2014</v>
      </c>
      <c r="CO23" s="880"/>
      <c r="CP23" s="883"/>
      <c r="CQ23" s="891"/>
      <c r="CR23" s="891"/>
      <c r="CS23" s="891"/>
      <c r="CT23" s="891"/>
      <c r="CU23" s="891"/>
      <c r="CV23" s="891"/>
      <c r="CW23" s="891"/>
      <c r="CX23" s="891"/>
      <c r="CY23" s="891"/>
      <c r="CZ23" s="891"/>
      <c r="DA23" s="891"/>
      <c r="DB23" s="891"/>
      <c r="DD23" s="872"/>
      <c r="DE23" s="61">
        <v>2014</v>
      </c>
      <c r="DF23" s="880"/>
      <c r="DG23" s="883"/>
      <c r="DH23" s="891"/>
      <c r="DI23" s="891"/>
      <c r="DJ23" s="891"/>
      <c r="DK23" s="891"/>
      <c r="DL23" s="891"/>
      <c r="DM23" s="891"/>
      <c r="DN23" s="891"/>
      <c r="DO23" s="891"/>
      <c r="DP23" s="891"/>
      <c r="DQ23" s="891"/>
      <c r="DR23" s="891"/>
      <c r="DS23" s="891"/>
    </row>
    <row r="24" spans="1:123" ht="15" customHeight="1" x14ac:dyDescent="0.2">
      <c r="A24" s="4"/>
      <c r="B24" s="60">
        <v>2015</v>
      </c>
      <c r="C24" s="1563"/>
      <c r="D24" s="1557"/>
      <c r="E24" s="1564"/>
      <c r="F24" s="1563"/>
      <c r="G24" s="1557"/>
      <c r="H24" s="1565"/>
      <c r="I24" s="1563"/>
      <c r="J24" s="1557"/>
      <c r="K24" s="1565"/>
      <c r="L24" s="1563"/>
      <c r="M24" s="1557"/>
      <c r="N24" s="1565"/>
      <c r="O24" s="1563"/>
      <c r="P24" s="1557"/>
      <c r="Q24" s="1564"/>
      <c r="R24" s="1563"/>
      <c r="S24" s="1557"/>
      <c r="T24" s="1564"/>
      <c r="U24" s="1563"/>
      <c r="V24" s="1557"/>
      <c r="W24" s="1565"/>
      <c r="X24" s="1563"/>
      <c r="Y24" s="1557"/>
      <c r="Z24" s="1565"/>
      <c r="AA24" s="1563"/>
      <c r="AB24" s="1557"/>
      <c r="AC24" s="1565"/>
      <c r="AD24" s="1563"/>
      <c r="AE24" s="1557"/>
      <c r="AF24" s="1564"/>
      <c r="AG24" s="1563"/>
      <c r="AH24" s="1557"/>
      <c r="AI24" s="1565"/>
      <c r="AJ24" s="1563"/>
      <c r="AK24" s="1557"/>
      <c r="AL24" s="1565"/>
      <c r="AM24" s="248"/>
      <c r="AN24" s="60">
        <v>2015</v>
      </c>
      <c r="AO24" s="1563"/>
      <c r="AP24" s="1564"/>
      <c r="AQ24" s="1563"/>
      <c r="AR24" s="1564"/>
      <c r="AS24" s="1563"/>
      <c r="AT24" s="1564"/>
      <c r="AU24" s="1563"/>
      <c r="AV24" s="1564"/>
      <c r="AW24" s="1563"/>
      <c r="AX24" s="1564"/>
      <c r="AY24" s="1563"/>
      <c r="AZ24" s="1564"/>
      <c r="BA24" s="1563"/>
      <c r="BB24" s="1564"/>
      <c r="BC24" s="1563"/>
      <c r="BD24" s="1564"/>
      <c r="BE24" s="1563"/>
      <c r="BF24" s="1564"/>
      <c r="BG24" s="1563"/>
      <c r="BH24" s="1564"/>
      <c r="BI24" s="1563"/>
      <c r="BJ24" s="1564"/>
      <c r="BK24" s="1563"/>
      <c r="BL24" s="1564"/>
      <c r="BM24" s="248"/>
      <c r="BN24" s="60">
        <v>2015</v>
      </c>
      <c r="BO24" s="1563"/>
      <c r="BP24" s="1564"/>
      <c r="BQ24" s="1563"/>
      <c r="BR24" s="1564"/>
      <c r="BS24" s="1563"/>
      <c r="BT24" s="1564"/>
      <c r="BU24" s="1563"/>
      <c r="BV24" s="1564"/>
      <c r="BW24" s="1563"/>
      <c r="BX24" s="1564"/>
      <c r="BY24" s="1563"/>
      <c r="BZ24" s="1564"/>
      <c r="CA24" s="1563"/>
      <c r="CB24" s="1564"/>
      <c r="CC24" s="1563"/>
      <c r="CD24" s="1564"/>
      <c r="CE24" s="1563"/>
      <c r="CF24" s="1564"/>
      <c r="CG24" s="1563"/>
      <c r="CH24" s="1564"/>
      <c r="CI24" s="1563"/>
      <c r="CJ24" s="1564"/>
      <c r="CK24" s="1563"/>
      <c r="CL24" s="1564"/>
      <c r="CM24" s="872"/>
      <c r="CN24" s="60">
        <v>2015</v>
      </c>
      <c r="CO24" s="884"/>
      <c r="CP24" s="882"/>
      <c r="CQ24" s="893"/>
      <c r="CR24" s="891"/>
      <c r="CS24" s="893"/>
      <c r="CT24" s="893"/>
      <c r="CU24" s="893"/>
      <c r="CV24" s="893"/>
      <c r="CW24" s="893"/>
      <c r="CX24" s="893"/>
      <c r="CY24" s="893"/>
      <c r="CZ24" s="893"/>
      <c r="DA24" s="893"/>
      <c r="DB24" s="893"/>
      <c r="DD24" s="872"/>
      <c r="DE24" s="60">
        <v>2015</v>
      </c>
      <c r="DF24" s="884"/>
      <c r="DG24" s="882"/>
      <c r="DH24" s="893"/>
      <c r="DI24" s="891"/>
      <c r="DJ24" s="893"/>
      <c r="DK24" s="893"/>
      <c r="DL24" s="893"/>
      <c r="DM24" s="893"/>
      <c r="DN24" s="893"/>
      <c r="DO24" s="893"/>
      <c r="DP24" s="893"/>
      <c r="DQ24" s="893"/>
      <c r="DR24" s="893"/>
      <c r="DS24" s="893"/>
    </row>
    <row r="25" spans="1:123" x14ac:dyDescent="0.2">
      <c r="A25" s="4"/>
      <c r="B25" s="60">
        <v>2016</v>
      </c>
      <c r="C25" s="1551"/>
      <c r="D25" s="1557"/>
      <c r="E25" s="1558"/>
      <c r="F25" s="1702"/>
      <c r="G25" s="1557"/>
      <c r="H25" s="1554"/>
      <c r="I25" s="1551"/>
      <c r="J25" s="1557"/>
      <c r="K25" s="1554"/>
      <c r="L25" s="1551"/>
      <c r="M25" s="1557"/>
      <c r="N25" s="1554"/>
      <c r="O25" s="1551"/>
      <c r="P25" s="1557"/>
      <c r="Q25" s="1558"/>
      <c r="R25" s="1551"/>
      <c r="S25" s="1557"/>
      <c r="T25" s="1558"/>
      <c r="U25" s="1551"/>
      <c r="V25" s="1559"/>
      <c r="W25" s="1556"/>
      <c r="X25" s="1551"/>
      <c r="Y25" s="1557"/>
      <c r="Z25" s="1554"/>
      <c r="AA25" s="1551"/>
      <c r="AB25" s="1557"/>
      <c r="AC25" s="1554"/>
      <c r="AD25" s="1551"/>
      <c r="AE25" s="1557"/>
      <c r="AF25" s="1558"/>
      <c r="AG25" s="1551"/>
      <c r="AH25" s="1557"/>
      <c r="AI25" s="1554"/>
      <c r="AJ25" s="1551"/>
      <c r="AK25" s="1557"/>
      <c r="AL25" s="1554"/>
      <c r="AM25" s="248"/>
      <c r="AN25" s="60">
        <v>2016</v>
      </c>
      <c r="AO25" s="1551"/>
      <c r="AP25" s="1564"/>
      <c r="AQ25" s="1551"/>
      <c r="AR25" s="1564"/>
      <c r="AS25" s="1551"/>
      <c r="AT25" s="1564"/>
      <c r="AU25" s="1551"/>
      <c r="AV25" s="1564"/>
      <c r="AW25" s="1551"/>
      <c r="AX25" s="1564"/>
      <c r="AY25" s="1551"/>
      <c r="AZ25" s="1564"/>
      <c r="BA25" s="1551"/>
      <c r="BB25" s="1564"/>
      <c r="BC25" s="1551"/>
      <c r="BD25" s="1564"/>
      <c r="BE25" s="1551"/>
      <c r="BF25" s="1564"/>
      <c r="BG25" s="1551"/>
      <c r="BH25" s="1564"/>
      <c r="BI25" s="1551"/>
      <c r="BJ25" s="1564"/>
      <c r="BK25" s="1551"/>
      <c r="BL25" s="1564"/>
      <c r="BM25" s="248"/>
      <c r="BN25" s="60">
        <v>2016</v>
      </c>
      <c r="BO25" s="1551"/>
      <c r="BP25" s="1564"/>
      <c r="BQ25" s="1551"/>
      <c r="BR25" s="1564"/>
      <c r="BS25" s="1551"/>
      <c r="BT25" s="1564"/>
      <c r="BU25" s="1551"/>
      <c r="BV25" s="1564"/>
      <c r="BW25" s="1551"/>
      <c r="BX25" s="1564"/>
      <c r="BY25" s="1551"/>
      <c r="BZ25" s="1564"/>
      <c r="CA25" s="1551"/>
      <c r="CB25" s="1564"/>
      <c r="CC25" s="1551"/>
      <c r="CD25" s="1564"/>
      <c r="CE25" s="1551"/>
      <c r="CF25" s="1564"/>
      <c r="CG25" s="1551"/>
      <c r="CH25" s="1564"/>
      <c r="CI25" s="1551"/>
      <c r="CJ25" s="1564"/>
      <c r="CK25" s="1551"/>
      <c r="CL25" s="1564"/>
      <c r="CM25" s="872"/>
      <c r="CN25" s="60">
        <v>2016</v>
      </c>
      <c r="CO25" s="880"/>
      <c r="CP25" s="882"/>
      <c r="CQ25" s="891"/>
      <c r="CR25" s="891"/>
      <c r="CS25" s="891"/>
      <c r="CT25" s="891"/>
      <c r="CU25" s="891"/>
      <c r="CV25" s="891"/>
      <c r="CW25" s="891"/>
      <c r="CX25" s="891"/>
      <c r="CY25" s="891"/>
      <c r="CZ25" s="891"/>
      <c r="DA25" s="891"/>
      <c r="DB25" s="891"/>
      <c r="DD25" s="872"/>
      <c r="DE25" s="60">
        <v>2016</v>
      </c>
      <c r="DF25" s="880"/>
      <c r="DG25" s="882"/>
      <c r="DH25" s="891"/>
      <c r="DI25" s="891"/>
      <c r="DJ25" s="891"/>
      <c r="DK25" s="891"/>
      <c r="DL25" s="891"/>
      <c r="DM25" s="891"/>
      <c r="DN25" s="891"/>
      <c r="DO25" s="891"/>
      <c r="DP25" s="891"/>
      <c r="DQ25" s="891"/>
      <c r="DR25" s="891"/>
      <c r="DS25" s="891"/>
    </row>
    <row r="26" spans="1:123" x14ac:dyDescent="0.2">
      <c r="A26" s="4"/>
      <c r="B26" s="60">
        <v>2017</v>
      </c>
      <c r="C26" s="1551"/>
      <c r="D26" s="1557"/>
      <c r="E26" s="1558"/>
      <c r="F26" s="1702"/>
      <c r="G26" s="1703"/>
      <c r="H26" s="1554"/>
      <c r="I26" s="1551"/>
      <c r="J26" s="1557"/>
      <c r="K26" s="1554"/>
      <c r="L26" s="1551"/>
      <c r="M26" s="1557"/>
      <c r="N26" s="1554"/>
      <c r="O26" s="1551"/>
      <c r="P26" s="1557"/>
      <c r="Q26" s="1558"/>
      <c r="R26" s="1551"/>
      <c r="S26" s="1557"/>
      <c r="T26" s="1558"/>
      <c r="U26" s="1551"/>
      <c r="V26" s="1559"/>
      <c r="W26" s="1556"/>
      <c r="X26" s="1551"/>
      <c r="Y26" s="1557"/>
      <c r="Z26" s="1554"/>
      <c r="AA26" s="1551"/>
      <c r="AB26" s="1557"/>
      <c r="AC26" s="1554"/>
      <c r="AD26" s="1551"/>
      <c r="AE26" s="1557"/>
      <c r="AF26" s="1558"/>
      <c r="AG26" s="1551"/>
      <c r="AH26" s="1557"/>
      <c r="AI26" s="1554"/>
      <c r="AJ26" s="1551"/>
      <c r="AK26" s="1557"/>
      <c r="AL26" s="1554"/>
      <c r="AM26" s="248"/>
      <c r="AN26" s="60">
        <v>2017</v>
      </c>
      <c r="AO26" s="1551"/>
      <c r="AP26" s="1564"/>
      <c r="AQ26" s="1551"/>
      <c r="AR26" s="1564"/>
      <c r="AS26" s="1551"/>
      <c r="AT26" s="1564"/>
      <c r="AU26" s="1551"/>
      <c r="AV26" s="1564"/>
      <c r="AW26" s="1551"/>
      <c r="AX26" s="1564"/>
      <c r="AY26" s="1551"/>
      <c r="AZ26" s="1564"/>
      <c r="BA26" s="1551"/>
      <c r="BB26" s="1564"/>
      <c r="BC26" s="1551"/>
      <c r="BD26" s="1564"/>
      <c r="BE26" s="1551"/>
      <c r="BF26" s="1564"/>
      <c r="BG26" s="1551"/>
      <c r="BH26" s="1564"/>
      <c r="BI26" s="1551"/>
      <c r="BJ26" s="1564"/>
      <c r="BK26" s="1551"/>
      <c r="BL26" s="1564"/>
      <c r="BM26" s="248"/>
      <c r="BN26" s="60">
        <v>2017</v>
      </c>
      <c r="BO26" s="1551"/>
      <c r="BP26" s="1564"/>
      <c r="BQ26" s="1551"/>
      <c r="BR26" s="1564"/>
      <c r="BS26" s="1551"/>
      <c r="BT26" s="1564"/>
      <c r="BU26" s="1551"/>
      <c r="BV26" s="1564"/>
      <c r="BW26" s="1551"/>
      <c r="BX26" s="1564"/>
      <c r="BY26" s="1551"/>
      <c r="BZ26" s="1564"/>
      <c r="CA26" s="1551"/>
      <c r="CB26" s="1564"/>
      <c r="CC26" s="1551"/>
      <c r="CD26" s="1564"/>
      <c r="CE26" s="1551"/>
      <c r="CF26" s="1564"/>
      <c r="CG26" s="1551"/>
      <c r="CH26" s="1564"/>
      <c r="CI26" s="1551"/>
      <c r="CJ26" s="1564"/>
      <c r="CK26" s="1551"/>
      <c r="CL26" s="1564"/>
      <c r="CM26" s="872"/>
      <c r="CN26" s="60">
        <v>2017</v>
      </c>
      <c r="CO26" s="880"/>
      <c r="CP26" s="882"/>
      <c r="CQ26" s="891"/>
      <c r="CR26" s="891"/>
      <c r="CS26" s="891"/>
      <c r="CT26" s="891"/>
      <c r="CU26" s="891"/>
      <c r="CV26" s="891"/>
      <c r="CW26" s="891"/>
      <c r="CX26" s="891"/>
      <c r="CY26" s="891"/>
      <c r="CZ26" s="891"/>
      <c r="DA26" s="891"/>
      <c r="DB26" s="891"/>
      <c r="DD26" s="872"/>
      <c r="DE26" s="60">
        <v>2017</v>
      </c>
      <c r="DF26" s="880"/>
      <c r="DG26" s="882"/>
      <c r="DH26" s="891"/>
      <c r="DI26" s="891"/>
      <c r="DJ26" s="891"/>
      <c r="DK26" s="891"/>
      <c r="DL26" s="891"/>
      <c r="DM26" s="891"/>
      <c r="DN26" s="891"/>
      <c r="DO26" s="891"/>
      <c r="DP26" s="891"/>
      <c r="DQ26" s="891"/>
      <c r="DR26" s="891"/>
      <c r="DS26" s="891"/>
    </row>
    <row r="27" spans="1:123" x14ac:dyDescent="0.2">
      <c r="A27" s="4"/>
      <c r="B27" s="60">
        <v>2018</v>
      </c>
      <c r="C27" s="1551"/>
      <c r="D27" s="1557"/>
      <c r="E27" s="1558"/>
      <c r="F27" s="1702"/>
      <c r="G27" s="1703"/>
      <c r="H27" s="1554"/>
      <c r="I27" s="1551"/>
      <c r="J27" s="1557"/>
      <c r="K27" s="1554"/>
      <c r="L27" s="1551"/>
      <c r="M27" s="1557"/>
      <c r="N27" s="1554"/>
      <c r="O27" s="1551"/>
      <c r="P27" s="1557"/>
      <c r="Q27" s="1558"/>
      <c r="R27" s="1551"/>
      <c r="S27" s="1557"/>
      <c r="T27" s="1558"/>
      <c r="U27" s="1551"/>
      <c r="V27" s="1559"/>
      <c r="W27" s="1556"/>
      <c r="X27" s="1551"/>
      <c r="Y27" s="1557"/>
      <c r="Z27" s="1554"/>
      <c r="AA27" s="1551"/>
      <c r="AB27" s="1557"/>
      <c r="AC27" s="1554"/>
      <c r="AD27" s="1551"/>
      <c r="AE27" s="1557"/>
      <c r="AF27" s="1558"/>
      <c r="AG27" s="1551"/>
      <c r="AH27" s="1557"/>
      <c r="AI27" s="1554"/>
      <c r="AJ27" s="1551"/>
      <c r="AK27" s="1557"/>
      <c r="AL27" s="1554"/>
      <c r="AM27" s="248"/>
      <c r="AN27" s="60">
        <v>2018</v>
      </c>
      <c r="AO27" s="1551"/>
      <c r="AP27" s="1564"/>
      <c r="AQ27" s="1551"/>
      <c r="AR27" s="1564"/>
      <c r="AS27" s="1551"/>
      <c r="AT27" s="1564"/>
      <c r="AU27" s="1551"/>
      <c r="AV27" s="1564"/>
      <c r="AW27" s="1551"/>
      <c r="AX27" s="1564"/>
      <c r="AY27" s="1551"/>
      <c r="AZ27" s="1564"/>
      <c r="BA27" s="1551"/>
      <c r="BB27" s="1564"/>
      <c r="BC27" s="1551"/>
      <c r="BD27" s="1564"/>
      <c r="BE27" s="1551"/>
      <c r="BF27" s="1564"/>
      <c r="BG27" s="1551"/>
      <c r="BH27" s="1564"/>
      <c r="BI27" s="1551"/>
      <c r="BJ27" s="1564"/>
      <c r="BK27" s="1551"/>
      <c r="BL27" s="1564"/>
      <c r="BM27" s="248"/>
      <c r="BN27" s="60">
        <v>2018</v>
      </c>
      <c r="BO27" s="1551"/>
      <c r="BP27" s="1564"/>
      <c r="BQ27" s="1551"/>
      <c r="BR27" s="1564"/>
      <c r="BS27" s="1551"/>
      <c r="BT27" s="1564"/>
      <c r="BU27" s="1551"/>
      <c r="BV27" s="1564"/>
      <c r="BW27" s="1551"/>
      <c r="BX27" s="1564"/>
      <c r="BY27" s="1551"/>
      <c r="BZ27" s="1564"/>
      <c r="CA27" s="1551"/>
      <c r="CB27" s="1564"/>
      <c r="CC27" s="1551"/>
      <c r="CD27" s="1564"/>
      <c r="CE27" s="1551"/>
      <c r="CF27" s="1564"/>
      <c r="CG27" s="1551"/>
      <c r="CH27" s="1564"/>
      <c r="CI27" s="1551"/>
      <c r="CJ27" s="1564"/>
      <c r="CK27" s="1551"/>
      <c r="CL27" s="1564"/>
      <c r="CM27" s="872"/>
      <c r="CN27" s="60">
        <v>2018</v>
      </c>
      <c r="CO27" s="880"/>
      <c r="CP27" s="882"/>
      <c r="CQ27" s="891"/>
      <c r="CR27" s="891"/>
      <c r="CS27" s="891"/>
      <c r="CT27" s="891"/>
      <c r="CU27" s="891"/>
      <c r="CV27" s="891"/>
      <c r="CW27" s="891"/>
      <c r="CX27" s="891"/>
      <c r="CY27" s="891"/>
      <c r="CZ27" s="891"/>
      <c r="DA27" s="891"/>
      <c r="DB27" s="891"/>
      <c r="DD27" s="872"/>
      <c r="DE27" s="60">
        <v>2018</v>
      </c>
      <c r="DF27" s="880"/>
      <c r="DG27" s="882"/>
      <c r="DH27" s="891"/>
      <c r="DI27" s="891"/>
      <c r="DJ27" s="891"/>
      <c r="DK27" s="891"/>
      <c r="DL27" s="891"/>
      <c r="DM27" s="891"/>
      <c r="DN27" s="891"/>
      <c r="DO27" s="891"/>
      <c r="DP27" s="891"/>
      <c r="DQ27" s="891"/>
      <c r="DR27" s="891"/>
      <c r="DS27" s="891"/>
    </row>
    <row r="28" spans="1:123" x14ac:dyDescent="0.2">
      <c r="A28" s="4"/>
      <c r="B28" s="60">
        <v>2019</v>
      </c>
      <c r="C28" s="1551"/>
      <c r="D28" s="1557"/>
      <c r="E28" s="1558"/>
      <c r="F28" s="1702"/>
      <c r="G28" s="1703"/>
      <c r="H28" s="1554"/>
      <c r="I28" s="1551"/>
      <c r="J28" s="1557"/>
      <c r="K28" s="1554"/>
      <c r="L28" s="1551"/>
      <c r="M28" s="1557"/>
      <c r="N28" s="1554"/>
      <c r="O28" s="1551"/>
      <c r="P28" s="1557"/>
      <c r="Q28" s="1558"/>
      <c r="R28" s="1551"/>
      <c r="S28" s="1557"/>
      <c r="T28" s="1558"/>
      <c r="U28" s="1551"/>
      <c r="V28" s="1559"/>
      <c r="W28" s="1556"/>
      <c r="X28" s="1551"/>
      <c r="Y28" s="1557"/>
      <c r="Z28" s="1554"/>
      <c r="AA28" s="1551"/>
      <c r="AB28" s="1557"/>
      <c r="AC28" s="1554"/>
      <c r="AD28" s="1551"/>
      <c r="AE28" s="1557"/>
      <c r="AF28" s="1558"/>
      <c r="AG28" s="1551"/>
      <c r="AH28" s="1557"/>
      <c r="AI28" s="1554"/>
      <c r="AJ28" s="1551"/>
      <c r="AK28" s="1557"/>
      <c r="AL28" s="1554"/>
      <c r="AM28" s="248"/>
      <c r="AN28" s="60">
        <v>2019</v>
      </c>
      <c r="AO28" s="1551"/>
      <c r="AP28" s="1564"/>
      <c r="AQ28" s="1551"/>
      <c r="AR28" s="1564"/>
      <c r="AS28" s="1551"/>
      <c r="AT28" s="1564"/>
      <c r="AU28" s="1551"/>
      <c r="AV28" s="1564"/>
      <c r="AW28" s="1551"/>
      <c r="AX28" s="1564"/>
      <c r="AY28" s="1551"/>
      <c r="AZ28" s="1564"/>
      <c r="BA28" s="1551"/>
      <c r="BB28" s="1564"/>
      <c r="BC28" s="1551"/>
      <c r="BD28" s="1564"/>
      <c r="BE28" s="1551"/>
      <c r="BF28" s="1564"/>
      <c r="BG28" s="1551"/>
      <c r="BH28" s="1564"/>
      <c r="BI28" s="1551"/>
      <c r="BJ28" s="1564"/>
      <c r="BK28" s="1551"/>
      <c r="BL28" s="1564"/>
      <c r="BM28" s="248"/>
      <c r="BN28" s="60">
        <v>2019</v>
      </c>
      <c r="BO28" s="1551"/>
      <c r="BP28" s="1564"/>
      <c r="BQ28" s="1551"/>
      <c r="BR28" s="1564"/>
      <c r="BS28" s="1551"/>
      <c r="BT28" s="1564"/>
      <c r="BU28" s="1551"/>
      <c r="BV28" s="1564"/>
      <c r="BW28" s="1551"/>
      <c r="BX28" s="1564"/>
      <c r="BY28" s="1551"/>
      <c r="BZ28" s="1564"/>
      <c r="CA28" s="1551"/>
      <c r="CB28" s="1564"/>
      <c r="CC28" s="1551"/>
      <c r="CD28" s="1564"/>
      <c r="CE28" s="1551"/>
      <c r="CF28" s="1564"/>
      <c r="CG28" s="1551"/>
      <c r="CH28" s="1564"/>
      <c r="CI28" s="1551"/>
      <c r="CJ28" s="1564"/>
      <c r="CK28" s="1551"/>
      <c r="CL28" s="1564"/>
      <c r="CM28" s="872"/>
      <c r="CN28" s="60">
        <v>2019</v>
      </c>
      <c r="CO28" s="880"/>
      <c r="CP28" s="882"/>
      <c r="CQ28" s="891"/>
      <c r="CR28" s="891"/>
      <c r="CS28" s="891"/>
      <c r="CT28" s="891"/>
      <c r="CU28" s="891"/>
      <c r="CV28" s="891"/>
      <c r="CW28" s="891"/>
      <c r="CX28" s="891"/>
      <c r="CY28" s="891"/>
      <c r="CZ28" s="891"/>
      <c r="DA28" s="891"/>
      <c r="DB28" s="891"/>
      <c r="DD28" s="872"/>
      <c r="DE28" s="60">
        <v>2019</v>
      </c>
      <c r="DF28" s="880"/>
      <c r="DG28" s="882"/>
      <c r="DH28" s="891"/>
      <c r="DI28" s="891"/>
      <c r="DJ28" s="891"/>
      <c r="DK28" s="891"/>
      <c r="DL28" s="891"/>
      <c r="DM28" s="891"/>
      <c r="DN28" s="891"/>
      <c r="DO28" s="891"/>
      <c r="DP28" s="891"/>
      <c r="DQ28" s="891"/>
      <c r="DR28" s="891"/>
      <c r="DS28" s="891"/>
    </row>
    <row r="29" spans="1:123" x14ac:dyDescent="0.2">
      <c r="A29" s="4"/>
      <c r="B29" s="60">
        <v>2020</v>
      </c>
      <c r="C29" s="1551"/>
      <c r="D29" s="1557"/>
      <c r="E29" s="1558"/>
      <c r="F29" s="1702"/>
      <c r="G29" s="1703"/>
      <c r="H29" s="1554"/>
      <c r="I29" s="1551"/>
      <c r="J29" s="1557"/>
      <c r="K29" s="1554"/>
      <c r="L29" s="1551"/>
      <c r="M29" s="1557"/>
      <c r="N29" s="1554"/>
      <c r="O29" s="1551"/>
      <c r="P29" s="1557"/>
      <c r="Q29" s="1558"/>
      <c r="R29" s="1551"/>
      <c r="S29" s="1557"/>
      <c r="T29" s="1558"/>
      <c r="U29" s="1551"/>
      <c r="V29" s="1559"/>
      <c r="W29" s="1556"/>
      <c r="X29" s="1551"/>
      <c r="Y29" s="1557"/>
      <c r="Z29" s="1554"/>
      <c r="AA29" s="1551"/>
      <c r="AB29" s="1557"/>
      <c r="AC29" s="1554"/>
      <c r="AD29" s="1551"/>
      <c r="AE29" s="1557"/>
      <c r="AF29" s="1558"/>
      <c r="AG29" s="1551"/>
      <c r="AH29" s="1557"/>
      <c r="AI29" s="1554"/>
      <c r="AJ29" s="1551"/>
      <c r="AK29" s="1557"/>
      <c r="AL29" s="1554"/>
      <c r="AM29" s="248"/>
      <c r="AN29" s="60">
        <v>2020</v>
      </c>
      <c r="AO29" s="1551"/>
      <c r="AP29" s="1564"/>
      <c r="AQ29" s="1551"/>
      <c r="AR29" s="1564"/>
      <c r="AS29" s="1551"/>
      <c r="AT29" s="1564"/>
      <c r="AU29" s="1551"/>
      <c r="AV29" s="1564"/>
      <c r="AW29" s="1551"/>
      <c r="AX29" s="1564"/>
      <c r="AY29" s="1551"/>
      <c r="AZ29" s="1564"/>
      <c r="BA29" s="1551"/>
      <c r="BB29" s="1564"/>
      <c r="BC29" s="1551"/>
      <c r="BD29" s="1564"/>
      <c r="BE29" s="1551"/>
      <c r="BF29" s="1564"/>
      <c r="BG29" s="1551"/>
      <c r="BH29" s="1564"/>
      <c r="BI29" s="1551"/>
      <c r="BJ29" s="1564"/>
      <c r="BK29" s="1551"/>
      <c r="BL29" s="1564"/>
      <c r="BM29" s="248"/>
      <c r="BN29" s="60">
        <v>2020</v>
      </c>
      <c r="BO29" s="1551"/>
      <c r="BP29" s="1564"/>
      <c r="BQ29" s="1551"/>
      <c r="BR29" s="1564"/>
      <c r="BS29" s="1551"/>
      <c r="BT29" s="1564"/>
      <c r="BU29" s="1551"/>
      <c r="BV29" s="1564"/>
      <c r="BW29" s="1551"/>
      <c r="BX29" s="1564"/>
      <c r="BY29" s="1551"/>
      <c r="BZ29" s="1564"/>
      <c r="CA29" s="1551"/>
      <c r="CB29" s="1564"/>
      <c r="CC29" s="1551"/>
      <c r="CD29" s="1564"/>
      <c r="CE29" s="1551"/>
      <c r="CF29" s="1564"/>
      <c r="CG29" s="1551"/>
      <c r="CH29" s="1564"/>
      <c r="CI29" s="1551"/>
      <c r="CJ29" s="1564"/>
      <c r="CK29" s="1551"/>
      <c r="CL29" s="1564"/>
      <c r="CM29" s="872"/>
      <c r="CN29" s="60">
        <v>2020</v>
      </c>
      <c r="CO29" s="880"/>
      <c r="CP29" s="882"/>
      <c r="CQ29" s="891"/>
      <c r="CR29" s="891"/>
      <c r="CS29" s="891"/>
      <c r="CT29" s="891"/>
      <c r="CU29" s="891"/>
      <c r="CV29" s="891"/>
      <c r="CW29" s="891"/>
      <c r="CX29" s="891"/>
      <c r="CY29" s="891"/>
      <c r="CZ29" s="891"/>
      <c r="DA29" s="891"/>
      <c r="DB29" s="891"/>
      <c r="DD29" s="872"/>
      <c r="DE29" s="60">
        <v>2020</v>
      </c>
      <c r="DF29" s="880"/>
      <c r="DG29" s="882"/>
      <c r="DH29" s="891"/>
      <c r="DI29" s="891"/>
      <c r="DJ29" s="891"/>
      <c r="DK29" s="891"/>
      <c r="DL29" s="891"/>
      <c r="DM29" s="891"/>
      <c r="DN29" s="891"/>
      <c r="DO29" s="891"/>
      <c r="DP29" s="891"/>
      <c r="DQ29" s="891"/>
      <c r="DR29" s="891"/>
      <c r="DS29" s="891"/>
    </row>
    <row r="30" spans="1:123" x14ac:dyDescent="0.2">
      <c r="A30" s="4"/>
      <c r="B30" s="60">
        <v>2021</v>
      </c>
      <c r="C30" s="1551"/>
      <c r="D30" s="1557"/>
      <c r="E30" s="1558"/>
      <c r="F30" s="1702"/>
      <c r="G30" s="1703"/>
      <c r="H30" s="1554"/>
      <c r="I30" s="1551"/>
      <c r="J30" s="1557"/>
      <c r="K30" s="1554"/>
      <c r="L30" s="1551"/>
      <c r="M30" s="1557"/>
      <c r="N30" s="1554"/>
      <c r="O30" s="1551"/>
      <c r="P30" s="1557"/>
      <c r="Q30" s="1558"/>
      <c r="R30" s="1551"/>
      <c r="S30" s="1557"/>
      <c r="T30" s="1558"/>
      <c r="U30" s="1551"/>
      <c r="V30" s="1559"/>
      <c r="W30" s="1556"/>
      <c r="X30" s="1551"/>
      <c r="Y30" s="1557"/>
      <c r="Z30" s="1554"/>
      <c r="AA30" s="1551"/>
      <c r="AB30" s="1557"/>
      <c r="AC30" s="1554"/>
      <c r="AD30" s="1551"/>
      <c r="AE30" s="1557"/>
      <c r="AF30" s="1558"/>
      <c r="AG30" s="1551"/>
      <c r="AH30" s="1557"/>
      <c r="AI30" s="1554"/>
      <c r="AJ30" s="1551"/>
      <c r="AK30" s="1557"/>
      <c r="AL30" s="1554"/>
      <c r="AM30" s="248"/>
      <c r="AN30" s="60">
        <v>2021</v>
      </c>
      <c r="AO30" s="1551"/>
      <c r="AP30" s="1564"/>
      <c r="AQ30" s="1551"/>
      <c r="AR30" s="1564"/>
      <c r="AS30" s="1551"/>
      <c r="AT30" s="1564"/>
      <c r="AU30" s="1551"/>
      <c r="AV30" s="1564"/>
      <c r="AW30" s="1551"/>
      <c r="AX30" s="1564"/>
      <c r="AY30" s="1551"/>
      <c r="AZ30" s="1564"/>
      <c r="BA30" s="1551"/>
      <c r="BB30" s="1564"/>
      <c r="BC30" s="1551"/>
      <c r="BD30" s="1564"/>
      <c r="BE30" s="1551"/>
      <c r="BF30" s="1564"/>
      <c r="BG30" s="1551"/>
      <c r="BH30" s="1564"/>
      <c r="BI30" s="1551"/>
      <c r="BJ30" s="1564"/>
      <c r="BK30" s="1551"/>
      <c r="BL30" s="1564"/>
      <c r="BM30" s="248"/>
      <c r="BN30" s="60">
        <v>2021</v>
      </c>
      <c r="BO30" s="1551"/>
      <c r="BP30" s="1564"/>
      <c r="BQ30" s="1551"/>
      <c r="BR30" s="1564"/>
      <c r="BS30" s="1551"/>
      <c r="BT30" s="1564"/>
      <c r="BU30" s="1551"/>
      <c r="BV30" s="1564"/>
      <c r="BW30" s="1551"/>
      <c r="BX30" s="1564"/>
      <c r="BY30" s="1551"/>
      <c r="BZ30" s="1564"/>
      <c r="CA30" s="1551"/>
      <c r="CB30" s="1564"/>
      <c r="CC30" s="1551"/>
      <c r="CD30" s="1564"/>
      <c r="CE30" s="1551"/>
      <c r="CF30" s="1564"/>
      <c r="CG30" s="1551"/>
      <c r="CH30" s="1564"/>
      <c r="CI30" s="1551"/>
      <c r="CJ30" s="1564"/>
      <c r="CK30" s="1551"/>
      <c r="CL30" s="1564"/>
      <c r="CM30" s="872"/>
      <c r="CN30" s="60">
        <v>2021</v>
      </c>
      <c r="CO30" s="880"/>
      <c r="CP30" s="882"/>
      <c r="CQ30" s="891"/>
      <c r="CR30" s="891"/>
      <c r="CS30" s="891"/>
      <c r="CT30" s="891"/>
      <c r="CU30" s="891"/>
      <c r="CV30" s="891"/>
      <c r="CW30" s="891"/>
      <c r="CX30" s="891"/>
      <c r="CY30" s="891"/>
      <c r="CZ30" s="891"/>
      <c r="DA30" s="891"/>
      <c r="DB30" s="891"/>
      <c r="DD30" s="872"/>
      <c r="DE30" s="60">
        <v>2021</v>
      </c>
      <c r="DF30" s="880"/>
      <c r="DG30" s="882"/>
      <c r="DH30" s="891"/>
      <c r="DI30" s="891"/>
      <c r="DJ30" s="891"/>
      <c r="DK30" s="891"/>
      <c r="DL30" s="891"/>
      <c r="DM30" s="891"/>
      <c r="DN30" s="891"/>
      <c r="DO30" s="891"/>
      <c r="DP30" s="891"/>
      <c r="DQ30" s="891"/>
      <c r="DR30" s="891"/>
      <c r="DS30" s="891"/>
    </row>
    <row r="31" spans="1:123" ht="15" thickBot="1" x14ac:dyDescent="0.25">
      <c r="A31" s="4"/>
      <c r="B31" s="60">
        <v>2022</v>
      </c>
      <c r="C31" s="1566"/>
      <c r="D31" s="1763"/>
      <c r="E31" s="1561"/>
      <c r="F31" s="1566"/>
      <c r="G31" s="1704"/>
      <c r="H31" s="1562"/>
      <c r="I31" s="1566"/>
      <c r="J31" s="1763"/>
      <c r="K31" s="1562"/>
      <c r="L31" s="1566"/>
      <c r="M31" s="1763"/>
      <c r="N31" s="1562"/>
      <c r="O31" s="1566"/>
      <c r="P31" s="1763"/>
      <c r="Q31" s="1561"/>
      <c r="R31" s="1566"/>
      <c r="S31" s="1763"/>
      <c r="T31" s="1561"/>
      <c r="U31" s="1566"/>
      <c r="V31" s="1764"/>
      <c r="W31" s="1765"/>
      <c r="X31" s="1566"/>
      <c r="Y31" s="1763"/>
      <c r="Z31" s="1562"/>
      <c r="AA31" s="1566"/>
      <c r="AB31" s="1763"/>
      <c r="AC31" s="1562"/>
      <c r="AD31" s="1566"/>
      <c r="AE31" s="1763"/>
      <c r="AF31" s="1561"/>
      <c r="AG31" s="1566"/>
      <c r="AH31" s="1763"/>
      <c r="AI31" s="1562"/>
      <c r="AJ31" s="1566"/>
      <c r="AK31" s="1763"/>
      <c r="AL31" s="1562"/>
      <c r="AM31" s="248"/>
      <c r="AN31" s="60">
        <v>2022</v>
      </c>
      <c r="AO31" s="1551"/>
      <c r="AP31" s="1564"/>
      <c r="AQ31" s="1551"/>
      <c r="AR31" s="1564"/>
      <c r="AS31" s="1551"/>
      <c r="AT31" s="1564"/>
      <c r="AU31" s="1551"/>
      <c r="AV31" s="1564"/>
      <c r="AW31" s="1551"/>
      <c r="AX31" s="1564"/>
      <c r="AY31" s="1551"/>
      <c r="AZ31" s="1564"/>
      <c r="BA31" s="1551"/>
      <c r="BB31" s="1564"/>
      <c r="BC31" s="1551"/>
      <c r="BD31" s="1564"/>
      <c r="BE31" s="1551"/>
      <c r="BF31" s="1564"/>
      <c r="BG31" s="1551"/>
      <c r="BH31" s="1564"/>
      <c r="BI31" s="1551"/>
      <c r="BJ31" s="1564"/>
      <c r="BK31" s="1551"/>
      <c r="BL31" s="1564"/>
      <c r="BM31" s="248"/>
      <c r="BN31" s="60">
        <v>2022</v>
      </c>
      <c r="BO31" s="1551"/>
      <c r="BP31" s="1564"/>
      <c r="BQ31" s="1551"/>
      <c r="BR31" s="1564"/>
      <c r="BS31" s="1551"/>
      <c r="BT31" s="1564"/>
      <c r="BU31" s="1551"/>
      <c r="BV31" s="1564"/>
      <c r="BW31" s="1551"/>
      <c r="BX31" s="1564"/>
      <c r="BY31" s="1551"/>
      <c r="BZ31" s="1564"/>
      <c r="CA31" s="1551"/>
      <c r="CB31" s="1564"/>
      <c r="CC31" s="1551"/>
      <c r="CD31" s="1564"/>
      <c r="CE31" s="1551"/>
      <c r="CF31" s="1564"/>
      <c r="CG31" s="1551"/>
      <c r="CH31" s="1564"/>
      <c r="CI31" s="1551"/>
      <c r="CJ31" s="1564"/>
      <c r="CK31" s="1551"/>
      <c r="CL31" s="1564"/>
      <c r="CM31" s="872"/>
      <c r="CN31" s="60">
        <v>2022</v>
      </c>
      <c r="CO31" s="880"/>
      <c r="CP31" s="882"/>
      <c r="CQ31" s="891"/>
      <c r="CR31" s="891"/>
      <c r="CS31" s="891"/>
      <c r="CT31" s="891"/>
      <c r="CU31" s="891"/>
      <c r="CV31" s="891"/>
      <c r="CW31" s="891"/>
      <c r="CX31" s="891"/>
      <c r="CY31" s="891"/>
      <c r="CZ31" s="891"/>
      <c r="DA31" s="891"/>
      <c r="DB31" s="891"/>
      <c r="DD31" s="872"/>
      <c r="DE31" s="60">
        <v>2022</v>
      </c>
      <c r="DF31" s="880"/>
      <c r="DG31" s="882"/>
      <c r="DH31" s="891"/>
      <c r="DI31" s="891"/>
      <c r="DJ31" s="891"/>
      <c r="DK31" s="891"/>
      <c r="DL31" s="891"/>
      <c r="DM31" s="891"/>
      <c r="DN31" s="891"/>
      <c r="DO31" s="891"/>
      <c r="DP31" s="891"/>
      <c r="DQ31" s="891"/>
      <c r="DR31" s="891"/>
      <c r="DS31" s="891"/>
    </row>
    <row r="32" spans="1:123" s="28" customFormat="1" ht="66" customHeight="1" thickBot="1" x14ac:dyDescent="0.25">
      <c r="A32" s="348"/>
      <c r="B32" s="421" t="s">
        <v>2142</v>
      </c>
      <c r="C32" s="738" t="str">
        <f t="shared" ref="C32:AL32" si="0">IF(COUNT(C30)&lt;&gt;0,IF(COUNT(C31)=0,"Please fill in value for 2022 or provide an expected submission date in the notes",""),"")</f>
        <v/>
      </c>
      <c r="D32" s="930" t="str">
        <f t="shared" si="0"/>
        <v/>
      </c>
      <c r="E32" s="737" t="str">
        <f t="shared" si="0"/>
        <v/>
      </c>
      <c r="F32" s="738" t="str">
        <f t="shared" si="0"/>
        <v/>
      </c>
      <c r="G32" s="930" t="str">
        <f t="shared" si="0"/>
        <v/>
      </c>
      <c r="H32" s="737" t="str">
        <f t="shared" si="0"/>
        <v/>
      </c>
      <c r="I32" s="738" t="str">
        <f t="shared" si="0"/>
        <v/>
      </c>
      <c r="J32" s="930" t="str">
        <f t="shared" si="0"/>
        <v/>
      </c>
      <c r="K32" s="737" t="str">
        <f t="shared" si="0"/>
        <v/>
      </c>
      <c r="L32" s="738" t="str">
        <f t="shared" si="0"/>
        <v/>
      </c>
      <c r="M32" s="930" t="str">
        <f t="shared" si="0"/>
        <v/>
      </c>
      <c r="N32" s="737" t="str">
        <f t="shared" si="0"/>
        <v/>
      </c>
      <c r="O32" s="738" t="str">
        <f t="shared" si="0"/>
        <v/>
      </c>
      <c r="P32" s="930" t="str">
        <f t="shared" si="0"/>
        <v/>
      </c>
      <c r="Q32" s="737" t="str">
        <f t="shared" si="0"/>
        <v/>
      </c>
      <c r="R32" s="738" t="str">
        <f t="shared" si="0"/>
        <v/>
      </c>
      <c r="S32" s="930" t="str">
        <f t="shared" si="0"/>
        <v/>
      </c>
      <c r="T32" s="737" t="str">
        <f t="shared" si="0"/>
        <v/>
      </c>
      <c r="U32" s="738" t="str">
        <f t="shared" si="0"/>
        <v/>
      </c>
      <c r="V32" s="930" t="str">
        <f t="shared" si="0"/>
        <v/>
      </c>
      <c r="W32" s="737" t="str">
        <f t="shared" si="0"/>
        <v/>
      </c>
      <c r="X32" s="738" t="str">
        <f t="shared" si="0"/>
        <v/>
      </c>
      <c r="Y32" s="930" t="str">
        <f t="shared" si="0"/>
        <v/>
      </c>
      <c r="Z32" s="737" t="str">
        <f t="shared" si="0"/>
        <v/>
      </c>
      <c r="AA32" s="738" t="str">
        <f t="shared" si="0"/>
        <v/>
      </c>
      <c r="AB32" s="930" t="str">
        <f t="shared" si="0"/>
        <v/>
      </c>
      <c r="AC32" s="737" t="str">
        <f t="shared" si="0"/>
        <v/>
      </c>
      <c r="AD32" s="738" t="str">
        <f t="shared" si="0"/>
        <v/>
      </c>
      <c r="AE32" s="930" t="str">
        <f t="shared" si="0"/>
        <v/>
      </c>
      <c r="AF32" s="737" t="str">
        <f t="shared" si="0"/>
        <v/>
      </c>
      <c r="AG32" s="738" t="str">
        <f t="shared" si="0"/>
        <v/>
      </c>
      <c r="AH32" s="930" t="str">
        <f t="shared" si="0"/>
        <v/>
      </c>
      <c r="AI32" s="737" t="str">
        <f t="shared" si="0"/>
        <v/>
      </c>
      <c r="AJ32" s="738" t="str">
        <f t="shared" si="0"/>
        <v/>
      </c>
      <c r="AK32" s="930" t="str">
        <f t="shared" si="0"/>
        <v/>
      </c>
      <c r="AL32" s="737" t="str">
        <f t="shared" si="0"/>
        <v/>
      </c>
      <c r="AM32" s="349"/>
      <c r="AN32" s="421" t="s">
        <v>2142</v>
      </c>
      <c r="AO32" s="738" t="str">
        <f t="shared" ref="AO32:BL32" si="1">IF(COUNT(AO30)&lt;&gt;0,IF(COUNT(AO31)=0,"Please fill in value for 2022 or provide an expected submission date in the notes",""),"")</f>
        <v/>
      </c>
      <c r="AP32" s="737" t="str">
        <f t="shared" si="1"/>
        <v/>
      </c>
      <c r="AQ32" s="738" t="str">
        <f t="shared" si="1"/>
        <v/>
      </c>
      <c r="AR32" s="737" t="str">
        <f t="shared" si="1"/>
        <v/>
      </c>
      <c r="AS32" s="738" t="str">
        <f t="shared" si="1"/>
        <v/>
      </c>
      <c r="AT32" s="737" t="str">
        <f t="shared" si="1"/>
        <v/>
      </c>
      <c r="AU32" s="738" t="str">
        <f t="shared" si="1"/>
        <v/>
      </c>
      <c r="AV32" s="737" t="str">
        <f t="shared" si="1"/>
        <v/>
      </c>
      <c r="AW32" s="738" t="str">
        <f t="shared" si="1"/>
        <v/>
      </c>
      <c r="AX32" s="737" t="str">
        <f t="shared" si="1"/>
        <v/>
      </c>
      <c r="AY32" s="738" t="str">
        <f t="shared" si="1"/>
        <v/>
      </c>
      <c r="AZ32" s="737" t="str">
        <f t="shared" si="1"/>
        <v/>
      </c>
      <c r="BA32" s="738" t="str">
        <f t="shared" si="1"/>
        <v/>
      </c>
      <c r="BB32" s="737" t="str">
        <f t="shared" si="1"/>
        <v/>
      </c>
      <c r="BC32" s="738" t="str">
        <f t="shared" si="1"/>
        <v/>
      </c>
      <c r="BD32" s="737" t="str">
        <f t="shared" si="1"/>
        <v/>
      </c>
      <c r="BE32" s="738" t="str">
        <f t="shared" si="1"/>
        <v/>
      </c>
      <c r="BF32" s="737" t="str">
        <f t="shared" si="1"/>
        <v/>
      </c>
      <c r="BG32" s="738" t="str">
        <f t="shared" si="1"/>
        <v/>
      </c>
      <c r="BH32" s="737" t="str">
        <f t="shared" si="1"/>
        <v/>
      </c>
      <c r="BI32" s="738" t="str">
        <f t="shared" si="1"/>
        <v/>
      </c>
      <c r="BJ32" s="737" t="str">
        <f t="shared" si="1"/>
        <v/>
      </c>
      <c r="BK32" s="738" t="str">
        <f t="shared" si="1"/>
        <v/>
      </c>
      <c r="BL32" s="737" t="str">
        <f t="shared" si="1"/>
        <v/>
      </c>
      <c r="BM32" s="349"/>
      <c r="BN32" s="421" t="s">
        <v>2142</v>
      </c>
      <c r="BO32" s="738" t="str">
        <f t="shared" ref="BO32:CL32" si="2">IF(COUNT(BO30)&lt;&gt;0,IF(COUNT(BO31)=0,"Please fill in value for 2022 or provide an expected submission date in the notes",""),"")</f>
        <v/>
      </c>
      <c r="BP32" s="737" t="str">
        <f t="shared" si="2"/>
        <v/>
      </c>
      <c r="BQ32" s="738" t="str">
        <f t="shared" si="2"/>
        <v/>
      </c>
      <c r="BR32" s="737" t="str">
        <f t="shared" si="2"/>
        <v/>
      </c>
      <c r="BS32" s="738" t="str">
        <f t="shared" si="2"/>
        <v/>
      </c>
      <c r="BT32" s="737" t="str">
        <f t="shared" si="2"/>
        <v/>
      </c>
      <c r="BU32" s="738" t="str">
        <f t="shared" si="2"/>
        <v/>
      </c>
      <c r="BV32" s="737" t="str">
        <f t="shared" si="2"/>
        <v/>
      </c>
      <c r="BW32" s="738" t="str">
        <f t="shared" si="2"/>
        <v/>
      </c>
      <c r="BX32" s="737" t="str">
        <f t="shared" si="2"/>
        <v/>
      </c>
      <c r="BY32" s="738" t="str">
        <f t="shared" si="2"/>
        <v/>
      </c>
      <c r="BZ32" s="737" t="str">
        <f t="shared" si="2"/>
        <v/>
      </c>
      <c r="CA32" s="738" t="str">
        <f t="shared" si="2"/>
        <v/>
      </c>
      <c r="CB32" s="737" t="str">
        <f t="shared" si="2"/>
        <v/>
      </c>
      <c r="CC32" s="738" t="str">
        <f t="shared" si="2"/>
        <v/>
      </c>
      <c r="CD32" s="737" t="str">
        <f t="shared" si="2"/>
        <v/>
      </c>
      <c r="CE32" s="738" t="str">
        <f t="shared" si="2"/>
        <v/>
      </c>
      <c r="CF32" s="737" t="str">
        <f t="shared" si="2"/>
        <v/>
      </c>
      <c r="CG32" s="738" t="str">
        <f t="shared" si="2"/>
        <v/>
      </c>
      <c r="CH32" s="737" t="str">
        <f t="shared" si="2"/>
        <v/>
      </c>
      <c r="CI32" s="738" t="str">
        <f t="shared" si="2"/>
        <v/>
      </c>
      <c r="CJ32" s="737" t="str">
        <f t="shared" si="2"/>
        <v/>
      </c>
      <c r="CK32" s="738" t="str">
        <f t="shared" si="2"/>
        <v/>
      </c>
      <c r="CL32" s="737" t="str">
        <f t="shared" si="2"/>
        <v/>
      </c>
      <c r="CM32" s="873"/>
      <c r="CN32" s="421" t="s">
        <v>2142</v>
      </c>
      <c r="CO32" s="738" t="str">
        <f>IF(COUNT(CO30)&lt;&gt;0,IF(COUNT(CO31)=0,"Please fill in value for 2022 or provide an expected submission date in the notes",""),"")</f>
        <v/>
      </c>
      <c r="CP32" s="737" t="str">
        <f>IF(COUNT(CP30)&lt;&gt;0,IF(COUNT(CP31)=0,"Please fill in value for 2022 or provide an expected submission date in the notes",""),"")</f>
        <v/>
      </c>
      <c r="CQ32" s="733" t="str">
        <f>IF(COUNT(CQ30)&lt;&gt;0,IF(COUNT(CQ31)=0,"Please fill in value for 2022 or provide an expected submission date in the notes",""),"")</f>
        <v/>
      </c>
      <c r="CR32" s="733" t="str">
        <f t="shared" ref="CR32:DB32" si="3">IF(COUNT(CR30)&lt;&gt;0,IF(COUNT(CR31)=0,"Please fill in value for 2022 or provide an expected submission date in the notes",""),"")</f>
        <v/>
      </c>
      <c r="CS32" s="733" t="str">
        <f t="shared" si="3"/>
        <v/>
      </c>
      <c r="CT32" s="733" t="str">
        <f t="shared" si="3"/>
        <v/>
      </c>
      <c r="CU32" s="733" t="str">
        <f t="shared" si="3"/>
        <v/>
      </c>
      <c r="CV32" s="733" t="str">
        <f t="shared" si="3"/>
        <v/>
      </c>
      <c r="CW32" s="733" t="str">
        <f t="shared" si="3"/>
        <v/>
      </c>
      <c r="CX32" s="733" t="str">
        <f t="shared" si="3"/>
        <v/>
      </c>
      <c r="CY32" s="733" t="str">
        <f t="shared" si="3"/>
        <v/>
      </c>
      <c r="CZ32" s="733" t="str">
        <f t="shared" si="3"/>
        <v/>
      </c>
      <c r="DA32" s="733" t="str">
        <f t="shared" si="3"/>
        <v/>
      </c>
      <c r="DB32" s="733" t="str">
        <f t="shared" si="3"/>
        <v/>
      </c>
      <c r="DD32" s="873"/>
      <c r="DE32" s="421" t="s">
        <v>2142</v>
      </c>
      <c r="DF32" s="738" t="str">
        <f>IF(COUNT(DF30)&lt;&gt;0,IF(COUNT(DF31)=0,"Please fill in value for 2022 or provide an expected submission date in the notes",""),"")</f>
        <v/>
      </c>
      <c r="DG32" s="737" t="str">
        <f>IF(COUNT(DG30)&lt;&gt;0,IF(COUNT(DG31)=0,"Please fill in value for 2022 or provide an expected submission date in the notes",""),"")</f>
        <v/>
      </c>
      <c r="DH32" s="733" t="str">
        <f>IF(COUNT(DH30)&lt;&gt;0,IF(COUNT(DH31)=0,"Please fill in value for 2022 or provide an expected submission date in the notes",""),"")</f>
        <v/>
      </c>
      <c r="DI32" s="733" t="str">
        <f t="shared" ref="DI32:DS32" si="4">IF(COUNT(DI30)&lt;&gt;0,IF(COUNT(DI31)=0,"Please fill in value for 2022 or provide an expected submission date in the notes",""),"")</f>
        <v/>
      </c>
      <c r="DJ32" s="733" t="str">
        <f t="shared" si="4"/>
        <v/>
      </c>
      <c r="DK32" s="733" t="str">
        <f t="shared" si="4"/>
        <v/>
      </c>
      <c r="DL32" s="733" t="str">
        <f t="shared" si="4"/>
        <v/>
      </c>
      <c r="DM32" s="733" t="str">
        <f t="shared" si="4"/>
        <v/>
      </c>
      <c r="DN32" s="733" t="str">
        <f t="shared" si="4"/>
        <v/>
      </c>
      <c r="DO32" s="733" t="str">
        <f t="shared" si="4"/>
        <v/>
      </c>
      <c r="DP32" s="733" t="str">
        <f t="shared" si="4"/>
        <v/>
      </c>
      <c r="DQ32" s="733" t="str">
        <f t="shared" si="4"/>
        <v/>
      </c>
      <c r="DR32" s="733" t="str">
        <f t="shared" si="4"/>
        <v/>
      </c>
      <c r="DS32" s="733" t="str">
        <f t="shared" si="4"/>
        <v/>
      </c>
    </row>
    <row r="33" spans="1:123" s="28" customFormat="1" ht="39" customHeight="1" thickBot="1" x14ac:dyDescent="0.25">
      <c r="A33" s="348"/>
      <c r="B33" s="445" t="s">
        <v>629</v>
      </c>
      <c r="C33" s="738" t="str">
        <f>IFERROR(IF(ABS(MAX('2 sup_templates checks'!C30:C31))&gt;0.25,"Series contain annual jump(s) of over 25% in the last two years",""),"")</f>
        <v/>
      </c>
      <c r="D33" s="930" t="str">
        <f>IFERROR(IF(ABS(MAX('2 sup_templates checks'!D30:D31))&gt;0.25,"Series contain annual jump(s) of over 25% in the last two years",""),"")</f>
        <v/>
      </c>
      <c r="E33" s="737" t="str">
        <f>IFERROR(IF(ABS(MAX('2 sup_templates checks'!E30:E31))&gt;0.25,"Series contain annual jump(s) of over 25% in the last two years",""),"")</f>
        <v/>
      </c>
      <c r="F33" s="738" t="str">
        <f>IFERROR(IF(ABS(MAX('2 sup_templates checks'!F30:F31))&gt;0.25,"Series contain annual jump(s) of over 25% in the last two years",""),"")</f>
        <v/>
      </c>
      <c r="G33" s="930" t="str">
        <f>IFERROR(IF(ABS(MAX('2 sup_templates checks'!G30:G31))&gt;0.25,"Series contain annual jump(s) of over 25% in the last two years",""),"")</f>
        <v/>
      </c>
      <c r="H33" s="737" t="str">
        <f>IFERROR(IF(ABS(MAX('2 sup_templates checks'!H30:H31))&gt;0.25,"Series contain annual jump(s) of over 25% in the last two years",""),"")</f>
        <v/>
      </c>
      <c r="I33" s="738" t="str">
        <f>IFERROR(IF(ABS(MAX('2 sup_templates checks'!I30:I31))&gt;0.25,"Series contain annual jump(s) of over 25% in the last two years",""),"")</f>
        <v/>
      </c>
      <c r="J33" s="930" t="str">
        <f>IFERROR(IF(ABS(MAX('2 sup_templates checks'!J30:J31))&gt;0.25,"Series contain annual jump(s) of over 25% in the last two years",""),"")</f>
        <v/>
      </c>
      <c r="K33" s="737" t="str">
        <f>IFERROR(IF(ABS(MAX('2 sup_templates checks'!K30:K31))&gt;0.25,"Series contain annual jump(s) of over 25% in the last two years",""),"")</f>
        <v/>
      </c>
      <c r="L33" s="738" t="str">
        <f>IFERROR(IF(ABS(MAX('2 sup_templates checks'!L30:L31))&gt;0.25,"Series contain annual jump(s) of over 25% in the last two years",""),"")</f>
        <v/>
      </c>
      <c r="M33" s="930" t="str">
        <f>IFERROR(IF(ABS(MAX('2 sup_templates checks'!M30:M31))&gt;0.25,"Series contain annual jump(s) of over 25% in the last two years",""),"")</f>
        <v/>
      </c>
      <c r="N33" s="737" t="str">
        <f>IFERROR(IF(ABS(MAX('2 sup_templates checks'!N30:N31))&gt;0.25,"Series contain annual jump(s) of over 25% in the last two years",""),"")</f>
        <v/>
      </c>
      <c r="O33" s="738" t="str">
        <f>IFERROR(IF(ABS(MAX('2 sup_templates checks'!O30:O31))&gt;0.25,"Series contain annual jump(s) of over 25% in the last two years",""),"")</f>
        <v/>
      </c>
      <c r="P33" s="930" t="str">
        <f>IFERROR(IF(ABS(MAX('2 sup_templates checks'!P30:P31))&gt;0.25,"Series contain annual jump(s) of over 25% in the last two years",""),"")</f>
        <v/>
      </c>
      <c r="Q33" s="737" t="str">
        <f>IFERROR(IF(ABS(MAX('2 sup_templates checks'!Q30:Q31))&gt;0.25,"Series contain annual jump(s) of over 25% in the last two years",""),"")</f>
        <v/>
      </c>
      <c r="R33" s="738" t="str">
        <f>IFERROR(IF(ABS(MAX('2 sup_templates checks'!R30:R31))&gt;0.25,"Series contain annual jump(s) of over 25% in the last two years",""),"")</f>
        <v/>
      </c>
      <c r="S33" s="930" t="str">
        <f>IFERROR(IF(ABS(MAX('2 sup_templates checks'!S30:S31))&gt;0.25,"Series contain annual jump(s) of over 25% in the last two years",""),"")</f>
        <v/>
      </c>
      <c r="T33" s="737" t="str">
        <f>IFERROR(IF(ABS(MAX('2 sup_templates checks'!T30:T31))&gt;0.25,"Series contain annual jump(s) of over 25% in the last two years",""),"")</f>
        <v/>
      </c>
      <c r="U33" s="738" t="str">
        <f>IFERROR(IF(ABS(MAX('2 sup_templates checks'!U30:U31))&gt;0.25,"Series contain annual jump(s) of over 25% in the last two years",""),"")</f>
        <v/>
      </c>
      <c r="V33" s="930" t="str">
        <f>IFERROR(IF(ABS(MAX('2 sup_templates checks'!V30:V31))&gt;0.25,"Series contain annual jump(s) of over 25% in the last two years",""),"")</f>
        <v/>
      </c>
      <c r="W33" s="737" t="str">
        <f>IFERROR(IF(ABS(MAX('2 sup_templates checks'!W30:W31))&gt;0.25,"Series contain annual jump(s) of over 25% in the last two years",""),"")</f>
        <v/>
      </c>
      <c r="X33" s="738" t="str">
        <f>IFERROR(IF(ABS(MAX('2 sup_templates checks'!X30:X31))&gt;0.25,"Series contain annual jump(s) of over 25% in the last two years",""),"")</f>
        <v/>
      </c>
      <c r="Y33" s="930" t="str">
        <f>IFERROR(IF(ABS(MAX('2 sup_templates checks'!Y30:Y31))&gt;0.25,"Series contain annual jump(s) of over 25% in the last two years",""),"")</f>
        <v/>
      </c>
      <c r="Z33" s="737" t="str">
        <f>IFERROR(IF(ABS(MAX('2 sup_templates checks'!Z30:Z31))&gt;0.25,"Series contain annual jump(s) of over 25% in the last two years",""),"")</f>
        <v/>
      </c>
      <c r="AA33" s="738" t="str">
        <f>IFERROR(IF(ABS(MAX('2 sup_templates checks'!AA30:AA31))&gt;0.25,"Series contain annual jump(s) of over 25% in the last two years",""),"")</f>
        <v/>
      </c>
      <c r="AB33" s="930" t="str">
        <f>IFERROR(IF(ABS(MAX('2 sup_templates checks'!AB30:AB31))&gt;0.25,"Series contain annual jump(s) of over 25% in the last two years",""),"")</f>
        <v/>
      </c>
      <c r="AC33" s="737" t="str">
        <f>IFERROR(IF(ABS(MAX('2 sup_templates checks'!AC30:AC31))&gt;0.25,"Series contain annual jump(s) of over 25% in the last two years",""),"")</f>
        <v/>
      </c>
      <c r="AD33" s="738" t="str">
        <f>IFERROR(IF(ABS(MAX('2 sup_templates checks'!AD30:AD31))&gt;0.25,"Series contain annual jump(s) of over 25% in the last two years",""),"")</f>
        <v/>
      </c>
      <c r="AE33" s="930" t="str">
        <f>IFERROR(IF(ABS(MAX('2 sup_templates checks'!AE30:AE31))&gt;0.25,"Series contain annual jump(s) of over 25% in the last two years",""),"")</f>
        <v/>
      </c>
      <c r="AF33" s="737" t="str">
        <f>IFERROR(IF(ABS(MAX('2 sup_templates checks'!AF30:AF31))&gt;0.25,"Series contain annual jump(s) of over 25% in the last two years",""),"")</f>
        <v/>
      </c>
      <c r="AG33" s="738" t="str">
        <f>IFERROR(IF(ABS(MAX('2 sup_templates checks'!AG30:AG31))&gt;0.25,"Series contain annual jump(s) of over 25% in the last two years",""),"")</f>
        <v/>
      </c>
      <c r="AH33" s="930" t="str">
        <f>IFERROR(IF(ABS(MAX('2 sup_templates checks'!AH30:AH31))&gt;0.25,"Series contain annual jump(s) of over 25% in the last two years",""),"")</f>
        <v/>
      </c>
      <c r="AI33" s="737" t="str">
        <f>IFERROR(IF(ABS(MAX('2 sup_templates checks'!AI30:AI31))&gt;0.25,"Series contain annual jump(s) of over 25% in the last two years",""),"")</f>
        <v/>
      </c>
      <c r="AJ33" s="738" t="str">
        <f>IFERROR(IF(ABS(MAX('2 sup_templates checks'!AJ30:AJ31))&gt;0.25,"Series contain annual jump(s) of over 25% in the last two years",""),"")</f>
        <v/>
      </c>
      <c r="AK33" s="930" t="str">
        <f>IFERROR(IF(ABS(MAX('2 sup_templates checks'!AK30:AK31))&gt;0.25,"Series contain annual jump(s) of over 25% in the last two years",""),"")</f>
        <v/>
      </c>
      <c r="AL33" s="737" t="str">
        <f>IFERROR(IF(ABS(MAX('2 sup_templates checks'!AL30:AL31))&gt;0.25,"Series contain annual jump(s) of over 25% in the last two years",""),"")</f>
        <v/>
      </c>
      <c r="AM33" s="349"/>
      <c r="AN33" s="445" t="s">
        <v>629</v>
      </c>
      <c r="AO33" s="738" t="str">
        <f>IFERROR(IF(ABS(MAX('2 sup_templates checks'!AO30:AO31))&gt;0.25,"Series contain annual jump(s) of over 25% in the last two years",""),"")</f>
        <v/>
      </c>
      <c r="AP33" s="737" t="str">
        <f>IFERROR(IF(ABS(MAX('2 sup_templates checks'!AP30:AP31))&gt;0.25,"Series contain annual jump(s) of over 25% in the last two years",""),"")</f>
        <v/>
      </c>
      <c r="AQ33" s="738" t="str">
        <f>IFERROR(IF(ABS(MAX('2 sup_templates checks'!AQ30:AQ31))&gt;0.25,"Series contain annual jump(s) of over 25% in the last two years",""),"")</f>
        <v/>
      </c>
      <c r="AR33" s="737" t="str">
        <f>IFERROR(IF(ABS(MAX('2 sup_templates checks'!AR30:AR31))&gt;0.25,"Series contain annual jump(s) of over 25% in the last two years",""),"")</f>
        <v/>
      </c>
      <c r="AS33" s="738" t="str">
        <f>IFERROR(IF(ABS(MAX('2 sup_templates checks'!AS30:AS31))&gt;0.25,"Series contain annual jump(s) of over 25% in the last two years",""),"")</f>
        <v/>
      </c>
      <c r="AT33" s="737" t="str">
        <f>IFERROR(IF(ABS(MAX('2 sup_templates checks'!AT30:AT31))&gt;0.25,"Series contain annual jump(s) of over 25% in the last two years",""),"")</f>
        <v/>
      </c>
      <c r="AU33" s="738" t="str">
        <f>IFERROR(IF(ABS(MAX('2 sup_templates checks'!AU30:AU31))&gt;0.25,"Series contain annual jump(s) of over 25% in the last two years",""),"")</f>
        <v/>
      </c>
      <c r="AV33" s="737" t="str">
        <f>IFERROR(IF(ABS(MAX('2 sup_templates checks'!AV30:AV31))&gt;0.25,"Series contain annual jump(s) of over 25% in the last two years",""),"")</f>
        <v/>
      </c>
      <c r="AW33" s="738" t="str">
        <f>IFERROR(IF(ABS(MAX('2 sup_templates checks'!AW30:AW31))&gt;0.25,"Series contain annual jump(s) of over 25% in the last two years",""),"")</f>
        <v/>
      </c>
      <c r="AX33" s="737" t="str">
        <f>IFERROR(IF(ABS(MAX('2 sup_templates checks'!AX30:AX31))&gt;0.25,"Series contain annual jump(s) of over 25% in the last two years",""),"")</f>
        <v/>
      </c>
      <c r="AY33" s="738" t="str">
        <f>IFERROR(IF(ABS(MAX('2 sup_templates checks'!AY30:AY31))&gt;0.25,"Series contain annual jump(s) of over 25% in the last two years",""),"")</f>
        <v/>
      </c>
      <c r="AZ33" s="737" t="str">
        <f>IFERROR(IF(ABS(MAX('2 sup_templates checks'!AZ30:AZ31))&gt;0.25,"Series contain annual jump(s) of over 25% in the last two years",""),"")</f>
        <v/>
      </c>
      <c r="BA33" s="738" t="str">
        <f>IFERROR(IF(ABS(MAX('2 sup_templates checks'!BA30:BA31))&gt;0.25,"Series contain annual jump(s) of over 25% in the last two years",""),"")</f>
        <v/>
      </c>
      <c r="BB33" s="737" t="str">
        <f>IFERROR(IF(ABS(MAX('2 sup_templates checks'!BB30:BB31))&gt;0.25,"Series contain annual jump(s) of over 25% in the last two years",""),"")</f>
        <v/>
      </c>
      <c r="BC33" s="738" t="str">
        <f>IFERROR(IF(ABS(MAX('2 sup_templates checks'!BC30:BC31))&gt;0.25,"Series contain annual jump(s) of over 25% in the last two years",""),"")</f>
        <v/>
      </c>
      <c r="BD33" s="737" t="str">
        <f>IFERROR(IF(ABS(MAX('2 sup_templates checks'!BD30:BD31))&gt;0.25,"Series contain annual jump(s) of over 25% in the last two years",""),"")</f>
        <v/>
      </c>
      <c r="BE33" s="738" t="str">
        <f>IFERROR(IF(ABS(MAX('2 sup_templates checks'!BE30:BE31))&gt;0.25,"Series contain annual jump(s) of over 25% in the last two years",""),"")</f>
        <v/>
      </c>
      <c r="BF33" s="737" t="str">
        <f>IFERROR(IF(ABS(MAX('2 sup_templates checks'!BF30:BF31))&gt;0.25,"Series contain annual jump(s) of over 25% in the last two years",""),"")</f>
        <v/>
      </c>
      <c r="BG33" s="738" t="str">
        <f>IFERROR(IF(ABS(MAX('2 sup_templates checks'!BG30:BG31))&gt;0.25,"Series contain annual jump(s) of over 25% in the last two years",""),"")</f>
        <v/>
      </c>
      <c r="BH33" s="737" t="str">
        <f>IFERROR(IF(ABS(MAX('2 sup_templates checks'!BH30:BH31))&gt;0.25,"Series contain annual jump(s) of over 25% in the last two years",""),"")</f>
        <v/>
      </c>
      <c r="BI33" s="738" t="str">
        <f>IFERROR(IF(ABS(MAX('2 sup_templates checks'!BI30:BI31))&gt;0.25,"Series contain annual jump(s) of over 25% in the last two years",""),"")</f>
        <v/>
      </c>
      <c r="BJ33" s="737" t="str">
        <f>IFERROR(IF(ABS(MAX('2 sup_templates checks'!BJ30:BJ31))&gt;0.25,"Series contain annual jump(s) of over 25% in the last two years",""),"")</f>
        <v/>
      </c>
      <c r="BK33" s="738" t="str">
        <f>IFERROR(IF(ABS(MAX('2 sup_templates checks'!BK30:BK31))&gt;0.25,"Series contain annual jump(s) of over 25% in the last two years",""),"")</f>
        <v/>
      </c>
      <c r="BL33" s="737" t="str">
        <f>IFERROR(IF(ABS(MAX('2 sup_templates checks'!BL30:BL31))&gt;0.25,"Series contain annual jump(s) of over 25% in the last two years",""),"")</f>
        <v/>
      </c>
      <c r="BM33" s="349"/>
      <c r="BN33" s="2201" t="s">
        <v>629</v>
      </c>
      <c r="BO33" s="2203" t="str">
        <f>IFERROR(IF(ABS(MAX('2 sup_templates checks'!BO30:BO31))&gt;0.25,"Series contain annual jump(s) of over 25% in the last two years",""),"")</f>
        <v/>
      </c>
      <c r="BP33" s="2205" t="str">
        <f>IFERROR(IF(ABS(MAX('2 sup_templates checks'!BP30:BP31))&gt;0.25,"Series contain annual jump(s) of over 25% in the last two years",""),"")</f>
        <v/>
      </c>
      <c r="BQ33" s="2203" t="str">
        <f>IFERROR(IF(ABS(MAX('2 sup_templates checks'!BQ30:BQ31))&gt;0.25,"Series contain annual jump(s) of over 25% in the last two years",""),"")</f>
        <v/>
      </c>
      <c r="BR33" s="2205" t="str">
        <f>IFERROR(IF(ABS(MAX('2 sup_templates checks'!BR30:BR31))&gt;0.25,"Series contain annual jump(s) of over 25% in the last two years",""),"")</f>
        <v/>
      </c>
      <c r="BS33" s="2203" t="str">
        <f>IFERROR(IF(ABS(MAX('2 sup_templates checks'!BS30:BS31))&gt;0.25,"Series contain annual jump(s) of over 25% in the last two years",""),"")</f>
        <v/>
      </c>
      <c r="BT33" s="2205" t="str">
        <f>IFERROR(IF(ABS(MAX('2 sup_templates checks'!BT30:BT31))&gt;0.25,"Series contain annual jump(s) of over 25% in the last two years",""),"")</f>
        <v/>
      </c>
      <c r="BU33" s="2203" t="str">
        <f>IFERROR(IF(ABS(MAX('2 sup_templates checks'!BU30:BU31))&gt;0.25,"Series contain annual jump(s) of over 25% in the last two years",""),"")</f>
        <v/>
      </c>
      <c r="BV33" s="2205" t="str">
        <f>IFERROR(IF(ABS(MAX('2 sup_templates checks'!BV30:BV31))&gt;0.25,"Series contain annual jump(s) of over 25% in the last two years",""),"")</f>
        <v/>
      </c>
      <c r="BW33" s="2203" t="str">
        <f>IFERROR(IF(ABS(MAX('2 sup_templates checks'!BW30:BW31))&gt;0.25,"Series contain annual jump(s) of over 25% in the last two years",""),"")</f>
        <v/>
      </c>
      <c r="BX33" s="2205" t="str">
        <f>IFERROR(IF(ABS(MAX('2 sup_templates checks'!BX30:BX31))&gt;0.25,"Series contain annual jump(s) of over 25% in the last two years",""),"")</f>
        <v/>
      </c>
      <c r="BY33" s="2203" t="str">
        <f>IFERROR(IF(ABS(MAX('2 sup_templates checks'!BY30:BY31))&gt;0.25,"Series contain annual jump(s) of over 25% in the last two years",""),"")</f>
        <v/>
      </c>
      <c r="BZ33" s="2205" t="str">
        <f>IFERROR(IF(ABS(MAX('2 sup_templates checks'!BZ30:BZ31))&gt;0.25,"Series contain annual jump(s) of over 25% in the last two years",""),"")</f>
        <v/>
      </c>
      <c r="CA33" s="2203" t="str">
        <f>IFERROR(IF(ABS(MAX('2 sup_templates checks'!CA30:CA31))&gt;0.25,"Series contain annual jump(s) of over 25% in the last two years",""),"")</f>
        <v/>
      </c>
      <c r="CB33" s="2205" t="str">
        <f>IFERROR(IF(ABS(MAX('2 sup_templates checks'!CB30:CB31))&gt;0.25,"Series contain annual jump(s) of over 25% in the last two years",""),"")</f>
        <v/>
      </c>
      <c r="CC33" s="2203" t="str">
        <f>IFERROR(IF(ABS(MAX('2 sup_templates checks'!CC30:CC31))&gt;0.25,"Series contain annual jump(s) of over 25% in the last two years",""),"")</f>
        <v/>
      </c>
      <c r="CD33" s="2205" t="str">
        <f>IFERROR(IF(ABS(MAX('2 sup_templates checks'!CD30:CD31))&gt;0.25,"Series contain annual jump(s) of over 25% in the last two years",""),"")</f>
        <v/>
      </c>
      <c r="CE33" s="2203" t="str">
        <f>IFERROR(IF(ABS(MAX('2 sup_templates checks'!CE30:CE31))&gt;0.25,"Series contain annual jump(s) of over 25% in the last two years",""),"")</f>
        <v/>
      </c>
      <c r="CF33" s="2205" t="str">
        <f>IFERROR(IF(ABS(MAX('2 sup_templates checks'!CF30:CF31))&gt;0.25,"Series contain annual jump(s) of over 25% in the last two years",""),"")</f>
        <v/>
      </c>
      <c r="CG33" s="2203" t="str">
        <f>IFERROR(IF(ABS(MAX('2 sup_templates checks'!CG30:CG31))&gt;0.25,"Series contain annual jump(s) of over 25% in the last two years",""),"")</f>
        <v/>
      </c>
      <c r="CH33" s="2205" t="str">
        <f>IFERROR(IF(ABS(MAX('2 sup_templates checks'!CH30:CH31))&gt;0.25,"Series contain annual jump(s) of over 25% in the last two years",""),"")</f>
        <v/>
      </c>
      <c r="CI33" s="2203" t="str">
        <f>IFERROR(IF(ABS(MAX('2 sup_templates checks'!CI30:CI31))&gt;0.25,"Series contain annual jump(s) of over 25% in the last two years",""),"")</f>
        <v/>
      </c>
      <c r="CJ33" s="2205" t="str">
        <f>IFERROR(IF(ABS(MAX('2 sup_templates checks'!CJ30:CJ31))&gt;0.25,"Series contain annual jump(s) of over 25% in the last two years",""),"")</f>
        <v/>
      </c>
      <c r="CK33" s="2203" t="str">
        <f>IFERROR(IF(ABS(MAX('2 sup_templates checks'!CK30:CK31))&gt;0.25,"Series contain annual jump(s) of over 25% in the last two years",""),"")</f>
        <v/>
      </c>
      <c r="CL33" s="2205" t="str">
        <f>IFERROR(IF(ABS(MAX('2 sup_templates checks'!CL30:CL31))&gt;0.25,"Series contain annual jump(s) of over 25% in the last two years",""),"")</f>
        <v/>
      </c>
      <c r="CM33" s="873"/>
      <c r="CN33" s="2201" t="s">
        <v>629</v>
      </c>
      <c r="CO33" s="2203" t="str">
        <f>IFERROR(IF(ABS(MAX('2 sup_templates checks'!BX30:BX31))&gt;0.25,"Series contain annual jump(s) of over 25% in the last two years",""),"")</f>
        <v/>
      </c>
      <c r="CP33" s="2205" t="str">
        <f>IFERROR(IF(ABS(MAX('2 sup_templates checks'!BY30:BY31))&gt;0.25,"Series contain annual jump(s) of over 25% in the last two years",""),"")</f>
        <v/>
      </c>
      <c r="CQ33" s="2199" t="str">
        <f>IFERROR(IF(ABS(MAX('2 sup_templates checks'!BZ30:BZ31))&gt;0.25,"Series contain annual jump(s) of over 25% in the last two years",""),"")</f>
        <v/>
      </c>
      <c r="CR33" s="2199" t="str">
        <f>IFERROR(IF(ABS(MAX('2 sup_templates checks'!CA30:CA31))&gt;0.25,"Series contain annual jump(s) of over 25% in the last two years",""),"")</f>
        <v/>
      </c>
      <c r="CS33" s="2199" t="str">
        <f>IFERROR(IF(ABS(MAX('2 sup_templates checks'!CB30:CB31))&gt;0.25,"Series contain annual jump(s) of over 25% in the last two years",""),"")</f>
        <v/>
      </c>
      <c r="CT33" s="2199" t="str">
        <f>IFERROR(IF(ABS(MAX('2 sup_templates checks'!CC30:CC31))&gt;0.25,"Series contain annual jump(s) of over 25% in the last two years",""),"")</f>
        <v/>
      </c>
      <c r="CU33" s="2199" t="str">
        <f>IFERROR(IF(ABS(MAX('2 sup_templates checks'!CD30:CD31))&gt;0.25,"Series contain annual jump(s) of over 25% in the last two years",""),"")</f>
        <v/>
      </c>
      <c r="CV33" s="2199" t="str">
        <f>IFERROR(IF(ABS(MAX('2 sup_templates checks'!CE30:CE31))&gt;0.25,"Series contain annual jump(s) of over 25% in the last two years",""),"")</f>
        <v/>
      </c>
      <c r="CW33" s="2199" t="str">
        <f>IFERROR(IF(ABS(MAX('2 sup_templates checks'!CF30:CF31))&gt;0.25,"Series contain annual jump(s) of over 25% in the last two years",""),"")</f>
        <v/>
      </c>
      <c r="CX33" s="2199" t="str">
        <f>IFERROR(IF(ABS(MAX('2 sup_templates checks'!CG30:CG31))&gt;0.25,"Series contain annual jump(s) of over 25% in the last two years",""),"")</f>
        <v/>
      </c>
      <c r="CY33" s="2199" t="str">
        <f>IFERROR(IF(ABS(MAX('2 sup_templates checks'!CH30:CH31))&gt;0.25,"Series contain annual jump(s) of over 25% in the last two years",""),"")</f>
        <v/>
      </c>
      <c r="CZ33" s="2199" t="str">
        <f>IFERROR(IF(ABS(MAX('2 sup_templates checks'!CI30:CI31))&gt;0.25,"Series contain annual jump(s) of over 25% in the last two years",""),"")</f>
        <v/>
      </c>
      <c r="DA33" s="2199" t="str">
        <f>IFERROR(IF(ABS(MAX('2 sup_templates checks'!CJ30:CJ31))&gt;0.25,"Series contain annual jump(s) of over 25% in the last two years",""),"")</f>
        <v/>
      </c>
      <c r="DB33" s="2199" t="str">
        <f>IFERROR(IF(ABS(MAX('2 sup_templates checks'!CK30:CK31))&gt;0.25,"Series contain annual jump(s) of over 25% in the last two years",""),"")</f>
        <v/>
      </c>
      <c r="DD33" s="873"/>
      <c r="DE33" s="2201" t="s">
        <v>629</v>
      </c>
      <c r="DF33" s="2203" t="str">
        <f>IFERROR(IF(ABS(MAX('2 sup_templates checks'!CO30:CO31))&gt;0.25,"Series contain annual jump(s) of over 25% in the last two years",""),"")</f>
        <v/>
      </c>
      <c r="DG33" s="2205" t="str">
        <f>IFERROR(IF(ABS(MAX('2 sup_templates checks'!CP30:CP31))&gt;0.25,"Series contain annual jump(s) of over 25% in the last two years",""),"")</f>
        <v/>
      </c>
      <c r="DH33" s="2199" t="str">
        <f>IFERROR(IF(ABS(MAX('2 sup_templates checks'!CQ30:CQ31))&gt;0.25,"Series contain annual jump(s) of over 25% in the last two years",""),"")</f>
        <v/>
      </c>
      <c r="DI33" s="2199" t="str">
        <f>IFERROR(IF(ABS(MAX('2 sup_templates checks'!CR30:CR31))&gt;0.25,"Series contain annual jump(s) of over 25% in the last two years",""),"")</f>
        <v/>
      </c>
      <c r="DJ33" s="2199" t="str">
        <f>IFERROR(IF(ABS(MAX('2 sup_templates checks'!CS30:CS31))&gt;0.25,"Series contain annual jump(s) of over 25% in the last two years",""),"")</f>
        <v/>
      </c>
      <c r="DK33" s="2199" t="str">
        <f>IFERROR(IF(ABS(MAX('2 sup_templates checks'!CT30:CT31))&gt;0.25,"Series contain annual jump(s) of over 25% in the last two years",""),"")</f>
        <v/>
      </c>
      <c r="DL33" s="2199" t="str">
        <f>IFERROR(IF(ABS(MAX('2 sup_templates checks'!CU30:CU31))&gt;0.25,"Series contain annual jump(s) of over 25% in the last two years",""),"")</f>
        <v/>
      </c>
      <c r="DM33" s="2199" t="str">
        <f>IFERROR(IF(ABS(MAX('2 sup_templates checks'!CV30:CV31))&gt;0.25,"Series contain annual jump(s) of over 25% in the last two years",""),"")</f>
        <v/>
      </c>
      <c r="DN33" s="2199" t="str">
        <f>IFERROR(IF(ABS(MAX('2 sup_templates checks'!CW30:CW31))&gt;0.25,"Series contain annual jump(s) of over 25% in the last two years",""),"")</f>
        <v/>
      </c>
      <c r="DO33" s="2199" t="str">
        <f>IFERROR(IF(ABS(MAX('2 sup_templates checks'!CX30:CX31))&gt;0.25,"Series contain annual jump(s) of over 25% in the last two years",""),"")</f>
        <v/>
      </c>
      <c r="DP33" s="2199" t="str">
        <f>IFERROR(IF(ABS(MAX('2 sup_templates checks'!CY30:CY31))&gt;0.25,"Series contain annual jump(s) of over 25% in the last two years",""),"")</f>
        <v/>
      </c>
      <c r="DQ33" s="2199" t="str">
        <f>IFERROR(IF(ABS(MAX('2 sup_templates checks'!CZ30:CZ31))&gt;0.25,"Series contain annual jump(s) of over 25% in the last two years",""),"")</f>
        <v/>
      </c>
      <c r="DR33" s="2199" t="str">
        <f>IFERROR(IF(ABS(MAX('2 sup_templates checks'!DA30:DA31))&gt;0.25,"Series contain annual jump(s) of over 25% in the last two years",""),"")</f>
        <v/>
      </c>
      <c r="DS33" s="2199" t="str">
        <f>IFERROR(IF(ABS(MAX('2 sup_templates checks'!DB30:DB31))&gt;0.25,"Series contain annual jump(s) of over 25% in the last two years",""),"")</f>
        <v/>
      </c>
    </row>
    <row r="34" spans="1:123" s="28" customFormat="1" ht="39" customHeight="1" thickBot="1" x14ac:dyDescent="0.25">
      <c r="A34" s="348"/>
      <c r="B34" s="445" t="s">
        <v>801</v>
      </c>
      <c r="C34" s="738" t="str">
        <f>IF(COUNT(C31)&lt;&gt;0,IF(C31&gt;'1 macro-mapping'!$E$36,"Credit assets &gt; Total assets - please revise",""),"")</f>
        <v/>
      </c>
      <c r="D34" s="930" t="str">
        <f>IF(COUNT(D31)&lt;&gt;0,IF(D31&gt;C31,"Loan assets &gt; Credit assets - please revise",""),"")</f>
        <v/>
      </c>
      <c r="E34" s="737" t="str">
        <f>IF(COUNT(E31)&lt;&gt;0,IF(E31&gt;C31,"Deposits &gt; Credit assets - please revise",""),"")</f>
        <v/>
      </c>
      <c r="F34" s="738" t="str">
        <f>IF(COUNT(F31)&lt;&gt;0,IF(F31&gt;'1 macro-mapping'!$I$36,"Credit assets &gt; Total assets - please revise",""),"")</f>
        <v/>
      </c>
      <c r="G34" s="930" t="str">
        <f>IF(COUNT(G31)&lt;&gt;0,IF(G31&gt;F31,"Loan assets &gt; Credit assets - please revise",""),"")</f>
        <v/>
      </c>
      <c r="H34" s="737" t="str">
        <f>IF(COUNT(H31)&lt;&gt;0,IF(H31&gt;F31,"Deposits &gt; Credit assets - please revise",""),"")</f>
        <v/>
      </c>
      <c r="I34" s="738" t="str">
        <f>IF(COUNT(I31)&lt;&gt;0,IF(I31&gt;'1 macro-mapping'!$J$36,"Credit assets &gt; Total assets - please revise",""),"")</f>
        <v/>
      </c>
      <c r="J34" s="930" t="str">
        <f>IF(COUNT(J31)&lt;&gt;0,IF(J31&gt;I31,"Loan assets &gt; Credit assets - please revise",""),"")</f>
        <v/>
      </c>
      <c r="K34" s="737" t="str">
        <f>IF(COUNT(K31)&lt;&gt;0,IF(K31&gt;I31,"Deposits &gt; Credit assets - please revise",""),"")</f>
        <v/>
      </c>
      <c r="L34" s="738" t="str">
        <f>IF(COUNT(L31)&lt;&gt;0,IF(L31&gt;'1 macro-mapping'!$M$36,"Credit assets &gt; Total assets - please revise",""),"")</f>
        <v/>
      </c>
      <c r="M34" s="930" t="str">
        <f>IF(COUNT(M31)&lt;&gt;0,IF(M31&gt;L31,"Loan assets &gt; Credit assets - please revise",""),"")</f>
        <v/>
      </c>
      <c r="N34" s="737" t="str">
        <f>IF(COUNT(N31)&lt;&gt;0,IF(N31&gt;L31,"Deposits &gt; Credit assets - please revise",""),"")</f>
        <v/>
      </c>
      <c r="O34" s="738" t="str">
        <f>IF(COUNT(O31)&lt;&gt;0,IF(O31&gt;'1 macro-mapping'!$N$36,"Credit assets &gt; Total assets - please revise",""),"")</f>
        <v/>
      </c>
      <c r="P34" s="930" t="str">
        <f>IF(COUNT(P31)&lt;&gt;0,IF(P31&gt;O31,"Loan assets &gt; Credit assets - please revise",""),"")</f>
        <v/>
      </c>
      <c r="Q34" s="737" t="str">
        <f>IF(COUNT(Q31)&lt;&gt;0,IF(Q31&gt;O31,"Deposits &gt; Credit assets - please revise",""),"")</f>
        <v/>
      </c>
      <c r="R34" s="738" t="str">
        <f>IF(COUNT(R31)&lt;&gt;0,IF(R31&gt;'1 macro-mapping'!$Q$36,"Credit assets &gt; Total assets - please revise",""),"")</f>
        <v/>
      </c>
      <c r="S34" s="930" t="str">
        <f>IF(COUNT(S31)&lt;&gt;0,IF(S31&gt;R31,"Loan assets &gt; Credit assets - please revise",""),"")</f>
        <v/>
      </c>
      <c r="T34" s="737" t="str">
        <f>IF(COUNT(T31)&lt;&gt;0,IF(T31&gt;R31,"Deposits &gt; Credit assets - please revise",""),"")</f>
        <v/>
      </c>
      <c r="U34" s="738" t="str">
        <f>IF(COUNT(U31)&lt;&gt;0,IF(U31&gt;'1 macro-mapping'!$R$36,"Credit assets &gt; Total assets - please revise",""),"")</f>
        <v/>
      </c>
      <c r="V34" s="930" t="str">
        <f>IF(COUNT(V31)&lt;&gt;0,IF(V31&gt;U31,"Loan assets &gt; Credit assets - please revise",""),"")</f>
        <v/>
      </c>
      <c r="W34" s="737" t="str">
        <f>IF(COUNT(W31)&lt;&gt;0,IF(W31&gt;U31,"Deposits &gt; Credit assets - please revise",""),"")</f>
        <v/>
      </c>
      <c r="X34" s="738" t="str">
        <f>IF(COUNT(X31)&lt;&gt;0,IF(X31&gt;'1 macro-mapping'!$V$36,"Credit assets &gt; Total assets - please revise",""),"")</f>
        <v/>
      </c>
      <c r="Y34" s="930" t="str">
        <f>IF(COUNT(Y31)&lt;&gt;0,IF(Y31&gt;X31,"Loan assets &gt; Credit assets - please revise",""),"")</f>
        <v/>
      </c>
      <c r="Z34" s="737" t="str">
        <f>IF(COUNT(Z31)&lt;&gt;0,IF(Z31&gt;X31,"Deposits &gt; Credit assets - please revise",""),"")</f>
        <v/>
      </c>
      <c r="AA34" s="738" t="str">
        <f>IF(COUNT(AA31)&lt;&gt;0,IF(AA31&gt;'1 macro-mapping'!$Y$36,"Credit assets &gt; Total assets - please revise",""),"")</f>
        <v/>
      </c>
      <c r="AB34" s="930" t="str">
        <f>IF(COUNT(AB31)&lt;&gt;0,IF(AB31&gt;AA31,"Loan assets &gt; Credit assets - please revise",""),"")</f>
        <v/>
      </c>
      <c r="AC34" s="737" t="str">
        <f>IF(COUNT(AC31)&lt;&gt;0,IF(AC31&gt;AA31,"Deposits &gt; Credit assets - please revise",""),"")</f>
        <v/>
      </c>
      <c r="AD34" s="738" t="str">
        <f>IF(COUNT(AD31)&lt;&gt;0,IF(AD31&gt;'1 macro-mapping'!$Z$36,"Credit assets &gt; Total assets - please revise",""),"")</f>
        <v/>
      </c>
      <c r="AE34" s="930" t="str">
        <f>IF(COUNT(AE31)&lt;&gt;0,IF(AE31&gt;AD31,"Loan assets &gt; Credit assets - please revise",""),"")</f>
        <v/>
      </c>
      <c r="AF34" s="737" t="str">
        <f>IF(COUNT(AF31)&lt;&gt;0,IF(AF31&gt;AD31,"Deposits &gt; Credit assets - please revise",""),"")</f>
        <v/>
      </c>
      <c r="AG34" s="738" t="str">
        <f>IF(COUNT(AG31)&lt;&gt;0,IF(AG31&gt;'1 macro-mapping'!$AA$36,"Credit assets &gt; Total assets - please revise",""),"")</f>
        <v/>
      </c>
      <c r="AH34" s="930" t="str">
        <f>IF(COUNT(AH31)&lt;&gt;0,IF(AH31&gt;AG31,"Loan assets &gt; Credit assets - please revise",""),"")</f>
        <v/>
      </c>
      <c r="AI34" s="737" t="str">
        <f>IF(COUNT(AI31)&lt;&gt;0,IF(AI31&gt;AG31,"Deposits &gt; Credit assets - please revise",""),"")</f>
        <v/>
      </c>
      <c r="AJ34" s="738" t="str">
        <f>IF(COUNT(AJ31)&lt;&gt;0,IF(AJ31&gt;'1 macro-mapping'!$AB$36,"Credit assets &gt; Total assets - please revise",""),"")</f>
        <v/>
      </c>
      <c r="AK34" s="930" t="str">
        <f>IF(COUNT(AK31)&lt;&gt;0,IF(AK31&gt;AJ31,"Loan assets &gt; Credit assets - please revise",""),"")</f>
        <v/>
      </c>
      <c r="AL34" s="737" t="str">
        <f>IF(COUNT(AL31)&lt;&gt;0,IF(AL31&gt;AJ31,"Deposits &gt; Credit assets - please revise",""),"")</f>
        <v/>
      </c>
      <c r="AM34" s="349"/>
      <c r="AN34" s="445" t="s">
        <v>801</v>
      </c>
      <c r="AO34" s="738" t="str">
        <f>IF(COUNT(AO31)&lt;&gt;0,IF(AO31&gt;'1 macro-mapping'!$E$36,"Repo assets &gt; Total assets - please revise",""),"")</f>
        <v/>
      </c>
      <c r="AP34" s="737" t="str">
        <f>IF(COUNT(AP31)&lt;&gt;0,IF(AP31&gt;DF31,"Repo liabilities &gt; Total liabilities - please revise",""),"")</f>
        <v/>
      </c>
      <c r="AQ34" s="738" t="str">
        <f>IF(COUNT(AQ31)&lt;&gt;0,IF(AQ31&gt;'1 macro-mapping'!$I$36,"Repo assets &gt; Total assets - please revise",""),"")</f>
        <v/>
      </c>
      <c r="AR34" s="737" t="str">
        <f>IF(COUNT(AR31)&lt;&gt;0,IF(AR31&gt;DH31,"Repo liabilities &gt; Total liabilities - please revise",""),"")</f>
        <v/>
      </c>
      <c r="AS34" s="738" t="str">
        <f>IF(COUNT(AS31)&lt;&gt;0,IF(AS31&gt;'1 macro-mapping'!$J$36,"Repo assets &gt; Total assets - please revise",""),"")</f>
        <v/>
      </c>
      <c r="AT34" s="737" t="str">
        <f>IF(COUNT(AT31)&lt;&gt;0,IF(AT31&gt;DI31,"Repo liabilities &gt; Total liabilities - please revise",""),"")</f>
        <v/>
      </c>
      <c r="AU34" s="738" t="str">
        <f>IF(COUNT(AU31)&lt;&gt;0,IF(AU31&gt;'1 macro-mapping'!$M$36,"Repo assets &gt; Total assets - please revise",""),"")</f>
        <v/>
      </c>
      <c r="AV34" s="737" t="str">
        <f>IF(COUNT(AV31)&lt;&gt;0,IF(AV31&gt;DJ31,"Repo liabilities &gt; Total liabilities - please revise",""),"")</f>
        <v/>
      </c>
      <c r="AW34" s="738" t="str">
        <f>IF(COUNT(AW31)&lt;&gt;0,IF(AW31&gt;'1 macro-mapping'!$N$36,"Repo assets &gt; Total assets - please revise",""),"")</f>
        <v/>
      </c>
      <c r="AX34" s="737" t="str">
        <f>IF(COUNT(AX31)&lt;&gt;0,IF(AX31&gt;DK31,"Repo liabilities &gt; Total liabilities - please revise",""),"")</f>
        <v/>
      </c>
      <c r="AY34" s="738" t="str">
        <f>IF(COUNT(AY31)&lt;&gt;0,IF(AY31&gt;'1 macro-mapping'!$Q$36,"Repo assets &gt; Total assets - please revise",""),"")</f>
        <v/>
      </c>
      <c r="AZ34" s="737" t="str">
        <f>IF(COUNT(AZ31)&lt;&gt;0,IF(AZ31&gt;DL31,"Repo liabilities &gt; Total liabilities - please revise",""),"")</f>
        <v/>
      </c>
      <c r="BA34" s="738" t="str">
        <f>IF(COUNT(BA31)&lt;&gt;0,IF(BA31&gt;'1 macro-mapping'!$R$36,"Repo assets &gt; Total assets - please revise",""),"")</f>
        <v/>
      </c>
      <c r="BB34" s="737" t="str">
        <f>IF(COUNT(BB31)&lt;&gt;0,IF(BB31&gt;DM31,"Repo liabilities &gt; Total liabilities - please revise",""),"")</f>
        <v/>
      </c>
      <c r="BC34" s="738" t="str">
        <f>IF(COUNT(BC31)&lt;&gt;0,IF(BC31&gt;'1 macro-mapping'!$V$36,"Repo assets &gt; Total assets - please revise",""),"")</f>
        <v/>
      </c>
      <c r="BD34" s="737" t="str">
        <f>IF(COUNT(BD31)&lt;&gt;0,IF(BD31&gt;DN31,"Repo liabilities &gt; Total liabilities - please revise",""),"")</f>
        <v/>
      </c>
      <c r="BE34" s="738" t="str">
        <f>IF(COUNT(BE31)&lt;&gt;0,IF(BE31&gt;'1 macro-mapping'!$Y$36,"Repo assets &gt; Total assets - please revise",""),"")</f>
        <v/>
      </c>
      <c r="BF34" s="737" t="str">
        <f>IF(COUNT(BF31)&lt;&gt;0,IF(BF31&gt;DO31,"Repo liabilities &gt; Total liabilities - please revise",""),"")</f>
        <v/>
      </c>
      <c r="BG34" s="738" t="str">
        <f>IF(COUNT(BG31)&lt;&gt;0,IF(BG31&gt;'1 macro-mapping'!$Z$36,"Repo assets &gt; Total assets - please revise",""),"")</f>
        <v/>
      </c>
      <c r="BH34" s="737" t="str">
        <f>IF(COUNT(BH31)&lt;&gt;0,IF(BH31&gt;DP31,"Repo liabilities &gt; Total liabilities - please revise",""),"")</f>
        <v/>
      </c>
      <c r="BI34" s="738" t="str">
        <f>IF(COUNT(BI31)&lt;&gt;0,IF(BI31&gt;'1 macro-mapping'!$AA$36,"Repo assets &gt; Total assets - please revise",""),"")</f>
        <v/>
      </c>
      <c r="BJ34" s="737" t="str">
        <f>IF(COUNT(BJ31)&lt;&gt;0,IF(BJ31&gt;DQ31,"Repo liabilities &gt; Total liabilities - please revise",""),"")</f>
        <v/>
      </c>
      <c r="BK34" s="738" t="str">
        <f>IF(COUNT(BK31)&lt;&gt;0,IF(BK31&gt;'1 macro-mapping'!$AB$36,"Repo assets &gt; Total assets - please revise",""),"")</f>
        <v/>
      </c>
      <c r="BL34" s="737" t="str">
        <f>IF(COUNT(BL31)&lt;&gt;0,IF(BL31&gt;DR31,"Repo liabilities &gt; Total liabilities - please revise",""),"")</f>
        <v/>
      </c>
      <c r="BM34" s="349"/>
      <c r="BN34" s="2202"/>
      <c r="BO34" s="2204"/>
      <c r="BP34" s="2206"/>
      <c r="BQ34" s="2204"/>
      <c r="BR34" s="2206"/>
      <c r="BS34" s="2204"/>
      <c r="BT34" s="2206"/>
      <c r="BU34" s="2204"/>
      <c r="BV34" s="2206"/>
      <c r="BW34" s="2204"/>
      <c r="BX34" s="2206"/>
      <c r="BY34" s="2204"/>
      <c r="BZ34" s="2206"/>
      <c r="CA34" s="2204"/>
      <c r="CB34" s="2206"/>
      <c r="CC34" s="2204"/>
      <c r="CD34" s="2206"/>
      <c r="CE34" s="2204"/>
      <c r="CF34" s="2206"/>
      <c r="CG34" s="2204"/>
      <c r="CH34" s="2206"/>
      <c r="CI34" s="2204"/>
      <c r="CJ34" s="2206"/>
      <c r="CK34" s="2204"/>
      <c r="CL34" s="2206"/>
      <c r="CM34" s="873"/>
      <c r="CN34" s="2202"/>
      <c r="CO34" s="2204"/>
      <c r="CP34" s="2206"/>
      <c r="CQ34" s="2200"/>
      <c r="CR34" s="2200"/>
      <c r="CS34" s="2200"/>
      <c r="CT34" s="2200"/>
      <c r="CU34" s="2200"/>
      <c r="CV34" s="2200"/>
      <c r="CW34" s="2200"/>
      <c r="CX34" s="2200"/>
      <c r="CY34" s="2200"/>
      <c r="CZ34" s="2200"/>
      <c r="DA34" s="2200"/>
      <c r="DB34" s="2200"/>
      <c r="DD34" s="873"/>
      <c r="DE34" s="2202"/>
      <c r="DF34" s="2204"/>
      <c r="DG34" s="2206"/>
      <c r="DH34" s="2200"/>
      <c r="DI34" s="2200"/>
      <c r="DJ34" s="2200"/>
      <c r="DK34" s="2200"/>
      <c r="DL34" s="2200"/>
      <c r="DM34" s="2200"/>
      <c r="DN34" s="2200"/>
      <c r="DO34" s="2200"/>
      <c r="DP34" s="2200"/>
      <c r="DQ34" s="2200"/>
      <c r="DR34" s="2200"/>
      <c r="DS34" s="2200"/>
    </row>
    <row r="35" spans="1:123" ht="69.95" customHeight="1" x14ac:dyDescent="0.2">
      <c r="B35" s="62" t="s">
        <v>630</v>
      </c>
      <c r="C35" s="98"/>
      <c r="D35" s="931"/>
      <c r="E35" s="99"/>
      <c r="F35" s="98"/>
      <c r="G35" s="931"/>
      <c r="H35" s="933"/>
      <c r="I35" s="98"/>
      <c r="J35" s="931"/>
      <c r="K35" s="933"/>
      <c r="L35" s="98"/>
      <c r="M35" s="931"/>
      <c r="N35" s="933"/>
      <c r="O35" s="98"/>
      <c r="P35" s="931"/>
      <c r="Q35" s="99"/>
      <c r="R35" s="98"/>
      <c r="S35" s="931"/>
      <c r="T35" s="99"/>
      <c r="U35" s="98"/>
      <c r="V35" s="931"/>
      <c r="W35" s="933"/>
      <c r="X35" s="98"/>
      <c r="Y35" s="931"/>
      <c r="Z35" s="933"/>
      <c r="AA35" s="98"/>
      <c r="AB35" s="931"/>
      <c r="AC35" s="933"/>
      <c r="AD35" s="98"/>
      <c r="AE35" s="931"/>
      <c r="AF35" s="99"/>
      <c r="AG35" s="98"/>
      <c r="AH35" s="931"/>
      <c r="AI35" s="99"/>
      <c r="AJ35" s="98"/>
      <c r="AK35" s="931"/>
      <c r="AL35" s="99"/>
      <c r="AM35" s="249"/>
      <c r="AN35" s="62" t="s">
        <v>630</v>
      </c>
      <c r="AO35" s="98"/>
      <c r="AP35" s="99"/>
      <c r="AQ35" s="98"/>
      <c r="AR35" s="99"/>
      <c r="AS35" s="98"/>
      <c r="AT35" s="99"/>
      <c r="AU35" s="98"/>
      <c r="AV35" s="99"/>
      <c r="AW35" s="98"/>
      <c r="AX35" s="99"/>
      <c r="AY35" s="98"/>
      <c r="AZ35" s="99"/>
      <c r="BA35" s="98"/>
      <c r="BB35" s="99"/>
      <c r="BC35" s="98"/>
      <c r="BD35" s="99"/>
      <c r="BE35" s="98"/>
      <c r="BF35" s="99"/>
      <c r="BG35" s="98"/>
      <c r="BH35" s="99"/>
      <c r="BI35" s="98"/>
      <c r="BJ35" s="99"/>
      <c r="BK35" s="98"/>
      <c r="BL35" s="99"/>
      <c r="BM35" s="249"/>
      <c r="BN35" s="62" t="s">
        <v>630</v>
      </c>
      <c r="BO35" s="98"/>
      <c r="BP35" s="99"/>
      <c r="BQ35" s="867"/>
      <c r="BR35" s="867"/>
      <c r="BS35" s="98"/>
      <c r="BT35" s="99"/>
      <c r="BU35" s="98"/>
      <c r="BV35" s="99"/>
      <c r="BW35" s="98"/>
      <c r="BX35" s="99"/>
      <c r="BY35" s="98"/>
      <c r="BZ35" s="99"/>
      <c r="CA35" s="98"/>
      <c r="CB35" s="99"/>
      <c r="CC35" s="98"/>
      <c r="CD35" s="99"/>
      <c r="CE35" s="98"/>
      <c r="CF35" s="99"/>
      <c r="CG35" s="98"/>
      <c r="CH35" s="100"/>
      <c r="CI35" s="107"/>
      <c r="CJ35" s="99"/>
      <c r="CK35" s="98"/>
      <c r="CL35" s="99"/>
      <c r="CM35" s="872"/>
      <c r="CN35" s="62" t="s">
        <v>630</v>
      </c>
      <c r="CO35" s="98"/>
      <c r="CP35" s="99"/>
      <c r="CQ35" s="425"/>
      <c r="CR35" s="867"/>
      <c r="CS35" s="867"/>
      <c r="CT35" s="867"/>
      <c r="CU35" s="867"/>
      <c r="CV35" s="867"/>
      <c r="CW35" s="867"/>
      <c r="CX35" s="867"/>
      <c r="CY35" s="867"/>
      <c r="CZ35" s="867"/>
      <c r="DA35" s="867"/>
      <c r="DB35" s="867"/>
      <c r="DD35" s="872"/>
      <c r="DE35" s="62" t="s">
        <v>630</v>
      </c>
      <c r="DF35" s="98"/>
      <c r="DG35" s="99"/>
      <c r="DH35" s="425"/>
      <c r="DI35" s="867"/>
      <c r="DJ35" s="867"/>
      <c r="DK35" s="867"/>
      <c r="DL35" s="867"/>
      <c r="DM35" s="867"/>
      <c r="DN35" s="867"/>
      <c r="DO35" s="867"/>
      <c r="DP35" s="867"/>
      <c r="DQ35" s="867"/>
      <c r="DR35" s="867"/>
      <c r="DS35" s="867"/>
    </row>
    <row r="36" spans="1:123" ht="69.95" customHeight="1" thickBot="1" x14ac:dyDescent="0.25">
      <c r="B36" s="63" t="s">
        <v>802</v>
      </c>
      <c r="C36" s="101"/>
      <c r="D36" s="932"/>
      <c r="E36" s="102"/>
      <c r="F36" s="932"/>
      <c r="G36" s="932"/>
      <c r="H36" s="932"/>
      <c r="I36" s="932"/>
      <c r="J36" s="932"/>
      <c r="K36" s="934"/>
      <c r="L36" s="101"/>
      <c r="M36" s="932"/>
      <c r="N36" s="934"/>
      <c r="O36" s="101"/>
      <c r="P36" s="932"/>
      <c r="Q36" s="102"/>
      <c r="R36" s="101"/>
      <c r="S36" s="932"/>
      <c r="T36" s="102"/>
      <c r="U36" s="101"/>
      <c r="V36" s="932"/>
      <c r="W36" s="934"/>
      <c r="X36" s="101"/>
      <c r="Y36" s="932"/>
      <c r="Z36" s="934"/>
      <c r="AA36" s="101"/>
      <c r="AB36" s="932"/>
      <c r="AC36" s="934"/>
      <c r="AD36" s="101"/>
      <c r="AE36" s="932"/>
      <c r="AF36" s="102"/>
      <c r="AG36" s="101"/>
      <c r="AH36" s="932"/>
      <c r="AI36" s="102"/>
      <c r="AJ36" s="101"/>
      <c r="AK36" s="932"/>
      <c r="AL36" s="102"/>
      <c r="AM36" s="249"/>
      <c r="AN36" s="63" t="s">
        <v>803</v>
      </c>
      <c r="AO36" s="101"/>
      <c r="AP36" s="102"/>
      <c r="AQ36" s="101"/>
      <c r="AR36" s="102"/>
      <c r="AS36" s="101"/>
      <c r="AT36" s="102"/>
      <c r="AU36" s="101"/>
      <c r="AV36" s="102"/>
      <c r="AW36" s="101"/>
      <c r="AX36" s="102"/>
      <c r="AY36" s="101"/>
      <c r="AZ36" s="102"/>
      <c r="BA36" s="101"/>
      <c r="BB36" s="102"/>
      <c r="BC36" s="101"/>
      <c r="BD36" s="102"/>
      <c r="BE36" s="101"/>
      <c r="BF36" s="102"/>
      <c r="BG36" s="101"/>
      <c r="BH36" s="102"/>
      <c r="BI36" s="101"/>
      <c r="BJ36" s="102"/>
      <c r="BK36" s="101"/>
      <c r="BL36" s="102"/>
      <c r="BM36" s="249"/>
      <c r="BN36" s="63" t="s">
        <v>802</v>
      </c>
      <c r="BO36" s="101"/>
      <c r="BP36" s="102"/>
      <c r="BQ36" s="101"/>
      <c r="BR36" s="102"/>
      <c r="BS36" s="101"/>
      <c r="BT36" s="102"/>
      <c r="BU36" s="101"/>
      <c r="BV36" s="102"/>
      <c r="BW36" s="101"/>
      <c r="BX36" s="102"/>
      <c r="BY36" s="101"/>
      <c r="BZ36" s="102"/>
      <c r="CA36" s="101"/>
      <c r="CB36" s="102"/>
      <c r="CC36" s="101"/>
      <c r="CD36" s="102"/>
      <c r="CE36" s="101"/>
      <c r="CF36" s="102"/>
      <c r="CG36" s="101"/>
      <c r="CH36" s="103"/>
      <c r="CI36" s="108"/>
      <c r="CJ36" s="102"/>
      <c r="CK36" s="101"/>
      <c r="CL36" s="102"/>
      <c r="CM36" s="872"/>
      <c r="CN36" s="63" t="s">
        <v>802</v>
      </c>
      <c r="CO36" s="101"/>
      <c r="CP36" s="102"/>
      <c r="CQ36" s="436"/>
      <c r="CR36" s="868"/>
      <c r="CS36" s="868"/>
      <c r="CT36" s="868"/>
      <c r="CU36" s="868"/>
      <c r="CV36" s="868"/>
      <c r="CW36" s="868"/>
      <c r="CX36" s="868"/>
      <c r="CY36" s="868"/>
      <c r="CZ36" s="868"/>
      <c r="DA36" s="868"/>
      <c r="DB36" s="868"/>
      <c r="DD36" s="872"/>
      <c r="DE36" s="63" t="s">
        <v>802</v>
      </c>
      <c r="DF36" s="101"/>
      <c r="DG36" s="102"/>
      <c r="DH36" s="436"/>
      <c r="DI36" s="868"/>
      <c r="DJ36" s="868"/>
      <c r="DK36" s="868"/>
      <c r="DL36" s="868"/>
      <c r="DM36" s="868"/>
      <c r="DN36" s="868"/>
      <c r="DO36" s="868"/>
      <c r="DP36" s="868"/>
      <c r="DQ36" s="868"/>
      <c r="DR36" s="868"/>
      <c r="DS36" s="868"/>
    </row>
    <row r="37" spans="1:123" x14ac:dyDescent="0.2">
      <c r="B37" s="845" t="s">
        <v>632</v>
      </c>
      <c r="C37" s="845" t="s">
        <v>804</v>
      </c>
      <c r="D37" s="845" t="s">
        <v>805</v>
      </c>
      <c r="E37" s="845" t="s">
        <v>806</v>
      </c>
      <c r="F37" s="845" t="s">
        <v>807</v>
      </c>
      <c r="G37" s="845" t="s">
        <v>808</v>
      </c>
      <c r="H37" s="845" t="s">
        <v>809</v>
      </c>
      <c r="I37" s="845" t="s">
        <v>810</v>
      </c>
      <c r="J37" s="845" t="s">
        <v>811</v>
      </c>
      <c r="K37" s="845" t="s">
        <v>812</v>
      </c>
      <c r="L37" s="845" t="s">
        <v>813</v>
      </c>
      <c r="M37" s="845" t="s">
        <v>814</v>
      </c>
      <c r="N37" s="845" t="s">
        <v>815</v>
      </c>
      <c r="O37" s="845" t="s">
        <v>816</v>
      </c>
      <c r="P37" s="845" t="s">
        <v>817</v>
      </c>
      <c r="Q37" s="845" t="s">
        <v>818</v>
      </c>
      <c r="R37" s="845" t="s">
        <v>819</v>
      </c>
      <c r="S37" s="845" t="s">
        <v>820</v>
      </c>
      <c r="T37" s="845" t="s">
        <v>821</v>
      </c>
      <c r="U37" s="845" t="s">
        <v>822</v>
      </c>
      <c r="V37" s="845" t="s">
        <v>823</v>
      </c>
      <c r="W37" s="845" t="s">
        <v>824</v>
      </c>
      <c r="X37" s="1293" t="s">
        <v>825</v>
      </c>
      <c r="Y37" s="1293" t="s">
        <v>826</v>
      </c>
      <c r="Z37" s="1293" t="s">
        <v>827</v>
      </c>
      <c r="AA37" s="1293" t="s">
        <v>828</v>
      </c>
      <c r="AB37" s="1293" t="s">
        <v>829</v>
      </c>
      <c r="AC37" s="1293" t="s">
        <v>830</v>
      </c>
      <c r="AD37" s="1293" t="s">
        <v>831</v>
      </c>
      <c r="AE37" s="1293" t="s">
        <v>832</v>
      </c>
      <c r="AF37" s="1293" t="s">
        <v>833</v>
      </c>
      <c r="AG37" s="1293" t="s">
        <v>834</v>
      </c>
      <c r="AH37" s="1293" t="s">
        <v>835</v>
      </c>
      <c r="AI37" s="1293" t="s">
        <v>836</v>
      </c>
      <c r="AJ37" s="1293" t="s">
        <v>837</v>
      </c>
      <c r="AK37" s="1293" t="s">
        <v>838</v>
      </c>
      <c r="AL37" s="1293" t="s">
        <v>839</v>
      </c>
      <c r="AM37" s="836"/>
      <c r="AN37" s="845" t="s">
        <v>632</v>
      </c>
      <c r="AO37" s="845" t="s">
        <v>840</v>
      </c>
      <c r="AP37" s="845" t="s">
        <v>841</v>
      </c>
      <c r="AQ37" s="845" t="s">
        <v>842</v>
      </c>
      <c r="AR37" s="845" t="s">
        <v>843</v>
      </c>
      <c r="AS37" s="845" t="s">
        <v>844</v>
      </c>
      <c r="AT37" s="845" t="s">
        <v>845</v>
      </c>
      <c r="AU37" s="845" t="s">
        <v>846</v>
      </c>
      <c r="AV37" s="845" t="s">
        <v>847</v>
      </c>
      <c r="AW37" s="845" t="s">
        <v>848</v>
      </c>
      <c r="AX37" s="845" t="s">
        <v>849</v>
      </c>
      <c r="AY37" s="845" t="s">
        <v>850</v>
      </c>
      <c r="AZ37" s="845" t="s">
        <v>851</v>
      </c>
      <c r="BA37" s="845" t="s">
        <v>852</v>
      </c>
      <c r="BB37" s="845" t="s">
        <v>853</v>
      </c>
      <c r="BC37" s="1293" t="s">
        <v>854</v>
      </c>
      <c r="BD37" s="1293" t="s">
        <v>855</v>
      </c>
      <c r="BE37" s="1293" t="s">
        <v>856</v>
      </c>
      <c r="BF37" s="1293" t="s">
        <v>857</v>
      </c>
      <c r="BG37" s="1293" t="s">
        <v>858</v>
      </c>
      <c r="BH37" s="1293" t="s">
        <v>859</v>
      </c>
      <c r="BI37" s="1293" t="s">
        <v>860</v>
      </c>
      <c r="BJ37" s="1293" t="s">
        <v>861</v>
      </c>
      <c r="BK37" s="1293" t="s">
        <v>862</v>
      </c>
      <c r="BL37" s="1293" t="s">
        <v>863</v>
      </c>
      <c r="BM37" s="836"/>
      <c r="BN37" s="836"/>
      <c r="BO37" s="847" t="s">
        <v>864</v>
      </c>
      <c r="BP37" s="847" t="s">
        <v>865</v>
      </c>
      <c r="BQ37" s="847" t="s">
        <v>866</v>
      </c>
      <c r="BR37" s="847" t="s">
        <v>867</v>
      </c>
      <c r="BS37" s="847" t="s">
        <v>868</v>
      </c>
      <c r="BT37" s="847" t="s">
        <v>869</v>
      </c>
      <c r="BU37" s="847" t="s">
        <v>870</v>
      </c>
      <c r="BV37" s="847" t="s">
        <v>871</v>
      </c>
      <c r="BW37" s="847" t="s">
        <v>872</v>
      </c>
      <c r="BX37" s="847" t="s">
        <v>873</v>
      </c>
      <c r="BY37" s="847" t="s">
        <v>874</v>
      </c>
      <c r="BZ37" s="847" t="s">
        <v>875</v>
      </c>
      <c r="CA37" s="847" t="s">
        <v>876</v>
      </c>
      <c r="CB37" s="847" t="s">
        <v>877</v>
      </c>
      <c r="CC37" s="1367" t="s">
        <v>878</v>
      </c>
      <c r="CD37" s="1367" t="s">
        <v>879</v>
      </c>
      <c r="CE37" s="847" t="s">
        <v>880</v>
      </c>
      <c r="CF37" s="847" t="s">
        <v>881</v>
      </c>
      <c r="CG37" s="847" t="s">
        <v>882</v>
      </c>
      <c r="CH37" s="847" t="s">
        <v>883</v>
      </c>
      <c r="CI37" s="847" t="s">
        <v>884</v>
      </c>
      <c r="CJ37" s="847" t="s">
        <v>885</v>
      </c>
      <c r="CK37" s="847" t="s">
        <v>886</v>
      </c>
      <c r="CL37" s="847" t="s">
        <v>887</v>
      </c>
      <c r="CO37" s="845" t="s">
        <v>888</v>
      </c>
      <c r="CP37" s="845" t="s">
        <v>889</v>
      </c>
      <c r="CQ37" s="845" t="s">
        <v>890</v>
      </c>
      <c r="CR37" s="845" t="s">
        <v>891</v>
      </c>
      <c r="CS37" s="845" t="s">
        <v>892</v>
      </c>
      <c r="CT37" s="845" t="s">
        <v>893</v>
      </c>
      <c r="CU37" s="845" t="s">
        <v>894</v>
      </c>
      <c r="CV37" s="845" t="s">
        <v>895</v>
      </c>
      <c r="CW37" s="845" t="s">
        <v>896</v>
      </c>
      <c r="CX37" s="845" t="s">
        <v>897</v>
      </c>
      <c r="CY37" s="845" t="s">
        <v>898</v>
      </c>
      <c r="CZ37" s="845" t="s">
        <v>899</v>
      </c>
      <c r="DA37" s="845" t="s">
        <v>900</v>
      </c>
      <c r="DB37" s="845" t="s">
        <v>901</v>
      </c>
      <c r="DF37" s="845" t="s">
        <v>888</v>
      </c>
      <c r="DG37" s="845" t="s">
        <v>889</v>
      </c>
      <c r="DH37" s="845" t="s">
        <v>890</v>
      </c>
      <c r="DI37" s="845" t="s">
        <v>891</v>
      </c>
      <c r="DJ37" s="845" t="s">
        <v>892</v>
      </c>
      <c r="DK37" s="845" t="s">
        <v>893</v>
      </c>
      <c r="DL37" s="845" t="s">
        <v>894</v>
      </c>
      <c r="DM37" s="845" t="s">
        <v>895</v>
      </c>
      <c r="DN37" s="845" t="s">
        <v>896</v>
      </c>
      <c r="DO37" s="845" t="s">
        <v>897</v>
      </c>
      <c r="DP37" s="845" t="s">
        <v>898</v>
      </c>
      <c r="DQ37" s="845" t="s">
        <v>899</v>
      </c>
      <c r="DR37" s="845" t="s">
        <v>900</v>
      </c>
      <c r="DS37" s="845" t="s">
        <v>901</v>
      </c>
    </row>
    <row r="38" spans="1:123" x14ac:dyDescent="0.2"/>
    <row r="39" spans="1:123" s="12" customFormat="1" ht="15.95" customHeight="1" x14ac:dyDescent="0.2">
      <c r="A39" s="11"/>
      <c r="B39" s="13" t="s">
        <v>680</v>
      </c>
      <c r="AM39" s="44"/>
      <c r="AN39" s="13" t="s">
        <v>680</v>
      </c>
      <c r="BM39" s="44"/>
      <c r="BN39" s="13" t="s">
        <v>680</v>
      </c>
      <c r="CN39" s="13" t="s">
        <v>680</v>
      </c>
      <c r="DE39" s="13" t="s">
        <v>680</v>
      </c>
    </row>
    <row r="40" spans="1:123" s="57" customFormat="1" ht="15.75" customHeight="1" x14ac:dyDescent="0.2">
      <c r="A40" s="53"/>
      <c r="B40" s="22" t="s">
        <v>902</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22" t="s">
        <v>902</v>
      </c>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22" t="s">
        <v>902</v>
      </c>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N40" s="22" t="s">
        <v>902</v>
      </c>
      <c r="DE40" s="22" t="s">
        <v>2168</v>
      </c>
    </row>
    <row r="41" spans="1:123" ht="14.25" customHeight="1" x14ac:dyDescent="0.2">
      <c r="B41" s="18" t="s">
        <v>903</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51" t="s">
        <v>904</v>
      </c>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t="s">
        <v>905</v>
      </c>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N41" s="18" t="s">
        <v>906</v>
      </c>
      <c r="DE41" s="18" t="s">
        <v>2374</v>
      </c>
    </row>
    <row r="42" spans="1:123" x14ac:dyDescent="0.2">
      <c r="B42" s="18" t="s">
        <v>907</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18" t="s">
        <v>908</v>
      </c>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51" t="s">
        <v>909</v>
      </c>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row>
    <row r="43" spans="1:123" x14ac:dyDescent="0.2">
      <c r="B43" s="18" t="s">
        <v>910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27" t="s">
        <v>911</v>
      </c>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51" t="s">
        <v>912</v>
      </c>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row>
    <row r="44" spans="1:123" x14ac:dyDescent="0.2">
      <c r="B44" s="51" t="s">
        <v>2159</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51" t="s">
        <v>913</v>
      </c>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5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row>
    <row r="45" spans="1:123" x14ac:dyDescent="0.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51" t="s">
        <v>914</v>
      </c>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18"/>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row>
    <row r="46" spans="1:123" x14ac:dyDescent="0.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18"/>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18"/>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row>
    <row r="47" spans="1:123" ht="14.25" customHeight="1" x14ac:dyDescent="0.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row>
    <row r="48" spans="1:123" hidden="1" x14ac:dyDescent="0.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row>
    <row r="49" spans="2:90" hidden="1" x14ac:dyDescent="0.2">
      <c r="C49" s="18"/>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row>
    <row r="50" spans="2:90" ht="14.25" hidden="1" customHeight="1" x14ac:dyDescent="0.2">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row>
    <row r="51" spans="2:90" hidden="1" x14ac:dyDescent="0.2">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row>
    <row r="52" spans="2:90" ht="14.25" hidden="1" customHeight="1" x14ac:dyDescent="0.2">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row>
    <row r="53" spans="2:90" ht="14.25" hidden="1" customHeight="1" x14ac:dyDescent="0.2">
      <c r="C53" s="23"/>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row>
    <row r="54" spans="2:90" hidden="1" x14ac:dyDescent="0.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row>
    <row r="55" spans="2:90" ht="16.5" hidden="1" x14ac:dyDescent="0.2">
      <c r="B55" s="2"/>
      <c r="C55" s="2"/>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row>
    <row r="56" spans="2:90" ht="14.25" hidden="1"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row>
    <row r="57" spans="2:90" ht="12" hidden="1" customHeight="1" x14ac:dyDescent="0.2">
      <c r="B57" s="14"/>
      <c r="C57" s="14"/>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row>
    <row r="58" spans="2:90" ht="14.25" hidden="1" customHeight="1" x14ac:dyDescent="0.2">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2:90" ht="14.25" hidden="1" customHeight="1" x14ac:dyDescent="0.2"/>
    <row r="60" spans="2:90" ht="14.25" hidden="1" customHeight="1" x14ac:dyDescent="0.2"/>
    <row r="61" spans="2:90" ht="14.25" hidden="1" customHeight="1" x14ac:dyDescent="0.2"/>
    <row r="62" spans="2:90" ht="14.25" hidden="1" customHeight="1" x14ac:dyDescent="0.2"/>
    <row r="63" spans="2:90" ht="14.25" hidden="1" customHeight="1" x14ac:dyDescent="0.2"/>
    <row r="64" spans="2:90"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sheetData>
  <sheetProtection formatCells="0" formatColumns="0" formatRows="0" insertHyperlinks="0"/>
  <mergeCells count="210">
    <mergeCell ref="CW8:CW9"/>
    <mergeCell ref="CX8:CX9"/>
    <mergeCell ref="CY8:CY9"/>
    <mergeCell ref="CZ8:CZ9"/>
    <mergeCell ref="DA8:DA9"/>
    <mergeCell ref="DB8:DB9"/>
    <mergeCell ref="CO10:CP10"/>
    <mergeCell ref="CN6:CN9"/>
    <mergeCell ref="CO7:CP7"/>
    <mergeCell ref="CO8:CO9"/>
    <mergeCell ref="CQ8:CQ9"/>
    <mergeCell ref="CR8:CR9"/>
    <mergeCell ref="CS8:CS9"/>
    <mergeCell ref="CT8:CT9"/>
    <mergeCell ref="CU8:CU9"/>
    <mergeCell ref="CV8:CV9"/>
    <mergeCell ref="DN8:DN9"/>
    <mergeCell ref="C7:E7"/>
    <mergeCell ref="F7:H7"/>
    <mergeCell ref="I7:K7"/>
    <mergeCell ref="L7:N7"/>
    <mergeCell ref="O7:Q7"/>
    <mergeCell ref="R7:T7"/>
    <mergeCell ref="U7:W7"/>
    <mergeCell ref="AG10:AI10"/>
    <mergeCell ref="AJ10:AL10"/>
    <mergeCell ref="C10:E10"/>
    <mergeCell ref="F10:H10"/>
    <mergeCell ref="I10:K10"/>
    <mergeCell ref="L10:N10"/>
    <mergeCell ref="O10:Q10"/>
    <mergeCell ref="R10:T10"/>
    <mergeCell ref="U10:W10"/>
    <mergeCell ref="AA10:AC10"/>
    <mergeCell ref="AD10:AF10"/>
    <mergeCell ref="X7:Z7"/>
    <mergeCell ref="X10:Z10"/>
    <mergeCell ref="DJ8:DJ9"/>
    <mergeCell ref="DF10:DG10"/>
    <mergeCell ref="CK10:CL10"/>
    <mergeCell ref="CK8:CK9"/>
    <mergeCell ref="CI8:CI9"/>
    <mergeCell ref="BQ10:BR10"/>
    <mergeCell ref="BU10:BV10"/>
    <mergeCell ref="CE10:CF10"/>
    <mergeCell ref="CG10:CH10"/>
    <mergeCell ref="CI10:CJ10"/>
    <mergeCell ref="CC7:CD7"/>
    <mergeCell ref="BW10:BX10"/>
    <mergeCell ref="BY10:BZ10"/>
    <mergeCell ref="CC10:CD10"/>
    <mergeCell ref="BG8:BG9"/>
    <mergeCell ref="BH8:BH9"/>
    <mergeCell ref="BG10:BH10"/>
    <mergeCell ref="BI7:BJ7"/>
    <mergeCell ref="BI8:BI9"/>
    <mergeCell ref="BJ8:BJ9"/>
    <mergeCell ref="BI10:BJ10"/>
    <mergeCell ref="BK7:BL7"/>
    <mergeCell ref="BK8:BK9"/>
    <mergeCell ref="BL8:BL9"/>
    <mergeCell ref="BK10:BL10"/>
    <mergeCell ref="BO7:BP7"/>
    <mergeCell ref="DF7:DG7"/>
    <mergeCell ref="DF8:DF9"/>
    <mergeCell ref="DH8:DH9"/>
    <mergeCell ref="DI8:DI9"/>
    <mergeCell ref="AU7:AV7"/>
    <mergeCell ref="BN6:BN9"/>
    <mergeCell ref="BU8:BU9"/>
    <mergeCell ref="CI7:CJ7"/>
    <mergeCell ref="CK7:CL7"/>
    <mergeCell ref="AU8:AU9"/>
    <mergeCell ref="CE8:CE9"/>
    <mergeCell ref="BU7:BV7"/>
    <mergeCell ref="BW7:BX7"/>
    <mergeCell ref="BY7:BZ7"/>
    <mergeCell ref="CE7:CF7"/>
    <mergeCell ref="CG7:CH7"/>
    <mergeCell ref="BW8:BW9"/>
    <mergeCell ref="AW7:AX7"/>
    <mergeCell ref="AY7:AZ7"/>
    <mergeCell ref="BA7:BB7"/>
    <mergeCell ref="CC8:CC9"/>
    <mergeCell ref="DE6:DE9"/>
    <mergeCell ref="BG7:BH7"/>
    <mergeCell ref="O8:O9"/>
    <mergeCell ref="AJ7:AL7"/>
    <mergeCell ref="AG7:AI7"/>
    <mergeCell ref="AD7:AF7"/>
    <mergeCell ref="AA7:AC7"/>
    <mergeCell ref="B6:B9"/>
    <mergeCell ref="C8:C9"/>
    <mergeCell ref="R8:R9"/>
    <mergeCell ref="AW8:AW9"/>
    <mergeCell ref="X8:X9"/>
    <mergeCell ref="AD8:AD9"/>
    <mergeCell ref="U8:U9"/>
    <mergeCell ref="I8:I9"/>
    <mergeCell ref="F8:F9"/>
    <mergeCell ref="L8:L9"/>
    <mergeCell ref="AA8:AA9"/>
    <mergeCell ref="AG8:AG9"/>
    <mergeCell ref="AJ8:AJ9"/>
    <mergeCell ref="AO7:AP7"/>
    <mergeCell ref="AQ7:AR7"/>
    <mergeCell ref="AS7:AT7"/>
    <mergeCell ref="AO10:AP10"/>
    <mergeCell ref="BS10:BT10"/>
    <mergeCell ref="BQ7:BR7"/>
    <mergeCell ref="AQ10:AR10"/>
    <mergeCell ref="AN6:AN9"/>
    <mergeCell ref="BS7:BT7"/>
    <mergeCell ref="CA7:CB7"/>
    <mergeCell ref="BO10:BP10"/>
    <mergeCell ref="BS8:BS9"/>
    <mergeCell ref="AW10:AX10"/>
    <mergeCell ref="AY10:AZ10"/>
    <mergeCell ref="BA10:BB10"/>
    <mergeCell ref="BE10:BF10"/>
    <mergeCell ref="AY8:AY9"/>
    <mergeCell ref="BB8:BB9"/>
    <mergeCell ref="BF8:BF9"/>
    <mergeCell ref="AS8:AS9"/>
    <mergeCell ref="BE7:BF7"/>
    <mergeCell ref="BO8:BO9"/>
    <mergeCell ref="AZ8:AZ9"/>
    <mergeCell ref="BC7:BD7"/>
    <mergeCell ref="BC8:BC9"/>
    <mergeCell ref="BD8:BD9"/>
    <mergeCell ref="BC10:BD10"/>
    <mergeCell ref="DO8:DO9"/>
    <mergeCell ref="DP8:DP9"/>
    <mergeCell ref="DQ8:DQ9"/>
    <mergeCell ref="DR8:DR9"/>
    <mergeCell ref="DS8:DS9"/>
    <mergeCell ref="AS10:AT10"/>
    <mergeCell ref="AT8:AT9"/>
    <mergeCell ref="AQ8:AQ9"/>
    <mergeCell ref="AO8:AO9"/>
    <mergeCell ref="AR8:AR9"/>
    <mergeCell ref="AP8:AP9"/>
    <mergeCell ref="CA8:CA9"/>
    <mergeCell ref="CA10:CB10"/>
    <mergeCell ref="CG8:CG9"/>
    <mergeCell ref="BY8:BY9"/>
    <mergeCell ref="BE8:BE9"/>
    <mergeCell ref="BQ8:BQ9"/>
    <mergeCell ref="AU10:AV10"/>
    <mergeCell ref="AV8:AV9"/>
    <mergeCell ref="DK8:DK9"/>
    <mergeCell ref="DL8:DL9"/>
    <mergeCell ref="DM8:DM9"/>
    <mergeCell ref="BA8:BA9"/>
    <mergeCell ref="AX8:AX9"/>
    <mergeCell ref="BN33:BN34"/>
    <mergeCell ref="BO33:BO34"/>
    <mergeCell ref="BP33:BP34"/>
    <mergeCell ref="BQ33:BQ34"/>
    <mergeCell ref="BR33:BR34"/>
    <mergeCell ref="BS33:BS34"/>
    <mergeCell ref="BT33:BT34"/>
    <mergeCell ref="BU33:BU34"/>
    <mergeCell ref="BV33:BV34"/>
    <mergeCell ref="BW33:BW34"/>
    <mergeCell ref="BX33:BX34"/>
    <mergeCell ref="BY33:BY34"/>
    <mergeCell ref="BZ33:BZ34"/>
    <mergeCell ref="CA33:CA34"/>
    <mergeCell ref="CB33:CB34"/>
    <mergeCell ref="CC33:CC34"/>
    <mergeCell ref="CD33:CD34"/>
    <mergeCell ref="CE33:CE34"/>
    <mergeCell ref="CF33:CF34"/>
    <mergeCell ref="CG33:CG34"/>
    <mergeCell ref="CH33:CH34"/>
    <mergeCell ref="CI33:CI34"/>
    <mergeCell ref="CJ33:CJ34"/>
    <mergeCell ref="CK33:CK34"/>
    <mergeCell ref="CL33:CL34"/>
    <mergeCell ref="CN33:CN34"/>
    <mergeCell ref="CO33:CO34"/>
    <mergeCell ref="CP33:CP34"/>
    <mergeCell ref="CQ33:CQ34"/>
    <mergeCell ref="CR33:CR34"/>
    <mergeCell ref="CS33:CS34"/>
    <mergeCell ref="CT33:CT34"/>
    <mergeCell ref="CU33:CU34"/>
    <mergeCell ref="CV33:CV34"/>
    <mergeCell ref="CW33:CW34"/>
    <mergeCell ref="CX33:CX34"/>
    <mergeCell ref="CY33:CY34"/>
    <mergeCell ref="CZ33:CZ34"/>
    <mergeCell ref="DA33:DA34"/>
    <mergeCell ref="DB33:DB34"/>
    <mergeCell ref="DE33:DE34"/>
    <mergeCell ref="DF33:DF34"/>
    <mergeCell ref="DG33:DG34"/>
    <mergeCell ref="DH33:DH34"/>
    <mergeCell ref="DI33:DI34"/>
    <mergeCell ref="DS33:DS34"/>
    <mergeCell ref="DJ33:DJ34"/>
    <mergeCell ref="DK33:DK34"/>
    <mergeCell ref="DL33:DL34"/>
    <mergeCell ref="DM33:DM34"/>
    <mergeCell ref="DN33:DN34"/>
    <mergeCell ref="DO33:DO34"/>
    <mergeCell ref="DP33:DP34"/>
    <mergeCell ref="DQ33:DQ34"/>
    <mergeCell ref="DR33:DR34"/>
  </mergeCells>
  <phoneticPr fontId="23" type="noConversion"/>
  <dataValidations count="1">
    <dataValidation type="decimal" operator="greaterThanOrEqual" allowBlank="1" showInputMessage="1" showErrorMessage="1" error="Please enter non-negative number." sqref="BO11:CL31 DF11:DS31 C11:AL31 AO11:BL31 CO11:DB31 BO33 BQ33:CL34 BP33" xr:uid="{00000000-0002-0000-0600-000000000000}">
      <formula1>0</formula1>
    </dataValidation>
  </dataValidations>
  <pageMargins left="0.70866141732283472" right="0.70866141732283472" top="0.74803149606299213" bottom="0.74803149606299213" header="0.31496062992125984" footer="0.31496062992125984"/>
  <pageSetup paperSize="8"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64" min="1"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59999389629810485"/>
    <pageSetUpPr autoPageBreaks="0"/>
  </sheetPr>
  <dimension ref="A1:DD2672"/>
  <sheetViews>
    <sheetView showGridLines="0" zoomScale="85" zoomScaleNormal="85" zoomScaleSheetLayoutView="20" workbookViewId="0">
      <selection activeCell="C31" sqref="C31"/>
    </sheetView>
  </sheetViews>
  <sheetFormatPr defaultColWidth="9" defaultRowHeight="14.25" x14ac:dyDescent="0.2"/>
  <cols>
    <col min="1" max="1" width="3.625" customWidth="1"/>
    <col min="2" max="2" width="11.625" customWidth="1"/>
    <col min="3" max="38" width="12.5" customWidth="1"/>
    <col min="39" max="39" width="10.75" customWidth="1"/>
    <col min="40" max="40" width="11.625" customWidth="1"/>
    <col min="41" max="64" width="12.5" customWidth="1"/>
    <col min="65" max="65" width="10.75" customWidth="1"/>
    <col min="66" max="66" width="11.625" customWidth="1"/>
    <col min="67" max="90" width="12.5" customWidth="1"/>
    <col min="91" max="98" width="5.625" customWidth="1"/>
  </cols>
  <sheetData>
    <row r="1" spans="1:108" ht="14.25" customHeight="1" x14ac:dyDescent="0.2">
      <c r="A1" s="34" t="s">
        <v>0</v>
      </c>
      <c r="B1" s="24"/>
      <c r="AN1" s="24"/>
      <c r="BN1" s="24"/>
    </row>
    <row r="2" spans="1:108" ht="19.5" customHeight="1" x14ac:dyDescent="0.2">
      <c r="B2" s="50" t="s">
        <v>754</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88"/>
      <c r="AN2" s="50" t="s">
        <v>755</v>
      </c>
      <c r="AO2" s="50"/>
      <c r="AP2" s="50"/>
      <c r="AQ2" s="50"/>
      <c r="AR2" s="50"/>
      <c r="AS2" s="50"/>
      <c r="AT2" s="50"/>
      <c r="AU2" s="50"/>
      <c r="AV2" s="50"/>
      <c r="AW2" s="50"/>
      <c r="AX2" s="50"/>
      <c r="AY2" s="50"/>
      <c r="AZ2" s="50"/>
      <c r="BA2" s="50"/>
      <c r="BB2" s="50"/>
      <c r="BC2" s="50"/>
      <c r="BD2" s="50"/>
      <c r="BE2" s="50"/>
      <c r="BF2" s="50"/>
      <c r="BG2" s="50"/>
      <c r="BH2" s="50"/>
      <c r="BI2" s="50"/>
      <c r="BJ2" s="50"/>
      <c r="BK2" s="50"/>
      <c r="BL2" s="50"/>
      <c r="BM2" s="88"/>
      <c r="BN2" s="50" t="s">
        <v>915</v>
      </c>
      <c r="BO2" s="50"/>
      <c r="BP2" s="50"/>
      <c r="BQ2" s="50"/>
      <c r="BR2" s="50"/>
      <c r="BS2" s="50"/>
      <c r="BT2" s="50"/>
      <c r="BU2" s="50"/>
      <c r="BV2" s="50"/>
      <c r="BW2" s="50"/>
      <c r="BX2" s="50"/>
      <c r="BY2" s="50"/>
      <c r="BZ2" s="50"/>
      <c r="CA2" s="50"/>
      <c r="CB2" s="50"/>
      <c r="CC2" s="50"/>
      <c r="CD2" s="50"/>
      <c r="CE2" s="50"/>
      <c r="CF2" s="50"/>
      <c r="CG2" s="50"/>
      <c r="CH2" s="50"/>
      <c r="CI2" s="50"/>
      <c r="CJ2" s="50"/>
      <c r="CK2" s="50"/>
      <c r="CL2" s="50"/>
      <c r="CN2" s="50" t="s">
        <v>916</v>
      </c>
      <c r="CO2" s="50"/>
      <c r="CP2" s="50"/>
      <c r="CQ2" s="50"/>
      <c r="CR2" s="50"/>
      <c r="CS2" s="50"/>
    </row>
    <row r="3" spans="1:108" ht="9.9499999999999993" customHeight="1" x14ac:dyDescent="0.2">
      <c r="B3" s="2"/>
      <c r="C3" s="2"/>
      <c r="D3" s="2"/>
      <c r="E3" s="2"/>
      <c r="F3" s="2"/>
      <c r="G3" s="2"/>
      <c r="H3" s="2"/>
      <c r="I3" s="2"/>
      <c r="J3" s="2"/>
      <c r="K3" s="2"/>
      <c r="L3" s="2"/>
      <c r="M3" s="2"/>
      <c r="N3" s="2"/>
      <c r="O3" s="2"/>
      <c r="P3" s="2"/>
      <c r="Q3" s="2"/>
      <c r="R3" s="2"/>
      <c r="S3" s="2"/>
      <c r="T3" s="2"/>
      <c r="U3" s="2"/>
      <c r="V3" s="29"/>
      <c r="W3" s="29"/>
      <c r="X3" s="29"/>
      <c r="Y3" s="29"/>
      <c r="Z3" s="29"/>
      <c r="AA3" s="29"/>
      <c r="AB3" s="29"/>
      <c r="AC3" s="29"/>
      <c r="AD3" s="29"/>
      <c r="AE3" s="29"/>
      <c r="AF3" s="29"/>
      <c r="AG3" s="29"/>
      <c r="AH3" s="29"/>
      <c r="AI3" s="29"/>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9"/>
      <c r="CE3" s="2"/>
      <c r="CF3" s="2"/>
      <c r="CG3" s="2"/>
      <c r="CH3" s="29"/>
      <c r="CI3" s="29"/>
      <c r="CJ3" s="29"/>
      <c r="CK3" s="2"/>
      <c r="CL3" s="2"/>
      <c r="CM3" s="29"/>
      <c r="CN3" s="29"/>
      <c r="CO3" s="29"/>
      <c r="CP3" s="29"/>
      <c r="CQ3" s="29"/>
      <c r="CR3" s="29"/>
      <c r="CS3" s="29"/>
      <c r="CT3" s="29"/>
    </row>
    <row r="4" spans="1:108" ht="12" customHeight="1" x14ac:dyDescent="0.2">
      <c r="B4" s="49" t="s">
        <v>489</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M4" s="49"/>
      <c r="AN4" s="49" t="s">
        <v>757</v>
      </c>
      <c r="AP4" s="49"/>
      <c r="AQ4" s="49"/>
      <c r="AR4" s="49"/>
      <c r="AS4" s="49"/>
      <c r="AT4" s="49"/>
      <c r="AU4" s="49"/>
      <c r="AV4" s="49"/>
      <c r="AW4" s="49"/>
      <c r="AX4" s="49"/>
      <c r="AY4" s="49"/>
      <c r="AZ4" s="49"/>
      <c r="BA4" s="49"/>
      <c r="BB4" s="49"/>
      <c r="BC4" s="49"/>
      <c r="BD4" s="49"/>
      <c r="BE4" s="49"/>
      <c r="BF4" s="49"/>
      <c r="BG4" s="49"/>
      <c r="BH4" s="49"/>
      <c r="BI4" s="49"/>
      <c r="BJ4" s="49"/>
      <c r="BK4" s="49"/>
      <c r="BL4" s="49"/>
      <c r="BM4" s="49"/>
      <c r="BN4" s="49" t="s">
        <v>757</v>
      </c>
      <c r="BO4" s="49"/>
      <c r="BP4" s="49"/>
      <c r="BQ4" s="49"/>
      <c r="BR4" s="49"/>
      <c r="BS4" s="49"/>
      <c r="BT4" s="49"/>
      <c r="BU4" s="49"/>
      <c r="BV4" s="49"/>
      <c r="BW4" s="49"/>
      <c r="BX4" s="49"/>
      <c r="BY4" s="49"/>
      <c r="BZ4" s="49"/>
      <c r="CA4" s="49"/>
      <c r="CB4" s="49"/>
      <c r="CC4" s="49"/>
      <c r="CD4" s="49"/>
      <c r="CE4" s="49"/>
      <c r="CG4" s="49"/>
      <c r="CH4" s="49"/>
      <c r="CI4" s="49"/>
      <c r="CJ4" s="49"/>
      <c r="CK4" s="49"/>
      <c r="CM4" s="48"/>
      <c r="CN4" s="48"/>
      <c r="CO4" s="48"/>
      <c r="CP4" s="48"/>
      <c r="CQ4" s="48"/>
      <c r="CR4" s="48"/>
      <c r="CS4" s="48"/>
      <c r="CT4" s="48"/>
    </row>
    <row r="5" spans="1:108" ht="12" customHeight="1" thickBot="1" x14ac:dyDescent="0.25">
      <c r="B5" s="5"/>
      <c r="C5" s="5"/>
      <c r="D5" s="5"/>
      <c r="E5" s="5"/>
      <c r="F5" s="5"/>
      <c r="G5" s="5"/>
      <c r="H5" s="5"/>
      <c r="I5" s="5"/>
      <c r="J5" s="5"/>
      <c r="K5" s="5"/>
      <c r="L5" s="5"/>
      <c r="M5" s="5"/>
      <c r="N5" s="5"/>
      <c r="O5" s="5"/>
      <c r="P5" s="5"/>
      <c r="Q5" s="5"/>
      <c r="R5" s="5"/>
      <c r="S5" s="5"/>
      <c r="T5" s="5"/>
      <c r="U5" s="5"/>
      <c r="V5" s="30"/>
      <c r="W5" s="30"/>
      <c r="X5" s="30"/>
      <c r="Y5" s="30"/>
      <c r="Z5" s="30"/>
      <c r="AA5" s="30"/>
      <c r="AB5" s="30"/>
      <c r="AC5" s="30"/>
      <c r="AD5" s="30"/>
      <c r="AE5" s="30"/>
      <c r="AF5" s="30"/>
      <c r="AG5" s="30"/>
      <c r="AH5" s="30"/>
      <c r="AI5" s="30"/>
      <c r="AJ5" s="5"/>
      <c r="AK5" s="109"/>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30"/>
      <c r="CE5" s="5"/>
      <c r="CF5" s="5"/>
      <c r="CG5" s="5"/>
      <c r="CH5" s="30"/>
      <c r="CI5" s="30"/>
      <c r="CJ5" s="30"/>
      <c r="CK5" s="5"/>
      <c r="CL5" s="5"/>
      <c r="CM5" s="30"/>
      <c r="CN5" s="30"/>
      <c r="CO5" s="30"/>
      <c r="CP5" s="30"/>
      <c r="CQ5" s="30"/>
      <c r="CR5" s="30"/>
      <c r="CS5" s="30"/>
      <c r="CT5" s="30"/>
    </row>
    <row r="6" spans="1:108" ht="14.25" customHeight="1" x14ac:dyDescent="0.2">
      <c r="B6" s="2220" t="s">
        <v>758</v>
      </c>
      <c r="C6" s="45" t="s">
        <v>496</v>
      </c>
      <c r="D6" s="3" t="s">
        <v>497</v>
      </c>
      <c r="E6" s="3" t="s">
        <v>498</v>
      </c>
      <c r="F6" s="3" t="s">
        <v>499</v>
      </c>
      <c r="G6" s="3" t="s">
        <v>500</v>
      </c>
      <c r="H6" s="3" t="s">
        <v>501</v>
      </c>
      <c r="I6" s="3" t="s">
        <v>502</v>
      </c>
      <c r="J6" s="45" t="s">
        <v>503</v>
      </c>
      <c r="K6" s="3" t="s">
        <v>504</v>
      </c>
      <c r="L6" s="45" t="s">
        <v>505</v>
      </c>
      <c r="M6" s="3" t="s">
        <v>506</v>
      </c>
      <c r="N6" s="45" t="s">
        <v>507</v>
      </c>
      <c r="O6" s="3" t="s">
        <v>508</v>
      </c>
      <c r="P6" s="45" t="s">
        <v>509</v>
      </c>
      <c r="Q6" s="3" t="s">
        <v>510</v>
      </c>
      <c r="R6" s="45" t="s">
        <v>511</v>
      </c>
      <c r="S6" s="3" t="s">
        <v>512</v>
      </c>
      <c r="T6" s="45" t="s">
        <v>513</v>
      </c>
      <c r="U6" s="3" t="s">
        <v>514</v>
      </c>
      <c r="V6" s="45" t="s">
        <v>515</v>
      </c>
      <c r="W6" s="3" t="s">
        <v>516</v>
      </c>
      <c r="X6" s="45" t="s">
        <v>517</v>
      </c>
      <c r="Y6" s="3" t="s">
        <v>518</v>
      </c>
      <c r="Z6" s="45" t="s">
        <v>519</v>
      </c>
      <c r="AA6" s="3" t="s">
        <v>520</v>
      </c>
      <c r="AB6" s="45" t="s">
        <v>521</v>
      </c>
      <c r="AC6" s="3" t="s">
        <v>522</v>
      </c>
      <c r="AD6" s="45" t="s">
        <v>523</v>
      </c>
      <c r="AE6" s="3" t="s">
        <v>524</v>
      </c>
      <c r="AF6" s="45" t="s">
        <v>525</v>
      </c>
      <c r="AG6" s="3" t="s">
        <v>526</v>
      </c>
      <c r="AH6" s="45" t="s">
        <v>527</v>
      </c>
      <c r="AI6" s="3" t="s">
        <v>528</v>
      </c>
      <c r="AJ6" s="45" t="s">
        <v>529</v>
      </c>
      <c r="AK6" s="45" t="s">
        <v>530</v>
      </c>
      <c r="AL6" s="45" t="s">
        <v>531</v>
      </c>
      <c r="AM6" s="42"/>
      <c r="AN6" s="2220" t="s">
        <v>758</v>
      </c>
      <c r="AO6" s="45" t="s">
        <v>496</v>
      </c>
      <c r="AP6" s="3" t="s">
        <v>497</v>
      </c>
      <c r="AQ6" s="3" t="s">
        <v>498</v>
      </c>
      <c r="AR6" s="3" t="s">
        <v>499</v>
      </c>
      <c r="AS6" s="3" t="s">
        <v>500</v>
      </c>
      <c r="AT6" s="3" t="s">
        <v>501</v>
      </c>
      <c r="AU6" s="3" t="s">
        <v>502</v>
      </c>
      <c r="AV6" s="45" t="s">
        <v>503</v>
      </c>
      <c r="AW6" s="3" t="s">
        <v>504</v>
      </c>
      <c r="AX6" s="45" t="s">
        <v>505</v>
      </c>
      <c r="AY6" s="3" t="s">
        <v>506</v>
      </c>
      <c r="AZ6" s="45" t="s">
        <v>507</v>
      </c>
      <c r="BA6" s="3" t="s">
        <v>508</v>
      </c>
      <c r="BB6" s="45" t="s">
        <v>509</v>
      </c>
      <c r="BC6" s="45" t="s">
        <v>510</v>
      </c>
      <c r="BD6" s="3" t="s">
        <v>511</v>
      </c>
      <c r="BE6" s="45" t="s">
        <v>512</v>
      </c>
      <c r="BF6" s="45" t="s">
        <v>513</v>
      </c>
      <c r="BG6" s="3" t="s">
        <v>514</v>
      </c>
      <c r="BH6" s="45" t="s">
        <v>515</v>
      </c>
      <c r="BI6" s="45" t="s">
        <v>516</v>
      </c>
      <c r="BJ6" s="3" t="s">
        <v>517</v>
      </c>
      <c r="BK6" s="45" t="s">
        <v>518</v>
      </c>
      <c r="BL6" s="45" t="s">
        <v>519</v>
      </c>
      <c r="BM6" s="42"/>
      <c r="BN6" s="2220" t="s">
        <v>758</v>
      </c>
      <c r="BO6" s="45" t="s">
        <v>496</v>
      </c>
      <c r="BP6" s="45" t="s">
        <v>497</v>
      </c>
      <c r="BQ6" s="45" t="s">
        <v>498</v>
      </c>
      <c r="BR6" s="45" t="s">
        <v>499</v>
      </c>
      <c r="BS6" s="45" t="s">
        <v>500</v>
      </c>
      <c r="BT6" s="45" t="s">
        <v>501</v>
      </c>
      <c r="BU6" s="45" t="s">
        <v>502</v>
      </c>
      <c r="BV6" s="45" t="s">
        <v>503</v>
      </c>
      <c r="BW6" s="45" t="s">
        <v>504</v>
      </c>
      <c r="BX6" s="45" t="s">
        <v>505</v>
      </c>
      <c r="BY6" s="45" t="s">
        <v>506</v>
      </c>
      <c r="BZ6" s="45" t="s">
        <v>507</v>
      </c>
      <c r="CA6" s="45" t="s">
        <v>508</v>
      </c>
      <c r="CB6" s="45" t="s">
        <v>509</v>
      </c>
      <c r="CC6" s="45"/>
      <c r="CD6" s="45"/>
      <c r="CE6" s="45" t="s">
        <v>510</v>
      </c>
      <c r="CF6" s="45" t="s">
        <v>511</v>
      </c>
      <c r="CG6" s="45" t="s">
        <v>512</v>
      </c>
      <c r="CH6" s="45" t="s">
        <v>513</v>
      </c>
      <c r="CI6" s="45" t="s">
        <v>514</v>
      </c>
      <c r="CJ6" s="45" t="s">
        <v>515</v>
      </c>
      <c r="CK6" s="45" t="s">
        <v>516</v>
      </c>
      <c r="CL6" s="45" t="s">
        <v>517</v>
      </c>
      <c r="CN6" s="2220" t="s">
        <v>758</v>
      </c>
      <c r="CO6" s="45" t="s">
        <v>496</v>
      </c>
      <c r="CP6" s="3" t="s">
        <v>497</v>
      </c>
      <c r="CQ6" s="3" t="s">
        <v>498</v>
      </c>
      <c r="CR6" s="3" t="s">
        <v>499</v>
      </c>
      <c r="CS6" s="3" t="s">
        <v>500</v>
      </c>
      <c r="CT6" s="3" t="s">
        <v>501</v>
      </c>
      <c r="CU6" s="3" t="s">
        <v>502</v>
      </c>
      <c r="CV6" s="45" t="s">
        <v>503</v>
      </c>
      <c r="CW6" s="45"/>
      <c r="CX6" s="45" t="s">
        <v>504</v>
      </c>
      <c r="CY6" s="3" t="s">
        <v>505</v>
      </c>
      <c r="CZ6" s="3" t="s">
        <v>506</v>
      </c>
      <c r="DA6" s="45" t="s">
        <v>507</v>
      </c>
      <c r="DB6" s="3" t="s">
        <v>508</v>
      </c>
    </row>
    <row r="7" spans="1:108" ht="32.1" customHeight="1" x14ac:dyDescent="0.2">
      <c r="B7" s="2221"/>
      <c r="C7" s="2260" t="s">
        <v>759</v>
      </c>
      <c r="D7" s="2242"/>
      <c r="E7" s="2243"/>
      <c r="F7" s="2241" t="s">
        <v>760</v>
      </c>
      <c r="G7" s="2242"/>
      <c r="H7" s="2243"/>
      <c r="I7" s="2241" t="s">
        <v>761</v>
      </c>
      <c r="J7" s="2242"/>
      <c r="K7" s="2243"/>
      <c r="L7" s="2241" t="s">
        <v>762</v>
      </c>
      <c r="M7" s="2242"/>
      <c r="N7" s="2243"/>
      <c r="O7" s="2241" t="s">
        <v>763</v>
      </c>
      <c r="P7" s="2242"/>
      <c r="Q7" s="2243"/>
      <c r="R7" s="2241" t="s">
        <v>764</v>
      </c>
      <c r="S7" s="2242"/>
      <c r="T7" s="2243"/>
      <c r="U7" s="2241" t="s">
        <v>765</v>
      </c>
      <c r="V7" s="2242"/>
      <c r="W7" s="2243"/>
      <c r="X7" s="2241" t="s">
        <v>766</v>
      </c>
      <c r="Y7" s="2242"/>
      <c r="Z7" s="2243"/>
      <c r="AA7" s="2244" t="s">
        <v>767</v>
      </c>
      <c r="AB7" s="2262"/>
      <c r="AC7" s="2245"/>
      <c r="AD7" s="2241" t="s">
        <v>559</v>
      </c>
      <c r="AE7" s="2242"/>
      <c r="AF7" s="2243"/>
      <c r="AG7" s="2241" t="s">
        <v>768</v>
      </c>
      <c r="AH7" s="2242"/>
      <c r="AI7" s="2243"/>
      <c r="AJ7" s="2258" t="s">
        <v>769</v>
      </c>
      <c r="AK7" s="2259"/>
      <c r="AL7" s="2259"/>
      <c r="AM7" s="33"/>
      <c r="AN7" s="2221"/>
      <c r="AO7" s="2255" t="s">
        <v>759</v>
      </c>
      <c r="AP7" s="2256"/>
      <c r="AQ7" s="2257" t="s">
        <v>760</v>
      </c>
      <c r="AR7" s="2256"/>
      <c r="AS7" s="2257" t="s">
        <v>761</v>
      </c>
      <c r="AT7" s="2256"/>
      <c r="AU7" s="2257" t="s">
        <v>770</v>
      </c>
      <c r="AV7" s="2256"/>
      <c r="AW7" s="2244" t="s">
        <v>771</v>
      </c>
      <c r="AX7" s="2245"/>
      <c r="AY7" s="2244" t="s">
        <v>772</v>
      </c>
      <c r="AZ7" s="2245"/>
      <c r="BA7" s="2244" t="s">
        <v>773</v>
      </c>
      <c r="BB7" s="2245"/>
      <c r="BC7" s="2244" t="s">
        <v>774</v>
      </c>
      <c r="BD7" s="2245"/>
      <c r="BE7" s="2244" t="s">
        <v>775</v>
      </c>
      <c r="BF7" s="2245"/>
      <c r="BG7" s="2244" t="s">
        <v>776</v>
      </c>
      <c r="BH7" s="2245"/>
      <c r="BI7" s="2244" t="s">
        <v>777</v>
      </c>
      <c r="BJ7" s="2245"/>
      <c r="BK7" s="2244" t="s">
        <v>778</v>
      </c>
      <c r="BL7" s="2245"/>
      <c r="BM7" s="33"/>
      <c r="BN7" s="2221"/>
      <c r="BO7" s="2250" t="s">
        <v>759</v>
      </c>
      <c r="BP7" s="2251"/>
      <c r="BQ7" s="2251" t="s">
        <v>760</v>
      </c>
      <c r="BR7" s="2251"/>
      <c r="BS7" s="2251" t="s">
        <v>761</v>
      </c>
      <c r="BT7" s="2251"/>
      <c r="BU7" s="2251" t="s">
        <v>762</v>
      </c>
      <c r="BV7" s="2251"/>
      <c r="BW7" s="2241" t="s">
        <v>779</v>
      </c>
      <c r="BX7" s="2243"/>
      <c r="BY7" s="2241" t="s">
        <v>764</v>
      </c>
      <c r="BZ7" s="2243"/>
      <c r="CA7" s="2241" t="s">
        <v>780</v>
      </c>
      <c r="CB7" s="2243"/>
      <c r="CC7" s="2241" t="s">
        <v>781</v>
      </c>
      <c r="CD7" s="2243"/>
      <c r="CE7" s="2241" t="s">
        <v>558</v>
      </c>
      <c r="CF7" s="2243"/>
      <c r="CG7" s="2241" t="s">
        <v>559</v>
      </c>
      <c r="CH7" s="2243"/>
      <c r="CI7" s="2241" t="s">
        <v>560</v>
      </c>
      <c r="CJ7" s="2243"/>
      <c r="CK7" s="2241" t="s">
        <v>561</v>
      </c>
      <c r="CL7" s="2243"/>
      <c r="CN7" s="2221"/>
      <c r="CO7" s="2252" t="s">
        <v>759</v>
      </c>
      <c r="CP7" s="2245"/>
      <c r="CQ7" s="887" t="s">
        <v>760</v>
      </c>
      <c r="CR7" s="887" t="s">
        <v>761</v>
      </c>
      <c r="CS7" s="888" t="s">
        <v>762</v>
      </c>
      <c r="CT7" s="888" t="s">
        <v>782</v>
      </c>
      <c r="CU7" s="888" t="s">
        <v>783</v>
      </c>
      <c r="CV7" s="888" t="s">
        <v>784</v>
      </c>
      <c r="CW7" s="888" t="s">
        <v>766</v>
      </c>
      <c r="CX7" s="888" t="s">
        <v>785</v>
      </c>
      <c r="CY7" s="888" t="s">
        <v>786</v>
      </c>
      <c r="CZ7" s="888" t="s">
        <v>787</v>
      </c>
      <c r="DA7" s="888" t="s">
        <v>788</v>
      </c>
      <c r="DB7" s="888" t="s">
        <v>789</v>
      </c>
    </row>
    <row r="8" spans="1:108" ht="15" customHeight="1" x14ac:dyDescent="0.2">
      <c r="B8" s="2221"/>
      <c r="C8" s="2166" t="s">
        <v>790</v>
      </c>
      <c r="D8" s="33"/>
      <c r="E8" s="927"/>
      <c r="F8" s="2166" t="s">
        <v>790</v>
      </c>
      <c r="G8" s="33"/>
      <c r="H8" s="927"/>
      <c r="I8" s="2166" t="s">
        <v>790</v>
      </c>
      <c r="J8" s="33"/>
      <c r="K8" s="927"/>
      <c r="L8" s="2224" t="s">
        <v>790</v>
      </c>
      <c r="M8" s="33"/>
      <c r="N8" s="927"/>
      <c r="O8" s="2224" t="s">
        <v>790</v>
      </c>
      <c r="P8" s="33"/>
      <c r="Q8" s="927"/>
      <c r="R8" s="2166" t="s">
        <v>790</v>
      </c>
      <c r="S8" s="33"/>
      <c r="T8" s="927"/>
      <c r="U8" s="2166" t="s">
        <v>790</v>
      </c>
      <c r="V8" s="33"/>
      <c r="W8" s="927"/>
      <c r="X8" s="2166" t="s">
        <v>790</v>
      </c>
      <c r="Y8" s="33"/>
      <c r="Z8" s="927"/>
      <c r="AA8" s="2233" t="s">
        <v>790</v>
      </c>
      <c r="AB8" s="924"/>
      <c r="AC8" s="935"/>
      <c r="AD8" s="2224" t="s">
        <v>790</v>
      </c>
      <c r="AE8" s="33"/>
      <c r="AF8" s="927"/>
      <c r="AG8" s="2224" t="s">
        <v>790</v>
      </c>
      <c r="AH8" s="33"/>
      <c r="AI8" s="927"/>
      <c r="AJ8" s="2261" t="s">
        <v>790</v>
      </c>
      <c r="AK8" s="936"/>
      <c r="AL8" s="935"/>
      <c r="AM8" s="245"/>
      <c r="AN8" s="2221"/>
      <c r="AO8" s="2215" t="s">
        <v>791</v>
      </c>
      <c r="AP8" s="2211" t="s">
        <v>792</v>
      </c>
      <c r="AQ8" s="2213" t="s">
        <v>791</v>
      </c>
      <c r="AR8" s="2211" t="s">
        <v>792</v>
      </c>
      <c r="AS8" s="2213" t="s">
        <v>791</v>
      </c>
      <c r="AT8" s="2211" t="s">
        <v>792</v>
      </c>
      <c r="AU8" s="2213" t="s">
        <v>791</v>
      </c>
      <c r="AV8" s="2211" t="s">
        <v>792</v>
      </c>
      <c r="AW8" s="2246" t="s">
        <v>791</v>
      </c>
      <c r="AX8" s="2248" t="s">
        <v>792</v>
      </c>
      <c r="AY8" s="2246" t="s">
        <v>791</v>
      </c>
      <c r="AZ8" s="2248" t="s">
        <v>792</v>
      </c>
      <c r="BA8" s="2246" t="s">
        <v>791</v>
      </c>
      <c r="BB8" s="2248" t="s">
        <v>792</v>
      </c>
      <c r="BC8" s="2246" t="s">
        <v>791</v>
      </c>
      <c r="BD8" s="2248" t="s">
        <v>792</v>
      </c>
      <c r="BE8" s="2246" t="s">
        <v>791</v>
      </c>
      <c r="BF8" s="2248" t="s">
        <v>792</v>
      </c>
      <c r="BG8" s="2246" t="s">
        <v>791</v>
      </c>
      <c r="BH8" s="2248" t="s">
        <v>792</v>
      </c>
      <c r="BI8" s="2246" t="s">
        <v>791</v>
      </c>
      <c r="BJ8" s="2248" t="s">
        <v>792</v>
      </c>
      <c r="BK8" s="2246" t="s">
        <v>791</v>
      </c>
      <c r="BL8" s="2248" t="s">
        <v>792</v>
      </c>
      <c r="BM8" s="245"/>
      <c r="BN8" s="2221"/>
      <c r="BO8" s="2166" t="s">
        <v>793</v>
      </c>
      <c r="BP8" s="89"/>
      <c r="BQ8" s="2166" t="s">
        <v>793</v>
      </c>
      <c r="BR8" s="89"/>
      <c r="BS8" s="2166" t="s">
        <v>793</v>
      </c>
      <c r="BT8" s="89"/>
      <c r="BU8" s="2166" t="s">
        <v>793</v>
      </c>
      <c r="BV8" s="89"/>
      <c r="BW8" s="2166" t="s">
        <v>793</v>
      </c>
      <c r="BX8" s="89"/>
      <c r="BY8" s="2166" t="s">
        <v>793</v>
      </c>
      <c r="BZ8" s="89"/>
      <c r="CA8" s="2166" t="s">
        <v>793</v>
      </c>
      <c r="CB8" s="89"/>
      <c r="CC8" s="2166" t="s">
        <v>793</v>
      </c>
      <c r="CD8" s="89"/>
      <c r="CE8" s="2139" t="s">
        <v>793</v>
      </c>
      <c r="CF8" s="89"/>
      <c r="CG8" s="2139" t="s">
        <v>793</v>
      </c>
      <c r="CH8" s="89"/>
      <c r="CI8" s="2166" t="s">
        <v>793</v>
      </c>
      <c r="CJ8" s="89"/>
      <c r="CK8" s="2166" t="s">
        <v>793</v>
      </c>
      <c r="CL8" s="89"/>
      <c r="CN8" s="2221"/>
      <c r="CO8" s="2233" t="s">
        <v>794</v>
      </c>
      <c r="CP8" s="886"/>
      <c r="CQ8" s="2207" t="s">
        <v>794</v>
      </c>
      <c r="CR8" s="2253" t="s">
        <v>794</v>
      </c>
      <c r="CS8" s="2207" t="s">
        <v>794</v>
      </c>
      <c r="CT8" s="2207" t="s">
        <v>794</v>
      </c>
      <c r="CU8" s="2207" t="s">
        <v>794</v>
      </c>
      <c r="CV8" s="2207" t="s">
        <v>794</v>
      </c>
      <c r="CW8" s="2207" t="s">
        <v>794</v>
      </c>
      <c r="CX8" s="2207" t="s">
        <v>794</v>
      </c>
      <c r="CY8" s="2207" t="s">
        <v>794</v>
      </c>
      <c r="CZ8" s="2207" t="s">
        <v>794</v>
      </c>
      <c r="DA8" s="2207" t="s">
        <v>794</v>
      </c>
      <c r="DB8" s="2207" t="s">
        <v>794</v>
      </c>
    </row>
    <row r="9" spans="1:108" ht="53.1" customHeight="1" x14ac:dyDescent="0.2">
      <c r="B9" s="2221"/>
      <c r="C9" s="2217"/>
      <c r="D9" s="926" t="s">
        <v>795</v>
      </c>
      <c r="E9" s="925" t="s">
        <v>796</v>
      </c>
      <c r="F9" s="2217"/>
      <c r="G9" s="926" t="s">
        <v>795</v>
      </c>
      <c r="H9" s="925" t="s">
        <v>796</v>
      </c>
      <c r="I9" s="2217"/>
      <c r="J9" s="926" t="s">
        <v>795</v>
      </c>
      <c r="K9" s="925" t="s">
        <v>796</v>
      </c>
      <c r="L9" s="2225"/>
      <c r="M9" s="926" t="s">
        <v>795</v>
      </c>
      <c r="N9" s="925" t="s">
        <v>796</v>
      </c>
      <c r="O9" s="2225"/>
      <c r="P9" s="926" t="s">
        <v>795</v>
      </c>
      <c r="Q9" s="925" t="s">
        <v>796</v>
      </c>
      <c r="R9" s="2217"/>
      <c r="S9" s="926" t="s">
        <v>795</v>
      </c>
      <c r="T9" s="925" t="s">
        <v>796</v>
      </c>
      <c r="U9" s="2217"/>
      <c r="V9" s="926" t="s">
        <v>795</v>
      </c>
      <c r="W9" s="925" t="s">
        <v>796</v>
      </c>
      <c r="X9" s="2217"/>
      <c r="Y9" s="926" t="s">
        <v>795</v>
      </c>
      <c r="Z9" s="925" t="s">
        <v>796</v>
      </c>
      <c r="AA9" s="2234"/>
      <c r="AB9" s="928" t="s">
        <v>795</v>
      </c>
      <c r="AC9" s="929" t="s">
        <v>796</v>
      </c>
      <c r="AD9" s="2225"/>
      <c r="AE9" s="926" t="s">
        <v>795</v>
      </c>
      <c r="AF9" s="925" t="s">
        <v>796</v>
      </c>
      <c r="AG9" s="2225"/>
      <c r="AH9" s="926" t="s">
        <v>795</v>
      </c>
      <c r="AI9" s="925" t="s">
        <v>796</v>
      </c>
      <c r="AJ9" s="2234"/>
      <c r="AK9" s="928" t="s">
        <v>795</v>
      </c>
      <c r="AL9" s="929" t="s">
        <v>796</v>
      </c>
      <c r="AM9" s="245"/>
      <c r="AN9" s="2221"/>
      <c r="AO9" s="2216"/>
      <c r="AP9" s="2212"/>
      <c r="AQ9" s="2214"/>
      <c r="AR9" s="2212"/>
      <c r="AS9" s="2214"/>
      <c r="AT9" s="2212"/>
      <c r="AU9" s="2214"/>
      <c r="AV9" s="2212"/>
      <c r="AW9" s="2247"/>
      <c r="AX9" s="2249"/>
      <c r="AY9" s="2247"/>
      <c r="AZ9" s="2249"/>
      <c r="BA9" s="2247"/>
      <c r="BB9" s="2249"/>
      <c r="BC9" s="2247"/>
      <c r="BD9" s="2249"/>
      <c r="BE9" s="2247"/>
      <c r="BF9" s="2249"/>
      <c r="BG9" s="2247"/>
      <c r="BH9" s="2249"/>
      <c r="BI9" s="2247"/>
      <c r="BJ9" s="2249"/>
      <c r="BK9" s="2247"/>
      <c r="BL9" s="2249"/>
      <c r="BM9" s="245"/>
      <c r="BN9" s="2221"/>
      <c r="BO9" s="2217"/>
      <c r="BP9" s="90" t="s">
        <v>797</v>
      </c>
      <c r="BQ9" s="2217"/>
      <c r="BR9" s="90" t="s">
        <v>797</v>
      </c>
      <c r="BS9" s="2217"/>
      <c r="BT9" s="90" t="s">
        <v>797</v>
      </c>
      <c r="BU9" s="2217"/>
      <c r="BV9" s="90" t="s">
        <v>797</v>
      </c>
      <c r="BW9" s="2217"/>
      <c r="BX9" s="90" t="s">
        <v>797</v>
      </c>
      <c r="BY9" s="2217"/>
      <c r="BZ9" s="90" t="s">
        <v>797</v>
      </c>
      <c r="CA9" s="2217"/>
      <c r="CB9" s="90" t="s">
        <v>797</v>
      </c>
      <c r="CC9" s="2217"/>
      <c r="CD9" s="90" t="s">
        <v>797</v>
      </c>
      <c r="CE9" s="2225"/>
      <c r="CF9" s="90" t="s">
        <v>797</v>
      </c>
      <c r="CG9" s="2225"/>
      <c r="CH9" s="90" t="s">
        <v>797</v>
      </c>
      <c r="CI9" s="2217"/>
      <c r="CJ9" s="90" t="s">
        <v>797</v>
      </c>
      <c r="CK9" s="2217"/>
      <c r="CL9" s="90" t="s">
        <v>797</v>
      </c>
      <c r="CN9" s="2221"/>
      <c r="CO9" s="2234"/>
      <c r="CP9" s="878" t="s">
        <v>798</v>
      </c>
      <c r="CQ9" s="2208"/>
      <c r="CR9" s="2254"/>
      <c r="CS9" s="2208"/>
      <c r="CT9" s="2208"/>
      <c r="CU9" s="2208"/>
      <c r="CV9" s="2208"/>
      <c r="CW9" s="2208"/>
      <c r="CX9" s="2208"/>
      <c r="CY9" s="2208"/>
      <c r="CZ9" s="2208"/>
      <c r="DA9" s="2208"/>
      <c r="DB9" s="2208"/>
    </row>
    <row r="10" spans="1:108" s="36" customFormat="1" ht="27.75" customHeight="1" thickBot="1" x14ac:dyDescent="0.25">
      <c r="A10" s="35"/>
      <c r="B10" s="104" t="s">
        <v>799</v>
      </c>
      <c r="C10" s="2209" t="s">
        <v>498</v>
      </c>
      <c r="D10" s="2210"/>
      <c r="E10" s="345"/>
      <c r="F10" s="2218" t="s">
        <v>502</v>
      </c>
      <c r="G10" s="2210"/>
      <c r="H10" s="345"/>
      <c r="I10" s="2209" t="s">
        <v>503</v>
      </c>
      <c r="J10" s="2210"/>
      <c r="K10" s="345"/>
      <c r="L10" s="2218" t="s">
        <v>506</v>
      </c>
      <c r="M10" s="2210"/>
      <c r="N10" s="345"/>
      <c r="O10" s="2218" t="s">
        <v>510</v>
      </c>
      <c r="P10" s="2210"/>
      <c r="Q10" s="345"/>
      <c r="R10" s="2218" t="s">
        <v>513</v>
      </c>
      <c r="S10" s="2210"/>
      <c r="T10" s="345"/>
      <c r="U10" s="2218" t="s">
        <v>519</v>
      </c>
      <c r="V10" s="2210"/>
      <c r="W10" s="345"/>
      <c r="X10" s="345"/>
      <c r="Y10" s="345"/>
      <c r="Z10" s="345"/>
      <c r="AA10" s="345"/>
      <c r="AB10" s="345"/>
      <c r="AC10" s="345"/>
      <c r="AD10" s="345"/>
      <c r="AE10" s="345"/>
      <c r="AF10" s="345"/>
      <c r="AG10" s="345"/>
      <c r="AH10" s="345"/>
      <c r="AI10" s="345"/>
      <c r="AJ10" s="2218" t="s">
        <v>520</v>
      </c>
      <c r="AK10" s="2210"/>
      <c r="AL10" s="923"/>
      <c r="AM10" s="43"/>
      <c r="AN10" s="104" t="s">
        <v>799</v>
      </c>
      <c r="AO10" s="2209" t="s">
        <v>498</v>
      </c>
      <c r="AP10" s="2210"/>
      <c r="AQ10" s="2209" t="s">
        <v>502</v>
      </c>
      <c r="AR10" s="2210"/>
      <c r="AS10" s="2209" t="s">
        <v>503</v>
      </c>
      <c r="AT10" s="2210"/>
      <c r="AU10" s="2218" t="s">
        <v>506</v>
      </c>
      <c r="AV10" s="2210"/>
      <c r="AW10" s="2218" t="s">
        <v>510</v>
      </c>
      <c r="AX10" s="2210"/>
      <c r="AY10" s="2218" t="s">
        <v>513</v>
      </c>
      <c r="AZ10" s="2210"/>
      <c r="BA10" s="2218" t="s">
        <v>519</v>
      </c>
      <c r="BB10" s="2210"/>
      <c r="BC10" s="2218" t="s">
        <v>520</v>
      </c>
      <c r="BD10" s="2210"/>
      <c r="BE10" s="2218" t="s">
        <v>518</v>
      </c>
      <c r="BF10" s="2210"/>
      <c r="BG10" s="2218" t="s">
        <v>519</v>
      </c>
      <c r="BH10" s="2210"/>
      <c r="BI10" s="345"/>
      <c r="BJ10" s="345"/>
      <c r="BK10" s="2218" t="s">
        <v>521</v>
      </c>
      <c r="BL10" s="2210"/>
      <c r="BM10" s="43"/>
      <c r="BN10" s="104" t="s">
        <v>799</v>
      </c>
      <c r="BO10" s="2218" t="s">
        <v>498</v>
      </c>
      <c r="BP10" s="2210"/>
      <c r="BQ10" s="2218" t="s">
        <v>502</v>
      </c>
      <c r="BR10" s="2210"/>
      <c r="BS10" s="2218" t="s">
        <v>503</v>
      </c>
      <c r="BT10" s="2210"/>
      <c r="BU10" s="2218" t="s">
        <v>506</v>
      </c>
      <c r="BV10" s="2210"/>
      <c r="BW10" s="2218" t="s">
        <v>507</v>
      </c>
      <c r="BX10" s="2210"/>
      <c r="BY10" s="2218" t="s">
        <v>510</v>
      </c>
      <c r="BZ10" s="2210"/>
      <c r="CA10" s="2218" t="s">
        <v>511</v>
      </c>
      <c r="CB10" s="2210"/>
      <c r="CC10" s="2218" t="s">
        <v>518</v>
      </c>
      <c r="CD10" s="2210"/>
      <c r="CE10" s="2218" t="s">
        <v>519</v>
      </c>
      <c r="CF10" s="2210"/>
      <c r="CG10" s="2218" t="s">
        <v>520</v>
      </c>
      <c r="CH10" s="2210"/>
      <c r="CI10" s="345"/>
      <c r="CJ10" s="345"/>
      <c r="CK10" s="2218" t="s">
        <v>521</v>
      </c>
      <c r="CL10" s="2210"/>
      <c r="CN10" s="104"/>
      <c r="CO10" s="2239" t="s">
        <v>498</v>
      </c>
      <c r="CP10" s="2240"/>
      <c r="CQ10" s="889" t="s">
        <v>502</v>
      </c>
      <c r="CR10" s="889" t="s">
        <v>503</v>
      </c>
      <c r="CS10" s="890" t="s">
        <v>506</v>
      </c>
      <c r="CT10" s="890" t="s">
        <v>507</v>
      </c>
      <c r="CU10" s="890" t="s">
        <v>510</v>
      </c>
      <c r="CV10" s="890" t="s">
        <v>511</v>
      </c>
      <c r="CW10" s="890" t="s">
        <v>515</v>
      </c>
      <c r="CX10" s="890" t="s">
        <v>518</v>
      </c>
      <c r="CY10" s="890" t="s">
        <v>519</v>
      </c>
      <c r="CZ10" s="890" t="s">
        <v>520</v>
      </c>
      <c r="DA10" s="890" t="s">
        <v>521</v>
      </c>
      <c r="DB10" s="890" t="s">
        <v>523</v>
      </c>
      <c r="DC10"/>
      <c r="DD10"/>
    </row>
    <row r="11" spans="1:108" x14ac:dyDescent="0.2">
      <c r="A11" s="4"/>
      <c r="B11" s="59">
        <v>2002</v>
      </c>
      <c r="C11" s="355"/>
      <c r="D11" s="356"/>
      <c r="E11" s="355"/>
      <c r="F11" s="355"/>
      <c r="G11" s="356"/>
      <c r="H11" s="355"/>
      <c r="I11" s="355"/>
      <c r="J11" s="356"/>
      <c r="K11" s="355"/>
      <c r="L11" s="355"/>
      <c r="M11" s="356"/>
      <c r="N11" s="355"/>
      <c r="O11" s="355"/>
      <c r="P11" s="356"/>
      <c r="Q11" s="355"/>
      <c r="R11" s="355"/>
      <c r="S11" s="356"/>
      <c r="T11" s="355"/>
      <c r="U11" s="355"/>
      <c r="V11" s="356"/>
      <c r="W11" s="355"/>
      <c r="X11" s="355"/>
      <c r="Y11" s="355"/>
      <c r="Z11" s="355"/>
      <c r="AA11" s="355"/>
      <c r="AB11" s="355"/>
      <c r="AC11" s="355"/>
      <c r="AD11" s="355"/>
      <c r="AE11" s="355"/>
      <c r="AF11" s="355"/>
      <c r="AG11" s="355"/>
      <c r="AH11" s="355"/>
      <c r="AI11" s="355"/>
      <c r="AJ11" s="355"/>
      <c r="AK11" s="356"/>
      <c r="AL11" s="870"/>
      <c r="AM11" s="248"/>
      <c r="AN11" s="59">
        <v>2002</v>
      </c>
      <c r="AO11" s="91"/>
      <c r="AP11" s="92"/>
      <c r="AQ11" s="91"/>
      <c r="AR11" s="92"/>
      <c r="AS11" s="91"/>
      <c r="AT11" s="92"/>
      <c r="AU11" s="91"/>
      <c r="AV11" s="92"/>
      <c r="AW11" s="91"/>
      <c r="AX11" s="92"/>
      <c r="AY11" s="91"/>
      <c r="AZ11" s="92"/>
      <c r="BA11" s="91"/>
      <c r="BB11" s="92"/>
      <c r="BC11" s="91"/>
      <c r="BD11" s="92"/>
      <c r="BE11" s="91"/>
      <c r="BF11" s="92"/>
      <c r="BG11" s="91"/>
      <c r="BH11" s="92"/>
      <c r="BI11" s="91"/>
      <c r="BJ11" s="91"/>
      <c r="BK11" s="91"/>
      <c r="BL11" s="92"/>
      <c r="BM11" s="248"/>
      <c r="BN11" s="59">
        <v>2002</v>
      </c>
      <c r="BO11" s="91"/>
      <c r="BP11" s="92"/>
      <c r="BQ11" s="91"/>
      <c r="BR11" s="92"/>
      <c r="BS11" s="91"/>
      <c r="BT11" s="92"/>
      <c r="BU11" s="91"/>
      <c r="BV11" s="92"/>
      <c r="BW11" s="91"/>
      <c r="BX11" s="92"/>
      <c r="BY11" s="91"/>
      <c r="BZ11" s="92"/>
      <c r="CA11" s="91"/>
      <c r="CB11" s="92"/>
      <c r="CC11" s="91"/>
      <c r="CD11" s="92"/>
      <c r="CE11" s="91"/>
      <c r="CF11" s="93"/>
      <c r="CG11" s="105"/>
      <c r="CH11" s="92"/>
      <c r="CI11" s="91"/>
      <c r="CJ11" s="91"/>
      <c r="CK11" s="91"/>
      <c r="CL11" s="92"/>
      <c r="CN11" s="59">
        <v>2002</v>
      </c>
      <c r="CO11" s="91"/>
      <c r="CP11" s="92"/>
      <c r="CQ11" s="47"/>
      <c r="CR11" s="47"/>
      <c r="CS11" s="869"/>
      <c r="CT11" s="869"/>
      <c r="CU11" s="869"/>
      <c r="CV11" s="869"/>
      <c r="CW11" s="869"/>
      <c r="CX11" s="869"/>
      <c r="CY11" s="869"/>
      <c r="CZ11" s="869"/>
      <c r="DA11" s="869"/>
      <c r="DB11" s="869"/>
    </row>
    <row r="12" spans="1:108" x14ac:dyDescent="0.2">
      <c r="A12" s="4"/>
      <c r="B12" s="60">
        <v>2003</v>
      </c>
      <c r="C12" s="355" t="str">
        <f>IF(NOT(ISBLANK('2 sup_templates'!C12)),IF(NOT(ISBLANK('2 sup_templates'!C11)),'2 sup_templates'!C12/'2 sup_templates'!C11-1,""),"")</f>
        <v/>
      </c>
      <c r="D12" s="355" t="str">
        <f>IF(NOT(ISBLANK('2 sup_templates'!D12)),IF(NOT(ISBLANK('2 sup_templates'!D11)),'2 sup_templates'!D12/'2 sup_templates'!D11-1,""),"")</f>
        <v/>
      </c>
      <c r="E12" s="355" t="str">
        <f>IF(NOT(ISBLANK('2 sup_templates'!E12)),IF(NOT(ISBLANK('2 sup_templates'!E11)),'2 sup_templates'!E12/'2 sup_templates'!E11-1,""),"")</f>
        <v/>
      </c>
      <c r="F12" s="355" t="str">
        <f>IF(NOT(ISBLANK('2 sup_templates'!F12)),IF(NOT(ISBLANK('2 sup_templates'!F11)),'2 sup_templates'!F12/'2 sup_templates'!F11-1,""),"")</f>
        <v/>
      </c>
      <c r="G12" s="355" t="str">
        <f>IF(NOT(ISBLANK('2 sup_templates'!G12)),IF(NOT(ISBLANK('2 sup_templates'!G11)),'2 sup_templates'!G12/'2 sup_templates'!G11-1,""),"")</f>
        <v/>
      </c>
      <c r="H12" s="355" t="str">
        <f>IF(NOT(ISBLANK('2 sup_templates'!H12)),IF(NOT(ISBLANK('2 sup_templates'!H11)),'2 sup_templates'!H12/'2 sup_templates'!H11-1,""),"")</f>
        <v/>
      </c>
      <c r="I12" s="355" t="str">
        <f>IF(NOT(ISBLANK('2 sup_templates'!I12)),IF(NOT(ISBLANK('2 sup_templates'!I11)),'2 sup_templates'!I12/'2 sup_templates'!I11-1,""),"")</f>
        <v/>
      </c>
      <c r="J12" s="355" t="str">
        <f>IF(NOT(ISBLANK('2 sup_templates'!J12)),IF(NOT(ISBLANK('2 sup_templates'!J11)),'2 sup_templates'!J12/'2 sup_templates'!J11-1,""),"")</f>
        <v/>
      </c>
      <c r="K12" s="355" t="str">
        <f>IF(NOT(ISBLANK('2 sup_templates'!K12)),IF(NOT(ISBLANK('2 sup_templates'!K11)),'2 sup_templates'!K12/'2 sup_templates'!K11-1,""),"")</f>
        <v/>
      </c>
      <c r="L12" s="355" t="str">
        <f>IF(NOT(ISBLANK('2 sup_templates'!L12)),IF(NOT(ISBLANK('2 sup_templates'!L11)),'2 sup_templates'!L12/'2 sup_templates'!L11-1,""),"")</f>
        <v/>
      </c>
      <c r="M12" s="355" t="str">
        <f>IF(NOT(ISBLANK('2 sup_templates'!M12)),IF(NOT(ISBLANK('2 sup_templates'!M11)),'2 sup_templates'!M12/'2 sup_templates'!M11-1,""),"")</f>
        <v/>
      </c>
      <c r="N12" s="355" t="str">
        <f>IF(NOT(ISBLANK('2 sup_templates'!N12)),IF(NOT(ISBLANK('2 sup_templates'!N11)),'2 sup_templates'!N12/'2 sup_templates'!N11-1,""),"")</f>
        <v/>
      </c>
      <c r="O12" s="355" t="str">
        <f>IF(NOT(ISBLANK('2 sup_templates'!O12)),IF(NOT(ISBLANK('2 sup_templates'!O11)),'2 sup_templates'!O12/'2 sup_templates'!O11-1,""),"")</f>
        <v/>
      </c>
      <c r="P12" s="355" t="str">
        <f>IF(NOT(ISBLANK('2 sup_templates'!P12)),IF(NOT(ISBLANK('2 sup_templates'!P11)),'2 sup_templates'!P12/'2 sup_templates'!P11-1,""),"")</f>
        <v/>
      </c>
      <c r="Q12" s="355" t="str">
        <f>IF(NOT(ISBLANK('2 sup_templates'!Q12)),IF(NOT(ISBLANK('2 sup_templates'!Q11)),'2 sup_templates'!Q12/'2 sup_templates'!Q11-1,""),"")</f>
        <v/>
      </c>
      <c r="R12" s="355" t="str">
        <f>IF(NOT(ISBLANK('2 sup_templates'!R12)),IF(NOT(ISBLANK('2 sup_templates'!R11)),'2 sup_templates'!R12/'2 sup_templates'!R11-1,""),"")</f>
        <v/>
      </c>
      <c r="S12" s="355" t="str">
        <f>IF(NOT(ISBLANK('2 sup_templates'!S12)),IF(NOT(ISBLANK('2 sup_templates'!S11)),'2 sup_templates'!S12/'2 sup_templates'!S11-1,""),"")</f>
        <v/>
      </c>
      <c r="T12" s="355" t="str">
        <f>IF(NOT(ISBLANK('2 sup_templates'!T12)),IF(NOT(ISBLANK('2 sup_templates'!T11)),'2 sup_templates'!T12/'2 sup_templates'!T11-1,""),"")</f>
        <v/>
      </c>
      <c r="U12" s="355" t="str">
        <f>IF(NOT(ISBLANK('2 sup_templates'!U12)),IF(NOT(ISBLANK('2 sup_templates'!U11)),'2 sup_templates'!U12/'2 sup_templates'!U11-1,""),"")</f>
        <v/>
      </c>
      <c r="V12" s="355" t="str">
        <f>IF(NOT(ISBLANK('2 sup_templates'!V12)),IF(NOT(ISBLANK('2 sup_templates'!V11)),'2 sup_templates'!V12/'2 sup_templates'!V11-1,""),"")</f>
        <v/>
      </c>
      <c r="W12" s="355" t="str">
        <f>IF(NOT(ISBLANK('2 sup_templates'!W12)),IF(NOT(ISBLANK('2 sup_templates'!W11)),'2 sup_templates'!W12/'2 sup_templates'!W11-1,""),"")</f>
        <v/>
      </c>
      <c r="X12" s="355" t="str">
        <f>IF(NOT(ISBLANK('2 sup_templates'!X12)),IF(NOT(ISBLANK('2 sup_templates'!X11)),'2 sup_templates'!X12/'2 sup_templates'!X11-1,""),"")</f>
        <v/>
      </c>
      <c r="Y12" s="355" t="str">
        <f>IF(NOT(ISBLANK('2 sup_templates'!Y12)),IF(NOT(ISBLANK('2 sup_templates'!Y11)),'2 sup_templates'!Y12/'2 sup_templates'!Y11-1,""),"")</f>
        <v/>
      </c>
      <c r="Z12" s="355" t="str">
        <f>IF(NOT(ISBLANK('2 sup_templates'!Z12)),IF(NOT(ISBLANK('2 sup_templates'!Z11)),'2 sup_templates'!Z12/'2 sup_templates'!Z11-1,""),"")</f>
        <v/>
      </c>
      <c r="AA12" s="355" t="str">
        <f>IF(NOT(ISBLANK('2 sup_templates'!AA12)),IF(NOT(ISBLANK('2 sup_templates'!AA11)),'2 sup_templates'!AA12/'2 sup_templates'!AA11-1,""),"")</f>
        <v/>
      </c>
      <c r="AB12" s="355" t="str">
        <f>IF(NOT(ISBLANK('2 sup_templates'!AB12)),IF(NOT(ISBLANK('2 sup_templates'!AB11)),'2 sup_templates'!AB12/'2 sup_templates'!AB11-1,""),"")</f>
        <v/>
      </c>
      <c r="AC12" s="355" t="str">
        <f>IF(NOT(ISBLANK('2 sup_templates'!AC12)),IF(NOT(ISBLANK('2 sup_templates'!AC11)),'2 sup_templates'!AC12/'2 sup_templates'!AC11-1,""),"")</f>
        <v/>
      </c>
      <c r="AD12" s="355" t="str">
        <f>IF(NOT(ISBLANK('2 sup_templates'!AD12)),IF(NOT(ISBLANK('2 sup_templates'!AD11)),'2 sup_templates'!AD12/'2 sup_templates'!AD11-1,""),"")</f>
        <v/>
      </c>
      <c r="AE12" s="355" t="str">
        <f>IF(NOT(ISBLANK('2 sup_templates'!AE12)),IF(NOT(ISBLANK('2 sup_templates'!AE11)),'2 sup_templates'!AE12/'2 sup_templates'!AE11-1,""),"")</f>
        <v/>
      </c>
      <c r="AF12" s="355" t="str">
        <f>IF(NOT(ISBLANK('2 sup_templates'!AF12)),IF(NOT(ISBLANK('2 sup_templates'!AF11)),'2 sup_templates'!AF12/'2 sup_templates'!AF11-1,""),"")</f>
        <v/>
      </c>
      <c r="AG12" s="355" t="str">
        <f>IF(NOT(ISBLANK('2 sup_templates'!AG12)),IF(NOT(ISBLANK('2 sup_templates'!AG11)),'2 sup_templates'!AG12/'2 sup_templates'!AG11-1,""),"")</f>
        <v/>
      </c>
      <c r="AH12" s="355" t="str">
        <f>IF(NOT(ISBLANK('2 sup_templates'!AH12)),IF(NOT(ISBLANK('2 sup_templates'!AH11)),'2 sup_templates'!AH12/'2 sup_templates'!AH11-1,""),"")</f>
        <v/>
      </c>
      <c r="AI12" s="355" t="str">
        <f>IF(NOT(ISBLANK('2 sup_templates'!AI12)),IF(NOT(ISBLANK('2 sup_templates'!AI11)),'2 sup_templates'!AI12/'2 sup_templates'!AI11-1,""),"")</f>
        <v/>
      </c>
      <c r="AJ12" s="355" t="str">
        <f>IF(NOT(ISBLANK('2 sup_templates'!AJ12)),IF(NOT(ISBLANK('2 sup_templates'!AJ11)),'2 sup_templates'!AJ12/'2 sup_templates'!AJ11-1,""),"")</f>
        <v/>
      </c>
      <c r="AK12" s="355" t="str">
        <f>IF(NOT(ISBLANK('2 sup_templates'!AK12)),IF(NOT(ISBLANK('2 sup_templates'!AK11)),'2 sup_templates'!AK12/'2 sup_templates'!AK11-1,""),"")</f>
        <v/>
      </c>
      <c r="AL12" s="355" t="str">
        <f>IF(NOT(ISBLANK('2 sup_templates'!AL12)),IF(NOT(ISBLANK('2 sup_templates'!AL11)),'2 sup_templates'!AL12/'2 sup_templates'!AL11-1,""),"")</f>
        <v/>
      </c>
      <c r="AM12" s="248"/>
      <c r="AN12" s="60">
        <v>2003</v>
      </c>
      <c r="AO12" s="91" t="str">
        <f>IF(NOT(ISBLANK('2 sup_templates'!AO12)),IF(NOT(ISBLANK('2 sup_templates'!AO11)),'2 sup_templates'!AO12/'2 sup_templates'!AO11-1,""),"")</f>
        <v/>
      </c>
      <c r="AP12" s="94" t="str">
        <f>IF(NOT(ISBLANK('2 sup_templates'!AP12)),IF(NOT(ISBLANK('2 sup_templates'!AP11)),'2 sup_templates'!AP12/'2 sup_templates'!AP11-1,""),"")</f>
        <v/>
      </c>
      <c r="AQ12" s="91" t="str">
        <f>IF(NOT(ISBLANK('2 sup_templates'!AQ12)),IF(NOT(ISBLANK('2 sup_templates'!AQ11)),'2 sup_templates'!AQ12/'2 sup_templates'!AQ11-1,""),"")</f>
        <v/>
      </c>
      <c r="AR12" s="94" t="str">
        <f>IF(NOT(ISBLANK('2 sup_templates'!AR12)),IF(NOT(ISBLANK('2 sup_templates'!AR11)),'2 sup_templates'!AR12/'2 sup_templates'!AR11-1,""),"")</f>
        <v/>
      </c>
      <c r="AS12" s="91" t="str">
        <f>IF(NOT(ISBLANK('2 sup_templates'!AS12)),IF(NOT(ISBLANK('2 sup_templates'!AS11)),'2 sup_templates'!AS12/'2 sup_templates'!AS11-1,""),"")</f>
        <v/>
      </c>
      <c r="AT12" s="94" t="str">
        <f>IF(NOT(ISBLANK('2 sup_templates'!AT12)),IF(NOT(ISBLANK('2 sup_templates'!AT11)),'2 sup_templates'!AT12/'2 sup_templates'!AT11-1,""),"")</f>
        <v/>
      </c>
      <c r="AU12" s="91" t="str">
        <f>IF(NOT(ISBLANK('2 sup_templates'!AU12)),IF(NOT(ISBLANK('2 sup_templates'!AU11)),'2 sup_templates'!AU12/'2 sup_templates'!AU11-1,""),"")</f>
        <v/>
      </c>
      <c r="AV12" s="94" t="str">
        <f>IF(NOT(ISBLANK('2 sup_templates'!AV12)),IF(NOT(ISBLANK('2 sup_templates'!AV11)),'2 sup_templates'!AV12/'2 sup_templates'!AV11-1,""),"")</f>
        <v/>
      </c>
      <c r="AW12" s="94" t="str">
        <f>IF(NOT(ISBLANK('2 sup_templates'!AW12)),IF(NOT(ISBLANK('2 sup_templates'!AW11)),'2 sup_templates'!AW12/'2 sup_templates'!AW11-1,""),"")</f>
        <v/>
      </c>
      <c r="AX12" s="94" t="str">
        <f>IF(NOT(ISBLANK('2 sup_templates'!AX12)),IF(NOT(ISBLANK('2 sup_templates'!AX11)),'2 sup_templates'!AX12/'2 sup_templates'!AX11-1,""),"")</f>
        <v/>
      </c>
      <c r="AY12" s="94" t="str">
        <f>IF(NOT(ISBLANK('2 sup_templates'!AY12)),IF(NOT(ISBLANK('2 sup_templates'!AY11)),'2 sup_templates'!AY12/'2 sup_templates'!AY11-1,""),"")</f>
        <v/>
      </c>
      <c r="AZ12" s="94" t="str">
        <f>IF(NOT(ISBLANK('2 sup_templates'!AZ12)),IF(NOT(ISBLANK('2 sup_templates'!AZ11)),'2 sup_templates'!AZ12/'2 sup_templates'!AZ11-1,""),"")</f>
        <v/>
      </c>
      <c r="BA12" s="94" t="str">
        <f>IF(NOT(ISBLANK('2 sup_templates'!BA12)),IF(NOT(ISBLANK('2 sup_templates'!BA11)),'2 sup_templates'!BA12/'2 sup_templates'!BA11-1,""),"")</f>
        <v/>
      </c>
      <c r="BB12" s="94" t="str">
        <f>IF(NOT(ISBLANK('2 sup_templates'!BB12)),IF(NOT(ISBLANK('2 sup_templates'!BB11)),'2 sup_templates'!BB12/'2 sup_templates'!BB11-1,""),"")</f>
        <v/>
      </c>
      <c r="BC12" s="94" t="str">
        <f>IF(NOT(ISBLANK('2 sup_templates'!BC12)),IF(NOT(ISBLANK('2 sup_templates'!BC11)),'2 sup_templates'!BC12/'2 sup_templates'!BC11-1,""),"")</f>
        <v/>
      </c>
      <c r="BD12" s="94" t="str">
        <f>IF(NOT(ISBLANK('2 sup_templates'!BD12)),IF(NOT(ISBLANK('2 sup_templates'!BD11)),'2 sup_templates'!BD12/'2 sup_templates'!BD11-1,""),"")</f>
        <v/>
      </c>
      <c r="BE12" s="94" t="str">
        <f>IF(NOT(ISBLANK('2 sup_templates'!BE12)),IF(NOT(ISBLANK('2 sup_templates'!BE11)),'2 sup_templates'!BE12/'2 sup_templates'!BE11-1,""),"")</f>
        <v/>
      </c>
      <c r="BF12" s="94" t="str">
        <f>IF(NOT(ISBLANK('2 sup_templates'!BF12)),IF(NOT(ISBLANK('2 sup_templates'!BF11)),'2 sup_templates'!BF12/'2 sup_templates'!BF11-1,""),"")</f>
        <v/>
      </c>
      <c r="BG12" s="94" t="str">
        <f>IF(NOT(ISBLANK('2 sup_templates'!BG12)),IF(NOT(ISBLANK('2 sup_templates'!BG11)),'2 sup_templates'!BG12/'2 sup_templates'!BG11-1,""),"")</f>
        <v/>
      </c>
      <c r="BH12" s="94" t="str">
        <f>IF(NOT(ISBLANK('2 sup_templates'!BH12)),IF(NOT(ISBLANK('2 sup_templates'!BH11)),'2 sup_templates'!BH12/'2 sup_templates'!BH11-1,""),"")</f>
        <v/>
      </c>
      <c r="BI12" s="94" t="str">
        <f>IF(NOT(ISBLANK('2 sup_templates'!BI12)),IF(NOT(ISBLANK('2 sup_templates'!BI11)),'2 sup_templates'!BI12/'2 sup_templates'!BI11-1,""),"")</f>
        <v/>
      </c>
      <c r="BJ12" s="94" t="str">
        <f>IF(NOT(ISBLANK('2 sup_templates'!BJ12)),IF(NOT(ISBLANK('2 sup_templates'!BJ11)),'2 sup_templates'!BJ12/'2 sup_templates'!BJ11-1,""),"")</f>
        <v/>
      </c>
      <c r="BK12" s="94" t="str">
        <f>IF(NOT(ISBLANK('2 sup_templates'!BK12)),IF(NOT(ISBLANK('2 sup_templates'!BK11)),'2 sup_templates'!BK12/'2 sup_templates'!BK11-1,""),"")</f>
        <v/>
      </c>
      <c r="BL12" s="94" t="str">
        <f>IF(NOT(ISBLANK('2 sup_templates'!BL12)),IF(NOT(ISBLANK('2 sup_templates'!BL11)),'2 sup_templates'!BL12/'2 sup_templates'!BL11-1,""),"")</f>
        <v/>
      </c>
      <c r="BM12" s="248"/>
      <c r="BN12" s="60">
        <v>2003</v>
      </c>
      <c r="BO12" s="91" t="str">
        <f>IF(NOT(ISBLANK('2 sup_templates'!BO12)),IF(NOT(ISBLANK('2 sup_templates'!BO11)),'2 sup_templates'!BO12/'2 sup_templates'!BO11-1,""),"")</f>
        <v/>
      </c>
      <c r="BP12" s="91" t="str">
        <f>IF(NOT(ISBLANK('2 sup_templates'!BP12)),IF(NOT(ISBLANK('2 sup_templates'!BP11)),'2 sup_templates'!BP12/'2 sup_templates'!BP11-1,""),"")</f>
        <v/>
      </c>
      <c r="BQ12" s="91" t="str">
        <f>IF(NOT(ISBLANK('2 sup_templates'!BQ12)),IF(NOT(ISBLANK('2 sup_templates'!BQ11)),'2 sup_templates'!BQ12/'2 sup_templates'!BQ11-1,""),"")</f>
        <v/>
      </c>
      <c r="BR12" s="91" t="str">
        <f>IF(NOT(ISBLANK('2 sup_templates'!BR12)),IF(NOT(ISBLANK('2 sup_templates'!BR11)),'2 sup_templates'!BR12/'2 sup_templates'!BR11-1,""),"")</f>
        <v/>
      </c>
      <c r="BS12" s="91" t="str">
        <f>IF(NOT(ISBLANK('2 sup_templates'!BS12)),IF(NOT(ISBLANK('2 sup_templates'!BS11)),'2 sup_templates'!BS12/'2 sup_templates'!BS11-1,""),"")</f>
        <v/>
      </c>
      <c r="BT12" s="91" t="str">
        <f>IF(NOT(ISBLANK('2 sup_templates'!BT12)),IF(NOT(ISBLANK('2 sup_templates'!BT11)),'2 sup_templates'!BT12/'2 sup_templates'!BT11-1,""),"")</f>
        <v/>
      </c>
      <c r="BU12" s="91" t="str">
        <f>IF(NOT(ISBLANK('2 sup_templates'!BU12)),IF(NOT(ISBLANK('2 sup_templates'!BU11)),'2 sup_templates'!BU12/'2 sup_templates'!BU11-1,""),"")</f>
        <v/>
      </c>
      <c r="BV12" s="91" t="str">
        <f>IF(NOT(ISBLANK('2 sup_templates'!BV12)),IF(NOT(ISBLANK('2 sup_templates'!BV11)),'2 sup_templates'!BV12/'2 sup_templates'!BV11-1,""),"")</f>
        <v/>
      </c>
      <c r="BW12" s="91" t="str">
        <f>IF(NOT(ISBLANK('2 sup_templates'!BW12)),IF(NOT(ISBLANK('2 sup_templates'!BW11)),'2 sup_templates'!BW12/'2 sup_templates'!BW11-1,""),"")</f>
        <v/>
      </c>
      <c r="BX12" s="91" t="str">
        <f>IF(NOT(ISBLANK('2 sup_templates'!BX12)),IF(NOT(ISBLANK('2 sup_templates'!BX11)),'2 sup_templates'!BX12/'2 sup_templates'!BX11-1,""),"")</f>
        <v/>
      </c>
      <c r="BY12" s="91" t="str">
        <f>IF(NOT(ISBLANK('2 sup_templates'!BY12)),IF(NOT(ISBLANK('2 sup_templates'!BY11)),'2 sup_templates'!BY12/'2 sup_templates'!BY11-1,""),"")</f>
        <v/>
      </c>
      <c r="BZ12" s="91" t="str">
        <f>IF(NOT(ISBLANK('2 sup_templates'!BZ12)),IF(NOT(ISBLANK('2 sup_templates'!BZ11)),'2 sup_templates'!BZ12/'2 sup_templates'!BZ11-1,""),"")</f>
        <v/>
      </c>
      <c r="CA12" s="91" t="str">
        <f>IF(NOT(ISBLANK('2 sup_templates'!CA12)),IF(NOT(ISBLANK('2 sup_templates'!CA11)),'2 sup_templates'!CA12/'2 sup_templates'!CA11-1,""),"")</f>
        <v/>
      </c>
      <c r="CB12" s="91" t="str">
        <f>IF(NOT(ISBLANK('2 sup_templates'!CB12)),IF(NOT(ISBLANK('2 sup_templates'!CB11)),'2 sup_templates'!CB12/'2 sup_templates'!CB11-1,""),"")</f>
        <v/>
      </c>
      <c r="CC12" s="91" t="str">
        <f>IF(NOT(ISBLANK('2 sup_templates'!CC12)),IF(NOT(ISBLANK('2 sup_templates'!CC11)),'2 sup_templates'!CC12/'2 sup_templates'!CC11-1,""),"")</f>
        <v/>
      </c>
      <c r="CD12" s="91" t="str">
        <f>IF(NOT(ISBLANK('2 sup_templates'!CD12)),IF(NOT(ISBLANK('2 sup_templates'!CD11)),'2 sup_templates'!CD12/'2 sup_templates'!CD11-1,""),"")</f>
        <v/>
      </c>
      <c r="CE12" s="91" t="str">
        <f>IF(NOT(ISBLANK('2 sup_templates'!CE12)),IF(NOT(ISBLANK('2 sup_templates'!CE11)),'2 sup_templates'!CE12/'2 sup_templates'!CE11-1,""),"")</f>
        <v/>
      </c>
      <c r="CF12" s="91" t="str">
        <f>IF(NOT(ISBLANK('2 sup_templates'!CF12)),IF(NOT(ISBLANK('2 sup_templates'!CF11)),'2 sup_templates'!CF12/'2 sup_templates'!CF11-1,""),"")</f>
        <v/>
      </c>
      <c r="CG12" s="91" t="str">
        <f>IF(NOT(ISBLANK('2 sup_templates'!CG12)),IF(NOT(ISBLANK('2 sup_templates'!CG11)),'2 sup_templates'!CG12/'2 sup_templates'!CG11-1,""),"")</f>
        <v/>
      </c>
      <c r="CH12" s="91" t="str">
        <f>IF(NOT(ISBLANK('2 sup_templates'!CH12)),IF(NOT(ISBLANK('2 sup_templates'!CH11)),'2 sup_templates'!CH12/'2 sup_templates'!CH11-1,""),"")</f>
        <v/>
      </c>
      <c r="CI12" s="91" t="str">
        <f>IF(NOT(ISBLANK('2 sup_templates'!CI12)),IF(NOT(ISBLANK('2 sup_templates'!CI11)),'2 sup_templates'!CI12/'2 sup_templates'!CI11-1,""),"")</f>
        <v/>
      </c>
      <c r="CJ12" s="91" t="str">
        <f>IF(NOT(ISBLANK('2 sup_templates'!CJ12)),IF(NOT(ISBLANK('2 sup_templates'!CJ11)),'2 sup_templates'!CJ12/'2 sup_templates'!CJ11-1,""),"")</f>
        <v/>
      </c>
      <c r="CK12" s="91" t="str">
        <f>IF(NOT(ISBLANK('2 sup_templates'!CK12)),IF(NOT(ISBLANK('2 sup_templates'!CK11)),'2 sup_templates'!CK12/'2 sup_templates'!CK11-1,""),"")</f>
        <v/>
      </c>
      <c r="CL12" s="91" t="str">
        <f>IF(NOT(ISBLANK('2 sup_templates'!CL12)),IF(NOT(ISBLANK('2 sup_templates'!CL11)),'2 sup_templates'!CL12/'2 sup_templates'!CL11-1,""),"")</f>
        <v/>
      </c>
      <c r="CN12" s="60">
        <v>2003</v>
      </c>
      <c r="CO12" s="94" t="str">
        <f>IF(NOT(ISBLANK('2 sup_templates'!DF12)),IF(NOT(ISBLANK('2 sup_templates'!DF11)),'2 sup_templates'!DF12/'2 sup_templates'!DF11-1,""),"")</f>
        <v/>
      </c>
      <c r="CP12" s="94" t="str">
        <f>IF(NOT(ISBLANK('2 sup_templates'!DG12)),IF(NOT(ISBLANK('2 sup_templates'!DG11)),'2 sup_templates'!DG12/'2 sup_templates'!DG11-1,""),"")</f>
        <v/>
      </c>
      <c r="CQ12" s="94" t="str">
        <f>IF(NOT(ISBLANK('2 sup_templates'!DH12)),IF(NOT(ISBLANK('2 sup_templates'!DH11)),'2 sup_templates'!DH12/'2 sup_templates'!DH11-1,""),"")</f>
        <v/>
      </c>
      <c r="CR12" s="94" t="str">
        <f>IF(NOT(ISBLANK('2 sup_templates'!DI12)),IF(NOT(ISBLANK('2 sup_templates'!DI11)),'2 sup_templates'!DI12/'2 sup_templates'!DI11-1,""),"")</f>
        <v/>
      </c>
      <c r="CS12" s="94" t="str">
        <f>IF(NOT(ISBLANK('2 sup_templates'!DJ12)),IF(NOT(ISBLANK('2 sup_templates'!DJ11)),'2 sup_templates'!DJ12/'2 sup_templates'!DJ11-1,""),"")</f>
        <v/>
      </c>
      <c r="CT12" s="94" t="str">
        <f>IF(NOT(ISBLANK('2 sup_templates'!DK12)),IF(NOT(ISBLANK('2 sup_templates'!DK11)),'2 sup_templates'!DK12/'2 sup_templates'!DK11-1,""),"")</f>
        <v/>
      </c>
      <c r="CU12" s="94" t="str">
        <f>IF(NOT(ISBLANK('2 sup_templates'!DL12)),IF(NOT(ISBLANK('2 sup_templates'!DL11)),'2 sup_templates'!DL12/'2 sup_templates'!DL11-1,""),"")</f>
        <v/>
      </c>
      <c r="CV12" s="94" t="str">
        <f>IF(NOT(ISBLANK('2 sup_templates'!DM12)),IF(NOT(ISBLANK('2 sup_templates'!DM11)),'2 sup_templates'!DM12/'2 sup_templates'!DM11-1,""),"")</f>
        <v/>
      </c>
      <c r="CW12" s="94" t="str">
        <f>IF(NOT(ISBLANK('2 sup_templates'!DN12)),IF(NOT(ISBLANK('2 sup_templates'!DN11)),'2 sup_templates'!DN12/'2 sup_templates'!DN11-1,""),"")</f>
        <v/>
      </c>
      <c r="CX12" s="94" t="str">
        <f>IF(NOT(ISBLANK('2 sup_templates'!DO12)),IF(NOT(ISBLANK('2 sup_templates'!DO11)),'2 sup_templates'!DO12/'2 sup_templates'!DO11-1,""),"")</f>
        <v/>
      </c>
      <c r="CY12" s="94" t="str">
        <f>IF(NOT(ISBLANK('2 sup_templates'!DP12)),IF(NOT(ISBLANK('2 sup_templates'!DP11)),'2 sup_templates'!DP12/'2 sup_templates'!DP11-1,""),"")</f>
        <v/>
      </c>
      <c r="CZ12" s="94" t="str">
        <f>IF(NOT(ISBLANK('2 sup_templates'!DQ12)),IF(NOT(ISBLANK('2 sup_templates'!DQ11)),'2 sup_templates'!DQ12/'2 sup_templates'!DQ11-1,""),"")</f>
        <v/>
      </c>
      <c r="DA12" s="94" t="str">
        <f>IF(NOT(ISBLANK('2 sup_templates'!DR12)),IF(NOT(ISBLANK('2 sup_templates'!DR11)),'2 sup_templates'!DR12/'2 sup_templates'!DR11-1,""),"")</f>
        <v/>
      </c>
      <c r="DB12" s="94" t="str">
        <f>IF(NOT(ISBLANK('2 sup_templates'!DS12)),IF(NOT(ISBLANK('2 sup_templates'!DS11)),'2 sup_templates'!DS12/'2 sup_templates'!DS11-1,""),"")</f>
        <v/>
      </c>
    </row>
    <row r="13" spans="1:108" x14ac:dyDescent="0.2">
      <c r="A13" s="4"/>
      <c r="B13" s="60">
        <v>2004</v>
      </c>
      <c r="C13" s="355" t="str">
        <f>IF(NOT(ISBLANK('2 sup_templates'!C13)),IF(NOT(ISBLANK('2 sup_templates'!C12)),'2 sup_templates'!C13/'2 sup_templates'!C12-1,""),"")</f>
        <v/>
      </c>
      <c r="D13" s="355" t="str">
        <f>IF(NOT(ISBLANK('2 sup_templates'!D13)),IF(NOT(ISBLANK('2 sup_templates'!D12)),'2 sup_templates'!D13/'2 sup_templates'!D12-1,""),"")</f>
        <v/>
      </c>
      <c r="E13" s="355" t="str">
        <f>IF(NOT(ISBLANK('2 sup_templates'!E13)),IF(NOT(ISBLANK('2 sup_templates'!E12)),'2 sup_templates'!E13/'2 sup_templates'!E12-1,""),"")</f>
        <v/>
      </c>
      <c r="F13" s="355" t="str">
        <f>IF(NOT(ISBLANK('2 sup_templates'!F13)),IF(NOT(ISBLANK('2 sup_templates'!F12)),'2 sup_templates'!F13/'2 sup_templates'!F12-1,""),"")</f>
        <v/>
      </c>
      <c r="G13" s="355" t="str">
        <f>IF(NOT(ISBLANK('2 sup_templates'!G13)),IF(NOT(ISBLANK('2 sup_templates'!G12)),'2 sup_templates'!G13/'2 sup_templates'!G12-1,""),"")</f>
        <v/>
      </c>
      <c r="H13" s="355" t="str">
        <f>IF(NOT(ISBLANK('2 sup_templates'!H13)),IF(NOT(ISBLANK('2 sup_templates'!H12)),'2 sup_templates'!H13/'2 sup_templates'!H12-1,""),"")</f>
        <v/>
      </c>
      <c r="I13" s="355" t="str">
        <f>IF(NOT(ISBLANK('2 sup_templates'!I13)),IF(NOT(ISBLANK('2 sup_templates'!I12)),'2 sup_templates'!I13/'2 sup_templates'!I12-1,""),"")</f>
        <v/>
      </c>
      <c r="J13" s="355" t="str">
        <f>IF(NOT(ISBLANK('2 sup_templates'!J13)),IF(NOT(ISBLANK('2 sup_templates'!J12)),'2 sup_templates'!J13/'2 sup_templates'!J12-1,""),"")</f>
        <v/>
      </c>
      <c r="K13" s="355" t="str">
        <f>IF(NOT(ISBLANK('2 sup_templates'!K13)),IF(NOT(ISBLANK('2 sup_templates'!K12)),'2 sup_templates'!K13/'2 sup_templates'!K12-1,""),"")</f>
        <v/>
      </c>
      <c r="L13" s="355" t="str">
        <f>IF(NOT(ISBLANK('2 sup_templates'!L13)),IF(NOT(ISBLANK('2 sup_templates'!L12)),'2 sup_templates'!L13/'2 sup_templates'!L12-1,""),"")</f>
        <v/>
      </c>
      <c r="M13" s="355" t="str">
        <f>IF(NOT(ISBLANK('2 sup_templates'!M13)),IF(NOT(ISBLANK('2 sup_templates'!M12)),'2 sup_templates'!M13/'2 sup_templates'!M12-1,""),"")</f>
        <v/>
      </c>
      <c r="N13" s="355" t="str">
        <f>IF(NOT(ISBLANK('2 sup_templates'!N13)),IF(NOT(ISBLANK('2 sup_templates'!N12)),'2 sup_templates'!N13/'2 sup_templates'!N12-1,""),"")</f>
        <v/>
      </c>
      <c r="O13" s="355" t="str">
        <f>IF(NOT(ISBLANK('2 sup_templates'!O13)),IF(NOT(ISBLANK('2 sup_templates'!O12)),'2 sup_templates'!O13/'2 sup_templates'!O12-1,""),"")</f>
        <v/>
      </c>
      <c r="P13" s="355" t="str">
        <f>IF(NOT(ISBLANK('2 sup_templates'!P13)),IF(NOT(ISBLANK('2 sup_templates'!P12)),'2 sup_templates'!P13/'2 sup_templates'!P12-1,""),"")</f>
        <v/>
      </c>
      <c r="Q13" s="355" t="str">
        <f>IF(NOT(ISBLANK('2 sup_templates'!Q13)),IF(NOT(ISBLANK('2 sup_templates'!Q12)),'2 sup_templates'!Q13/'2 sup_templates'!Q12-1,""),"")</f>
        <v/>
      </c>
      <c r="R13" s="355" t="str">
        <f>IF(NOT(ISBLANK('2 sup_templates'!R13)),IF(NOT(ISBLANK('2 sup_templates'!R12)),'2 sup_templates'!R13/'2 sup_templates'!R12-1,""),"")</f>
        <v/>
      </c>
      <c r="S13" s="355" t="str">
        <f>IF(NOT(ISBLANK('2 sup_templates'!S13)),IF(NOT(ISBLANK('2 sup_templates'!S12)),'2 sup_templates'!S13/'2 sup_templates'!S12-1,""),"")</f>
        <v/>
      </c>
      <c r="T13" s="355" t="str">
        <f>IF(NOT(ISBLANK('2 sup_templates'!T13)),IF(NOT(ISBLANK('2 sup_templates'!T12)),'2 sup_templates'!T13/'2 sup_templates'!T12-1,""),"")</f>
        <v/>
      </c>
      <c r="U13" s="355" t="str">
        <f>IF(NOT(ISBLANK('2 sup_templates'!U13)),IF(NOT(ISBLANK('2 sup_templates'!U12)),'2 sup_templates'!U13/'2 sup_templates'!U12-1,""),"")</f>
        <v/>
      </c>
      <c r="V13" s="355" t="str">
        <f>IF(NOT(ISBLANK('2 sup_templates'!V13)),IF(NOT(ISBLANK('2 sup_templates'!V12)),'2 sup_templates'!V13/'2 sup_templates'!V12-1,""),"")</f>
        <v/>
      </c>
      <c r="W13" s="355" t="str">
        <f>IF(NOT(ISBLANK('2 sup_templates'!W13)),IF(NOT(ISBLANK('2 sup_templates'!W12)),'2 sup_templates'!W13/'2 sup_templates'!W12-1,""),"")</f>
        <v/>
      </c>
      <c r="X13" s="355" t="str">
        <f>IF(NOT(ISBLANK('2 sup_templates'!X13)),IF(NOT(ISBLANK('2 sup_templates'!X12)),'2 sup_templates'!X13/'2 sup_templates'!X12-1,""),"")</f>
        <v/>
      </c>
      <c r="Y13" s="355" t="str">
        <f>IF(NOT(ISBLANK('2 sup_templates'!Y13)),IF(NOT(ISBLANK('2 sup_templates'!Y12)),'2 sup_templates'!Y13/'2 sup_templates'!Y12-1,""),"")</f>
        <v/>
      </c>
      <c r="Z13" s="355" t="str">
        <f>IF(NOT(ISBLANK('2 sup_templates'!Z13)),IF(NOT(ISBLANK('2 sup_templates'!Z12)),'2 sup_templates'!Z13/'2 sup_templates'!Z12-1,""),"")</f>
        <v/>
      </c>
      <c r="AA13" s="355" t="str">
        <f>IF(NOT(ISBLANK('2 sup_templates'!AA13)),IF(NOT(ISBLANK('2 sup_templates'!AA12)),'2 sup_templates'!AA13/'2 sup_templates'!AA12-1,""),"")</f>
        <v/>
      </c>
      <c r="AB13" s="355" t="str">
        <f>IF(NOT(ISBLANK('2 sup_templates'!AB13)),IF(NOT(ISBLANK('2 sup_templates'!AB12)),'2 sup_templates'!AB13/'2 sup_templates'!AB12-1,""),"")</f>
        <v/>
      </c>
      <c r="AC13" s="355" t="str">
        <f>IF(NOT(ISBLANK('2 sup_templates'!AC13)),IF(NOT(ISBLANK('2 sup_templates'!AC12)),'2 sup_templates'!AC13/'2 sup_templates'!AC12-1,""),"")</f>
        <v/>
      </c>
      <c r="AD13" s="355" t="str">
        <f>IF(NOT(ISBLANK('2 sup_templates'!AD13)),IF(NOT(ISBLANK('2 sup_templates'!AD12)),'2 sup_templates'!AD13/'2 sup_templates'!AD12-1,""),"")</f>
        <v/>
      </c>
      <c r="AE13" s="355" t="str">
        <f>IF(NOT(ISBLANK('2 sup_templates'!AE13)),IF(NOT(ISBLANK('2 sup_templates'!AE12)),'2 sup_templates'!AE13/'2 sup_templates'!AE12-1,""),"")</f>
        <v/>
      </c>
      <c r="AF13" s="355" t="str">
        <f>IF(NOT(ISBLANK('2 sup_templates'!AF13)),IF(NOT(ISBLANK('2 sup_templates'!AF12)),'2 sup_templates'!AF13/'2 sup_templates'!AF12-1,""),"")</f>
        <v/>
      </c>
      <c r="AG13" s="355" t="str">
        <f>IF(NOT(ISBLANK('2 sup_templates'!AG13)),IF(NOT(ISBLANK('2 sup_templates'!AG12)),'2 sup_templates'!AG13/'2 sup_templates'!AG12-1,""),"")</f>
        <v/>
      </c>
      <c r="AH13" s="355" t="str">
        <f>IF(NOT(ISBLANK('2 sup_templates'!AH13)),IF(NOT(ISBLANK('2 sup_templates'!AH12)),'2 sup_templates'!AH13/'2 sup_templates'!AH12-1,""),"")</f>
        <v/>
      </c>
      <c r="AI13" s="355" t="str">
        <f>IF(NOT(ISBLANK('2 sup_templates'!AI13)),IF(NOT(ISBLANK('2 sup_templates'!AI12)),'2 sup_templates'!AI13/'2 sup_templates'!AI12-1,""),"")</f>
        <v/>
      </c>
      <c r="AJ13" s="355" t="str">
        <f>IF(NOT(ISBLANK('2 sup_templates'!AJ13)),IF(NOT(ISBLANK('2 sup_templates'!AJ12)),'2 sup_templates'!AJ13/'2 sup_templates'!AJ12-1,""),"")</f>
        <v/>
      </c>
      <c r="AK13" s="355" t="str">
        <f>IF(NOT(ISBLANK('2 sup_templates'!AK13)),IF(NOT(ISBLANK('2 sup_templates'!AK12)),'2 sup_templates'!AK13/'2 sup_templates'!AK12-1,""),"")</f>
        <v/>
      </c>
      <c r="AL13" s="355" t="str">
        <f>IF(NOT(ISBLANK('2 sup_templates'!AL13)),IF(NOT(ISBLANK('2 sup_templates'!AL12)),'2 sup_templates'!AL13/'2 sup_templates'!AL12-1,""),"")</f>
        <v/>
      </c>
      <c r="AM13" s="248"/>
      <c r="AN13" s="60">
        <v>2004</v>
      </c>
      <c r="AO13" s="91" t="str">
        <f>IF(NOT(ISBLANK('2 sup_templates'!AO13)),IF(NOT(ISBLANK('2 sup_templates'!AO12)),'2 sup_templates'!AO13/'2 sup_templates'!AO12-1,""),"")</f>
        <v/>
      </c>
      <c r="AP13" s="94" t="str">
        <f>IF(NOT(ISBLANK('2 sup_templates'!AP13)),IF(NOT(ISBLANK('2 sup_templates'!AP12)),'2 sup_templates'!AP13/'2 sup_templates'!AP12-1,""),"")</f>
        <v/>
      </c>
      <c r="AQ13" s="91" t="str">
        <f>IF(NOT(ISBLANK('2 sup_templates'!AQ13)),IF(NOT(ISBLANK('2 sup_templates'!AQ12)),'2 sup_templates'!AQ13/'2 sup_templates'!AQ12-1,""),"")</f>
        <v/>
      </c>
      <c r="AR13" s="94" t="str">
        <f>IF(NOT(ISBLANK('2 sup_templates'!AR13)),IF(NOT(ISBLANK('2 sup_templates'!AR12)),'2 sup_templates'!AR13/'2 sup_templates'!AR12-1,""),"")</f>
        <v/>
      </c>
      <c r="AS13" s="91" t="str">
        <f>IF(NOT(ISBLANK('2 sup_templates'!AS13)),IF(NOT(ISBLANK('2 sup_templates'!AS12)),'2 sup_templates'!AS13/'2 sup_templates'!AS12-1,""),"")</f>
        <v/>
      </c>
      <c r="AT13" s="94" t="str">
        <f>IF(NOT(ISBLANK('2 sup_templates'!AT13)),IF(NOT(ISBLANK('2 sup_templates'!AT12)),'2 sup_templates'!AT13/'2 sup_templates'!AT12-1,""),"")</f>
        <v/>
      </c>
      <c r="AU13" s="91" t="str">
        <f>IF(NOT(ISBLANK('2 sup_templates'!AU13)),IF(NOT(ISBLANK('2 sup_templates'!AU12)),'2 sup_templates'!AU13/'2 sup_templates'!AU12-1,""),"")</f>
        <v/>
      </c>
      <c r="AV13" s="94" t="str">
        <f>IF(NOT(ISBLANK('2 sup_templates'!AV13)),IF(NOT(ISBLANK('2 sup_templates'!AV12)),'2 sup_templates'!AV13/'2 sup_templates'!AV12-1,""),"")</f>
        <v/>
      </c>
      <c r="AW13" s="94" t="str">
        <f>IF(NOT(ISBLANK('2 sup_templates'!AW13)),IF(NOT(ISBLANK('2 sup_templates'!AW12)),'2 sup_templates'!AW13/'2 sup_templates'!AW12-1,""),"")</f>
        <v/>
      </c>
      <c r="AX13" s="94" t="str">
        <f>IF(NOT(ISBLANK('2 sup_templates'!AX13)),IF(NOT(ISBLANK('2 sup_templates'!AX12)),'2 sup_templates'!AX13/'2 sup_templates'!AX12-1,""),"")</f>
        <v/>
      </c>
      <c r="AY13" s="94" t="str">
        <f>IF(NOT(ISBLANK('2 sup_templates'!AY13)),IF(NOT(ISBLANK('2 sup_templates'!AY12)),'2 sup_templates'!AY13/'2 sup_templates'!AY12-1,""),"")</f>
        <v/>
      </c>
      <c r="AZ13" s="94" t="str">
        <f>IF(NOT(ISBLANK('2 sup_templates'!AZ13)),IF(NOT(ISBLANK('2 sup_templates'!AZ12)),'2 sup_templates'!AZ13/'2 sup_templates'!AZ12-1,""),"")</f>
        <v/>
      </c>
      <c r="BA13" s="94" t="str">
        <f>IF(NOT(ISBLANK('2 sup_templates'!BA13)),IF(NOT(ISBLANK('2 sup_templates'!BA12)),'2 sup_templates'!BA13/'2 sup_templates'!BA12-1,""),"")</f>
        <v/>
      </c>
      <c r="BB13" s="94" t="str">
        <f>IF(NOT(ISBLANK('2 sup_templates'!BB13)),IF(NOT(ISBLANK('2 sup_templates'!BB12)),'2 sup_templates'!BB13/'2 sup_templates'!BB12-1,""),"")</f>
        <v/>
      </c>
      <c r="BC13" s="94" t="str">
        <f>IF(NOT(ISBLANK('2 sup_templates'!BC13)),IF(NOT(ISBLANK('2 sup_templates'!BC12)),'2 sup_templates'!BC13/'2 sup_templates'!BC12-1,""),"")</f>
        <v/>
      </c>
      <c r="BD13" s="94" t="str">
        <f>IF(NOT(ISBLANK('2 sup_templates'!BD13)),IF(NOT(ISBLANK('2 sup_templates'!BD12)),'2 sup_templates'!BD13/'2 sup_templates'!BD12-1,""),"")</f>
        <v/>
      </c>
      <c r="BE13" s="94" t="str">
        <f>IF(NOT(ISBLANK('2 sup_templates'!BE13)),IF(NOT(ISBLANK('2 sup_templates'!BE12)),'2 sup_templates'!BE13/'2 sup_templates'!BE12-1,""),"")</f>
        <v/>
      </c>
      <c r="BF13" s="94" t="str">
        <f>IF(NOT(ISBLANK('2 sup_templates'!BF13)),IF(NOT(ISBLANK('2 sup_templates'!BF12)),'2 sup_templates'!BF13/'2 sup_templates'!BF12-1,""),"")</f>
        <v/>
      </c>
      <c r="BG13" s="94" t="str">
        <f>IF(NOT(ISBLANK('2 sup_templates'!BG13)),IF(NOT(ISBLANK('2 sup_templates'!BG12)),'2 sup_templates'!BG13/'2 sup_templates'!BG12-1,""),"")</f>
        <v/>
      </c>
      <c r="BH13" s="94" t="str">
        <f>IF(NOT(ISBLANK('2 sup_templates'!BH13)),IF(NOT(ISBLANK('2 sup_templates'!BH12)),'2 sup_templates'!BH13/'2 sup_templates'!BH12-1,""),"")</f>
        <v/>
      </c>
      <c r="BI13" s="94" t="str">
        <f>IF(NOT(ISBLANK('2 sup_templates'!BI13)),IF(NOT(ISBLANK('2 sup_templates'!BI12)),'2 sup_templates'!BI13/'2 sup_templates'!BI12-1,""),"")</f>
        <v/>
      </c>
      <c r="BJ13" s="94" t="str">
        <f>IF(NOT(ISBLANK('2 sup_templates'!BJ13)),IF(NOT(ISBLANK('2 sup_templates'!BJ12)),'2 sup_templates'!BJ13/'2 sup_templates'!BJ12-1,""),"")</f>
        <v/>
      </c>
      <c r="BK13" s="94" t="str">
        <f>IF(NOT(ISBLANK('2 sup_templates'!BK13)),IF(NOT(ISBLANK('2 sup_templates'!BK12)),'2 sup_templates'!BK13/'2 sup_templates'!BK12-1,""),"")</f>
        <v/>
      </c>
      <c r="BL13" s="94" t="str">
        <f>IF(NOT(ISBLANK('2 sup_templates'!BL13)),IF(NOT(ISBLANK('2 sup_templates'!BL12)),'2 sup_templates'!BL13/'2 sup_templates'!BL12-1,""),"")</f>
        <v/>
      </c>
      <c r="BM13" s="248"/>
      <c r="BN13" s="60">
        <v>2004</v>
      </c>
      <c r="BO13" s="91" t="str">
        <f>IF(NOT(ISBLANK('2 sup_templates'!BO13)),IF(NOT(ISBLANK('2 sup_templates'!BO12)),'2 sup_templates'!BO13/'2 sup_templates'!BO12-1,""),"")</f>
        <v/>
      </c>
      <c r="BP13" s="91" t="str">
        <f>IF(NOT(ISBLANK('2 sup_templates'!BP13)),IF(NOT(ISBLANK('2 sup_templates'!BP12)),'2 sup_templates'!BP13/'2 sup_templates'!BP12-1,""),"")</f>
        <v/>
      </c>
      <c r="BQ13" s="91" t="str">
        <f>IF(NOT(ISBLANK('2 sup_templates'!BQ13)),IF(NOT(ISBLANK('2 sup_templates'!BQ12)),'2 sup_templates'!BQ13/'2 sup_templates'!BQ12-1,""),"")</f>
        <v/>
      </c>
      <c r="BR13" s="91" t="str">
        <f>IF(NOT(ISBLANK('2 sup_templates'!BR13)),IF(NOT(ISBLANK('2 sup_templates'!BR12)),'2 sup_templates'!BR13/'2 sup_templates'!BR12-1,""),"")</f>
        <v/>
      </c>
      <c r="BS13" s="91" t="str">
        <f>IF(NOT(ISBLANK('2 sup_templates'!BS13)),IF(NOT(ISBLANK('2 sup_templates'!BS12)),'2 sup_templates'!BS13/'2 sup_templates'!BS12-1,""),"")</f>
        <v/>
      </c>
      <c r="BT13" s="91" t="str">
        <f>IF(NOT(ISBLANK('2 sup_templates'!BT13)),IF(NOT(ISBLANK('2 sup_templates'!BT12)),'2 sup_templates'!BT13/'2 sup_templates'!BT12-1,""),"")</f>
        <v/>
      </c>
      <c r="BU13" s="91" t="str">
        <f>IF(NOT(ISBLANK('2 sup_templates'!BU13)),IF(NOT(ISBLANK('2 sup_templates'!BU12)),'2 sup_templates'!BU13/'2 sup_templates'!BU12-1,""),"")</f>
        <v/>
      </c>
      <c r="BV13" s="91" t="str">
        <f>IF(NOT(ISBLANK('2 sup_templates'!BV13)),IF(NOT(ISBLANK('2 sup_templates'!BV12)),'2 sup_templates'!BV13/'2 sup_templates'!BV12-1,""),"")</f>
        <v/>
      </c>
      <c r="BW13" s="91" t="str">
        <f>IF(NOT(ISBLANK('2 sup_templates'!BW13)),IF(NOT(ISBLANK('2 sup_templates'!BW12)),'2 sup_templates'!BW13/'2 sup_templates'!BW12-1,""),"")</f>
        <v/>
      </c>
      <c r="BX13" s="91" t="str">
        <f>IF(NOT(ISBLANK('2 sup_templates'!BX13)),IF(NOT(ISBLANK('2 sup_templates'!BX12)),'2 sup_templates'!BX13/'2 sup_templates'!BX12-1,""),"")</f>
        <v/>
      </c>
      <c r="BY13" s="91" t="str">
        <f>IF(NOT(ISBLANK('2 sup_templates'!BY13)),IF(NOT(ISBLANK('2 sup_templates'!BY12)),'2 sup_templates'!BY13/'2 sup_templates'!BY12-1,""),"")</f>
        <v/>
      </c>
      <c r="BZ13" s="91" t="str">
        <f>IF(NOT(ISBLANK('2 sup_templates'!BZ13)),IF(NOT(ISBLANK('2 sup_templates'!BZ12)),'2 sup_templates'!BZ13/'2 sup_templates'!BZ12-1,""),"")</f>
        <v/>
      </c>
      <c r="CA13" s="91" t="str">
        <f>IF(NOT(ISBLANK('2 sup_templates'!CA13)),IF(NOT(ISBLANK('2 sup_templates'!CA12)),'2 sup_templates'!CA13/'2 sup_templates'!CA12-1,""),"")</f>
        <v/>
      </c>
      <c r="CB13" s="91" t="str">
        <f>IF(NOT(ISBLANK('2 sup_templates'!CB13)),IF(NOT(ISBLANK('2 sup_templates'!CB12)),'2 sup_templates'!CB13/'2 sup_templates'!CB12-1,""),"")</f>
        <v/>
      </c>
      <c r="CC13" s="91" t="str">
        <f>IF(NOT(ISBLANK('2 sup_templates'!CC13)),IF(NOT(ISBLANK('2 sup_templates'!CC12)),'2 sup_templates'!CC13/'2 sup_templates'!CC12-1,""),"")</f>
        <v/>
      </c>
      <c r="CD13" s="91" t="str">
        <f>IF(NOT(ISBLANK('2 sup_templates'!CD13)),IF(NOT(ISBLANK('2 sup_templates'!CD12)),'2 sup_templates'!CD13/'2 sup_templates'!CD12-1,""),"")</f>
        <v/>
      </c>
      <c r="CE13" s="91" t="str">
        <f>IF(NOT(ISBLANK('2 sup_templates'!CE13)),IF(NOT(ISBLANK('2 sup_templates'!CE12)),'2 sup_templates'!CE13/'2 sup_templates'!CE12-1,""),"")</f>
        <v/>
      </c>
      <c r="CF13" s="91" t="str">
        <f>IF(NOT(ISBLANK('2 sup_templates'!CF13)),IF(NOT(ISBLANK('2 sup_templates'!CF12)),'2 sup_templates'!CF13/'2 sup_templates'!CF12-1,""),"")</f>
        <v/>
      </c>
      <c r="CG13" s="91" t="str">
        <f>IF(NOT(ISBLANK('2 sup_templates'!CG13)),IF(NOT(ISBLANK('2 sup_templates'!CG12)),'2 sup_templates'!CG13/'2 sup_templates'!CG12-1,""),"")</f>
        <v/>
      </c>
      <c r="CH13" s="91" t="str">
        <f>IF(NOT(ISBLANK('2 sup_templates'!CH13)),IF(NOT(ISBLANK('2 sup_templates'!CH12)),'2 sup_templates'!CH13/'2 sup_templates'!CH12-1,""),"")</f>
        <v/>
      </c>
      <c r="CI13" s="91" t="str">
        <f>IF(NOT(ISBLANK('2 sup_templates'!CI13)),IF(NOT(ISBLANK('2 sup_templates'!CI12)),'2 sup_templates'!CI13/'2 sup_templates'!CI12-1,""),"")</f>
        <v/>
      </c>
      <c r="CJ13" s="91" t="str">
        <f>IF(NOT(ISBLANK('2 sup_templates'!CJ13)),IF(NOT(ISBLANK('2 sup_templates'!CJ12)),'2 sup_templates'!CJ13/'2 sup_templates'!CJ12-1,""),"")</f>
        <v/>
      </c>
      <c r="CK13" s="91" t="str">
        <f>IF(NOT(ISBLANK('2 sup_templates'!CK13)),IF(NOT(ISBLANK('2 sup_templates'!CK12)),'2 sup_templates'!CK13/'2 sup_templates'!CK12-1,""),"")</f>
        <v/>
      </c>
      <c r="CL13" s="91" t="str">
        <f>IF(NOT(ISBLANK('2 sup_templates'!CL13)),IF(NOT(ISBLANK('2 sup_templates'!CL12)),'2 sup_templates'!CL13/'2 sup_templates'!CL12-1,""),"")</f>
        <v/>
      </c>
      <c r="CN13" s="60">
        <v>2004</v>
      </c>
      <c r="CO13" s="94" t="str">
        <f>IF(NOT(ISBLANK('2 sup_templates'!DF13)),IF(NOT(ISBLANK('2 sup_templates'!DF12)),'2 sup_templates'!DF13/'2 sup_templates'!DF12-1,""),"")</f>
        <v/>
      </c>
      <c r="CP13" s="94" t="str">
        <f>IF(NOT(ISBLANK('2 sup_templates'!DG13)),IF(NOT(ISBLANK('2 sup_templates'!DG12)),'2 sup_templates'!DG13/'2 sup_templates'!DG12-1,""),"")</f>
        <v/>
      </c>
      <c r="CQ13" s="94" t="str">
        <f>IF(NOT(ISBLANK('2 sup_templates'!DH13)),IF(NOT(ISBLANK('2 sup_templates'!DH12)),'2 sup_templates'!DH13/'2 sup_templates'!DH12-1,""),"")</f>
        <v/>
      </c>
      <c r="CR13" s="94" t="str">
        <f>IF(NOT(ISBLANK('2 sup_templates'!DI13)),IF(NOT(ISBLANK('2 sup_templates'!DI12)),'2 sup_templates'!DI13/'2 sup_templates'!DI12-1,""),"")</f>
        <v/>
      </c>
      <c r="CS13" s="94" t="str">
        <f>IF(NOT(ISBLANK('2 sup_templates'!DJ13)),IF(NOT(ISBLANK('2 sup_templates'!DJ12)),'2 sup_templates'!DJ13/'2 sup_templates'!DJ12-1,""),"")</f>
        <v/>
      </c>
      <c r="CT13" s="94" t="str">
        <f>IF(NOT(ISBLANK('2 sup_templates'!DK13)),IF(NOT(ISBLANK('2 sup_templates'!DK12)),'2 sup_templates'!DK13/'2 sup_templates'!DK12-1,""),"")</f>
        <v/>
      </c>
      <c r="CU13" s="94" t="str">
        <f>IF(NOT(ISBLANK('2 sup_templates'!DL13)),IF(NOT(ISBLANK('2 sup_templates'!DL12)),'2 sup_templates'!DL13/'2 sup_templates'!DL12-1,""),"")</f>
        <v/>
      </c>
      <c r="CV13" s="94" t="str">
        <f>IF(NOT(ISBLANK('2 sup_templates'!DM13)),IF(NOT(ISBLANK('2 sup_templates'!DM12)),'2 sup_templates'!DM13/'2 sup_templates'!DM12-1,""),"")</f>
        <v/>
      </c>
      <c r="CW13" s="94" t="str">
        <f>IF(NOT(ISBLANK('2 sup_templates'!DN13)),IF(NOT(ISBLANK('2 sup_templates'!DN12)),'2 sup_templates'!DN13/'2 sup_templates'!DN12-1,""),"")</f>
        <v/>
      </c>
      <c r="CX13" s="94" t="str">
        <f>IF(NOT(ISBLANK('2 sup_templates'!DO13)),IF(NOT(ISBLANK('2 sup_templates'!DO12)),'2 sup_templates'!DO13/'2 sup_templates'!DO12-1,""),"")</f>
        <v/>
      </c>
      <c r="CY13" s="94" t="str">
        <f>IF(NOT(ISBLANK('2 sup_templates'!DP13)),IF(NOT(ISBLANK('2 sup_templates'!DP12)),'2 sup_templates'!DP13/'2 sup_templates'!DP12-1,""),"")</f>
        <v/>
      </c>
      <c r="CZ13" s="94" t="str">
        <f>IF(NOT(ISBLANK('2 sup_templates'!DQ13)),IF(NOT(ISBLANK('2 sup_templates'!DQ12)),'2 sup_templates'!DQ13/'2 sup_templates'!DQ12-1,""),"")</f>
        <v/>
      </c>
      <c r="DA13" s="94" t="str">
        <f>IF(NOT(ISBLANK('2 sup_templates'!DR13)),IF(NOT(ISBLANK('2 sup_templates'!DR12)),'2 sup_templates'!DR13/'2 sup_templates'!DR12-1,""),"")</f>
        <v/>
      </c>
      <c r="DB13" s="94" t="str">
        <f>IF(NOT(ISBLANK('2 sup_templates'!DS13)),IF(NOT(ISBLANK('2 sup_templates'!DS12)),'2 sup_templates'!DS13/'2 sup_templates'!DS12-1,""),"")</f>
        <v/>
      </c>
    </row>
    <row r="14" spans="1:108" x14ac:dyDescent="0.2">
      <c r="A14" s="4"/>
      <c r="B14" s="60">
        <v>2005</v>
      </c>
      <c r="C14" s="355" t="str">
        <f>IF(NOT(ISBLANK('2 sup_templates'!C14)),IF(NOT(ISBLANK('2 sup_templates'!C13)),'2 sup_templates'!C14/'2 sup_templates'!C13-1,""),"")</f>
        <v/>
      </c>
      <c r="D14" s="355" t="str">
        <f>IF(NOT(ISBLANK('2 sup_templates'!D14)),IF(NOT(ISBLANK('2 sup_templates'!D13)),'2 sup_templates'!D14/'2 sup_templates'!D13-1,""),"")</f>
        <v/>
      </c>
      <c r="E14" s="355" t="str">
        <f>IF(NOT(ISBLANK('2 sup_templates'!E14)),IF(NOT(ISBLANK('2 sup_templates'!E13)),'2 sup_templates'!E14/'2 sup_templates'!E13-1,""),"")</f>
        <v/>
      </c>
      <c r="F14" s="355" t="str">
        <f>IF(NOT(ISBLANK('2 sup_templates'!F14)),IF(NOT(ISBLANK('2 sup_templates'!F13)),'2 sup_templates'!F14/'2 sup_templates'!F13-1,""),"")</f>
        <v/>
      </c>
      <c r="G14" s="355" t="str">
        <f>IF(NOT(ISBLANK('2 sup_templates'!G14)),IF(NOT(ISBLANK('2 sup_templates'!G13)),'2 sup_templates'!G14/'2 sup_templates'!G13-1,""),"")</f>
        <v/>
      </c>
      <c r="H14" s="355" t="str">
        <f>IF(NOT(ISBLANK('2 sup_templates'!H14)),IF(NOT(ISBLANK('2 sup_templates'!H13)),'2 sup_templates'!H14/'2 sup_templates'!H13-1,""),"")</f>
        <v/>
      </c>
      <c r="I14" s="355" t="str">
        <f>IF(NOT(ISBLANK('2 sup_templates'!I14)),IF(NOT(ISBLANK('2 sup_templates'!I13)),'2 sup_templates'!I14/'2 sup_templates'!I13-1,""),"")</f>
        <v/>
      </c>
      <c r="J14" s="355" t="str">
        <f>IF(NOT(ISBLANK('2 sup_templates'!J14)),IF(NOT(ISBLANK('2 sup_templates'!J13)),'2 sup_templates'!J14/'2 sup_templates'!J13-1,""),"")</f>
        <v/>
      </c>
      <c r="K14" s="355" t="str">
        <f>IF(NOT(ISBLANK('2 sup_templates'!K14)),IF(NOT(ISBLANK('2 sup_templates'!K13)),'2 sup_templates'!K14/'2 sup_templates'!K13-1,""),"")</f>
        <v/>
      </c>
      <c r="L14" s="355" t="str">
        <f>IF(NOT(ISBLANK('2 sup_templates'!L14)),IF(NOT(ISBLANK('2 sup_templates'!L13)),'2 sup_templates'!L14/'2 sup_templates'!L13-1,""),"")</f>
        <v/>
      </c>
      <c r="M14" s="355" t="str">
        <f>IF(NOT(ISBLANK('2 sup_templates'!M14)),IF(NOT(ISBLANK('2 sup_templates'!M13)),'2 sup_templates'!M14/'2 sup_templates'!M13-1,""),"")</f>
        <v/>
      </c>
      <c r="N14" s="355" t="str">
        <f>IF(NOT(ISBLANK('2 sup_templates'!N14)),IF(NOT(ISBLANK('2 sup_templates'!N13)),'2 sup_templates'!N14/'2 sup_templates'!N13-1,""),"")</f>
        <v/>
      </c>
      <c r="O14" s="355" t="str">
        <f>IF(NOT(ISBLANK('2 sup_templates'!O14)),IF(NOT(ISBLANK('2 sup_templates'!O13)),'2 sup_templates'!O14/'2 sup_templates'!O13-1,""),"")</f>
        <v/>
      </c>
      <c r="P14" s="355" t="str">
        <f>IF(NOT(ISBLANK('2 sup_templates'!P14)),IF(NOT(ISBLANK('2 sup_templates'!P13)),'2 sup_templates'!P14/'2 sup_templates'!P13-1,""),"")</f>
        <v/>
      </c>
      <c r="Q14" s="355" t="str">
        <f>IF(NOT(ISBLANK('2 sup_templates'!Q14)),IF(NOT(ISBLANK('2 sup_templates'!Q13)),'2 sup_templates'!Q14/'2 sup_templates'!Q13-1,""),"")</f>
        <v/>
      </c>
      <c r="R14" s="355" t="str">
        <f>IF(NOT(ISBLANK('2 sup_templates'!R14)),IF(NOT(ISBLANK('2 sup_templates'!R13)),'2 sup_templates'!R14/'2 sup_templates'!R13-1,""),"")</f>
        <v/>
      </c>
      <c r="S14" s="355" t="str">
        <f>IF(NOT(ISBLANK('2 sup_templates'!S14)),IF(NOT(ISBLANK('2 sup_templates'!S13)),'2 sup_templates'!S14/'2 sup_templates'!S13-1,""),"")</f>
        <v/>
      </c>
      <c r="T14" s="355" t="str">
        <f>IF(NOT(ISBLANK('2 sup_templates'!T14)),IF(NOT(ISBLANK('2 sup_templates'!T13)),'2 sup_templates'!T14/'2 sup_templates'!T13-1,""),"")</f>
        <v/>
      </c>
      <c r="U14" s="355" t="str">
        <f>IF(NOT(ISBLANK('2 sup_templates'!U14)),IF(NOT(ISBLANK('2 sup_templates'!U13)),'2 sup_templates'!U14/'2 sup_templates'!U13-1,""),"")</f>
        <v/>
      </c>
      <c r="V14" s="355" t="str">
        <f>IF(NOT(ISBLANK('2 sup_templates'!V14)),IF(NOT(ISBLANK('2 sup_templates'!V13)),'2 sup_templates'!V14/'2 sup_templates'!V13-1,""),"")</f>
        <v/>
      </c>
      <c r="W14" s="355" t="str">
        <f>IF(NOT(ISBLANK('2 sup_templates'!W14)),IF(NOT(ISBLANK('2 sup_templates'!W13)),'2 sup_templates'!W14/'2 sup_templates'!W13-1,""),"")</f>
        <v/>
      </c>
      <c r="X14" s="355" t="str">
        <f>IF(NOT(ISBLANK('2 sup_templates'!X14)),IF(NOT(ISBLANK('2 sup_templates'!X13)),'2 sup_templates'!X14/'2 sup_templates'!X13-1,""),"")</f>
        <v/>
      </c>
      <c r="Y14" s="355" t="str">
        <f>IF(NOT(ISBLANK('2 sup_templates'!Y14)),IF(NOT(ISBLANK('2 sup_templates'!Y13)),'2 sup_templates'!Y14/'2 sup_templates'!Y13-1,""),"")</f>
        <v/>
      </c>
      <c r="Z14" s="355" t="str">
        <f>IF(NOT(ISBLANK('2 sup_templates'!Z14)),IF(NOT(ISBLANK('2 sup_templates'!Z13)),'2 sup_templates'!Z14/'2 sup_templates'!Z13-1,""),"")</f>
        <v/>
      </c>
      <c r="AA14" s="355" t="str">
        <f>IF(NOT(ISBLANK('2 sup_templates'!AA14)),IF(NOT(ISBLANK('2 sup_templates'!AA13)),'2 sup_templates'!AA14/'2 sup_templates'!AA13-1,""),"")</f>
        <v/>
      </c>
      <c r="AB14" s="355" t="str">
        <f>IF(NOT(ISBLANK('2 sup_templates'!AB14)),IF(NOT(ISBLANK('2 sup_templates'!AB13)),'2 sup_templates'!AB14/'2 sup_templates'!AB13-1,""),"")</f>
        <v/>
      </c>
      <c r="AC14" s="355" t="str">
        <f>IF(NOT(ISBLANK('2 sup_templates'!AC14)),IF(NOT(ISBLANK('2 sup_templates'!AC13)),'2 sup_templates'!AC14/'2 sup_templates'!AC13-1,""),"")</f>
        <v/>
      </c>
      <c r="AD14" s="355" t="str">
        <f>IF(NOT(ISBLANK('2 sup_templates'!AD14)),IF(NOT(ISBLANK('2 sup_templates'!AD13)),'2 sup_templates'!AD14/'2 sup_templates'!AD13-1,""),"")</f>
        <v/>
      </c>
      <c r="AE14" s="355" t="str">
        <f>IF(NOT(ISBLANK('2 sup_templates'!AE14)),IF(NOT(ISBLANK('2 sup_templates'!AE13)),'2 sup_templates'!AE14/'2 sup_templates'!AE13-1,""),"")</f>
        <v/>
      </c>
      <c r="AF14" s="355" t="str">
        <f>IF(NOT(ISBLANK('2 sup_templates'!AF14)),IF(NOT(ISBLANK('2 sup_templates'!AF13)),'2 sup_templates'!AF14/'2 sup_templates'!AF13-1,""),"")</f>
        <v/>
      </c>
      <c r="AG14" s="355" t="str">
        <f>IF(NOT(ISBLANK('2 sup_templates'!AG14)),IF(NOT(ISBLANK('2 sup_templates'!AG13)),'2 sup_templates'!AG14/'2 sup_templates'!AG13-1,""),"")</f>
        <v/>
      </c>
      <c r="AH14" s="355" t="str">
        <f>IF(NOT(ISBLANK('2 sup_templates'!AH14)),IF(NOT(ISBLANK('2 sup_templates'!AH13)),'2 sup_templates'!AH14/'2 sup_templates'!AH13-1,""),"")</f>
        <v/>
      </c>
      <c r="AI14" s="355" t="str">
        <f>IF(NOT(ISBLANK('2 sup_templates'!AI14)),IF(NOT(ISBLANK('2 sup_templates'!AI13)),'2 sup_templates'!AI14/'2 sup_templates'!AI13-1,""),"")</f>
        <v/>
      </c>
      <c r="AJ14" s="355" t="str">
        <f>IF(NOT(ISBLANK('2 sup_templates'!AJ14)),IF(NOT(ISBLANK('2 sup_templates'!AJ13)),'2 sup_templates'!AJ14/'2 sup_templates'!AJ13-1,""),"")</f>
        <v/>
      </c>
      <c r="AK14" s="355" t="str">
        <f>IF(NOT(ISBLANK('2 sup_templates'!AK14)),IF(NOT(ISBLANK('2 sup_templates'!AK13)),'2 sup_templates'!AK14/'2 sup_templates'!AK13-1,""),"")</f>
        <v/>
      </c>
      <c r="AL14" s="355" t="str">
        <f>IF(NOT(ISBLANK('2 sup_templates'!AL14)),IF(NOT(ISBLANK('2 sup_templates'!AL13)),'2 sup_templates'!AL14/'2 sup_templates'!AL13-1,""),"")</f>
        <v/>
      </c>
      <c r="AM14" s="248"/>
      <c r="AN14" s="60">
        <v>2005</v>
      </c>
      <c r="AO14" s="91" t="str">
        <f>IF(NOT(ISBLANK('2 sup_templates'!AO14)),IF(NOT(ISBLANK('2 sup_templates'!AO13)),'2 sup_templates'!AO14/'2 sup_templates'!AO13-1,""),"")</f>
        <v/>
      </c>
      <c r="AP14" s="94" t="str">
        <f>IF(NOT(ISBLANK('2 sup_templates'!AP14)),IF(NOT(ISBLANK('2 sup_templates'!AP13)),'2 sup_templates'!AP14/'2 sup_templates'!AP13-1,""),"")</f>
        <v/>
      </c>
      <c r="AQ14" s="91" t="str">
        <f>IF(NOT(ISBLANK('2 sup_templates'!AQ14)),IF(NOT(ISBLANK('2 sup_templates'!AQ13)),'2 sup_templates'!AQ14/'2 sup_templates'!AQ13-1,""),"")</f>
        <v/>
      </c>
      <c r="AR14" s="94" t="str">
        <f>IF(NOT(ISBLANK('2 sup_templates'!AR14)),IF(NOT(ISBLANK('2 sup_templates'!AR13)),'2 sup_templates'!AR14/'2 sup_templates'!AR13-1,""),"")</f>
        <v/>
      </c>
      <c r="AS14" s="91" t="str">
        <f>IF(NOT(ISBLANK('2 sup_templates'!AS14)),IF(NOT(ISBLANK('2 sup_templates'!AS13)),'2 sup_templates'!AS14/'2 sup_templates'!AS13-1,""),"")</f>
        <v/>
      </c>
      <c r="AT14" s="94" t="str">
        <f>IF(NOT(ISBLANK('2 sup_templates'!AT14)),IF(NOT(ISBLANK('2 sup_templates'!AT13)),'2 sup_templates'!AT14/'2 sup_templates'!AT13-1,""),"")</f>
        <v/>
      </c>
      <c r="AU14" s="91" t="str">
        <f>IF(NOT(ISBLANK('2 sup_templates'!AU14)),IF(NOT(ISBLANK('2 sup_templates'!AU13)),'2 sup_templates'!AU14/'2 sup_templates'!AU13-1,""),"")</f>
        <v/>
      </c>
      <c r="AV14" s="94" t="str">
        <f>IF(NOT(ISBLANK('2 sup_templates'!AV14)),IF(NOT(ISBLANK('2 sup_templates'!AV13)),'2 sup_templates'!AV14/'2 sup_templates'!AV13-1,""),"")</f>
        <v/>
      </c>
      <c r="AW14" s="94" t="str">
        <f>IF(NOT(ISBLANK('2 sup_templates'!AW14)),IF(NOT(ISBLANK('2 sup_templates'!AW13)),'2 sup_templates'!AW14/'2 sup_templates'!AW13-1,""),"")</f>
        <v/>
      </c>
      <c r="AX14" s="94" t="str">
        <f>IF(NOT(ISBLANK('2 sup_templates'!AX14)),IF(NOT(ISBLANK('2 sup_templates'!AX13)),'2 sup_templates'!AX14/'2 sup_templates'!AX13-1,""),"")</f>
        <v/>
      </c>
      <c r="AY14" s="94" t="str">
        <f>IF(NOT(ISBLANK('2 sup_templates'!AY14)),IF(NOT(ISBLANK('2 sup_templates'!AY13)),'2 sup_templates'!AY14/'2 sup_templates'!AY13-1,""),"")</f>
        <v/>
      </c>
      <c r="AZ14" s="94" t="str">
        <f>IF(NOT(ISBLANK('2 sup_templates'!AZ14)),IF(NOT(ISBLANK('2 sup_templates'!AZ13)),'2 sup_templates'!AZ14/'2 sup_templates'!AZ13-1,""),"")</f>
        <v/>
      </c>
      <c r="BA14" s="94" t="str">
        <f>IF(NOT(ISBLANK('2 sup_templates'!BA14)),IF(NOT(ISBLANK('2 sup_templates'!BA13)),'2 sup_templates'!BA14/'2 sup_templates'!BA13-1,""),"")</f>
        <v/>
      </c>
      <c r="BB14" s="94" t="str">
        <f>IF(NOT(ISBLANK('2 sup_templates'!BB14)),IF(NOT(ISBLANK('2 sup_templates'!BB13)),'2 sup_templates'!BB14/'2 sup_templates'!BB13-1,""),"")</f>
        <v/>
      </c>
      <c r="BC14" s="94" t="str">
        <f>IF(NOT(ISBLANK('2 sup_templates'!BC14)),IF(NOT(ISBLANK('2 sup_templates'!BC13)),'2 sup_templates'!BC14/'2 sup_templates'!BC13-1,""),"")</f>
        <v/>
      </c>
      <c r="BD14" s="94" t="str">
        <f>IF(NOT(ISBLANK('2 sup_templates'!BD14)),IF(NOT(ISBLANK('2 sup_templates'!BD13)),'2 sup_templates'!BD14/'2 sup_templates'!BD13-1,""),"")</f>
        <v/>
      </c>
      <c r="BE14" s="94" t="str">
        <f>IF(NOT(ISBLANK('2 sup_templates'!BE14)),IF(NOT(ISBLANK('2 sup_templates'!BE13)),'2 sup_templates'!BE14/'2 sup_templates'!BE13-1,""),"")</f>
        <v/>
      </c>
      <c r="BF14" s="94" t="str">
        <f>IF(NOT(ISBLANK('2 sup_templates'!BF14)),IF(NOT(ISBLANK('2 sup_templates'!BF13)),'2 sup_templates'!BF14/'2 sup_templates'!BF13-1,""),"")</f>
        <v/>
      </c>
      <c r="BG14" s="94" t="str">
        <f>IF(NOT(ISBLANK('2 sup_templates'!BG14)),IF(NOT(ISBLANK('2 sup_templates'!BG13)),'2 sup_templates'!BG14/'2 sup_templates'!BG13-1,""),"")</f>
        <v/>
      </c>
      <c r="BH14" s="94" t="str">
        <f>IF(NOT(ISBLANK('2 sup_templates'!BH14)),IF(NOT(ISBLANK('2 sup_templates'!BH13)),'2 sup_templates'!BH14/'2 sup_templates'!BH13-1,""),"")</f>
        <v/>
      </c>
      <c r="BI14" s="94" t="str">
        <f>IF(NOT(ISBLANK('2 sup_templates'!BI14)),IF(NOT(ISBLANK('2 sup_templates'!BI13)),'2 sup_templates'!BI14/'2 sup_templates'!BI13-1,""),"")</f>
        <v/>
      </c>
      <c r="BJ14" s="94" t="str">
        <f>IF(NOT(ISBLANK('2 sup_templates'!BJ14)),IF(NOT(ISBLANK('2 sup_templates'!BJ13)),'2 sup_templates'!BJ14/'2 sup_templates'!BJ13-1,""),"")</f>
        <v/>
      </c>
      <c r="BK14" s="94" t="str">
        <f>IF(NOT(ISBLANK('2 sup_templates'!BK14)),IF(NOT(ISBLANK('2 sup_templates'!BK13)),'2 sup_templates'!BK14/'2 sup_templates'!BK13-1,""),"")</f>
        <v/>
      </c>
      <c r="BL14" s="94" t="str">
        <f>IF(NOT(ISBLANK('2 sup_templates'!BL14)),IF(NOT(ISBLANK('2 sup_templates'!BL13)),'2 sup_templates'!BL14/'2 sup_templates'!BL13-1,""),"")</f>
        <v/>
      </c>
      <c r="BM14" s="248"/>
      <c r="BN14" s="60">
        <v>2005</v>
      </c>
      <c r="BO14" s="91" t="str">
        <f>IF(NOT(ISBLANK('2 sup_templates'!BO14)),IF(NOT(ISBLANK('2 sup_templates'!BO13)),'2 sup_templates'!BO14/'2 sup_templates'!BO13-1,""),"")</f>
        <v/>
      </c>
      <c r="BP14" s="91" t="str">
        <f>IF(NOT(ISBLANK('2 sup_templates'!BP14)),IF(NOT(ISBLANK('2 sup_templates'!BP13)),'2 sup_templates'!BP14/'2 sup_templates'!BP13-1,""),"")</f>
        <v/>
      </c>
      <c r="BQ14" s="91" t="str">
        <f>IF(NOT(ISBLANK('2 sup_templates'!BQ14)),IF(NOT(ISBLANK('2 sup_templates'!BQ13)),'2 sup_templates'!BQ14/'2 sup_templates'!BQ13-1,""),"")</f>
        <v/>
      </c>
      <c r="BR14" s="91" t="str">
        <f>IF(NOT(ISBLANK('2 sup_templates'!BR14)),IF(NOT(ISBLANK('2 sup_templates'!BR13)),'2 sup_templates'!BR14/'2 sup_templates'!BR13-1,""),"")</f>
        <v/>
      </c>
      <c r="BS14" s="91" t="str">
        <f>IF(NOT(ISBLANK('2 sup_templates'!BS14)),IF(NOT(ISBLANK('2 sup_templates'!BS13)),'2 sup_templates'!BS14/'2 sup_templates'!BS13-1,""),"")</f>
        <v/>
      </c>
      <c r="BT14" s="91" t="str">
        <f>IF(NOT(ISBLANK('2 sup_templates'!BT14)),IF(NOT(ISBLANK('2 sup_templates'!BT13)),'2 sup_templates'!BT14/'2 sup_templates'!BT13-1,""),"")</f>
        <v/>
      </c>
      <c r="BU14" s="91" t="str">
        <f>IF(NOT(ISBLANK('2 sup_templates'!BU14)),IF(NOT(ISBLANK('2 sup_templates'!BU13)),'2 sup_templates'!BU14/'2 sup_templates'!BU13-1,""),"")</f>
        <v/>
      </c>
      <c r="BV14" s="91" t="str">
        <f>IF(NOT(ISBLANK('2 sup_templates'!BV14)),IF(NOT(ISBLANK('2 sup_templates'!BV13)),'2 sup_templates'!BV14/'2 sup_templates'!BV13-1,""),"")</f>
        <v/>
      </c>
      <c r="BW14" s="91" t="str">
        <f>IF(NOT(ISBLANK('2 sup_templates'!BW14)),IF(NOT(ISBLANK('2 sup_templates'!BW13)),'2 sup_templates'!BW14/'2 sup_templates'!BW13-1,""),"")</f>
        <v/>
      </c>
      <c r="BX14" s="91" t="str">
        <f>IF(NOT(ISBLANK('2 sup_templates'!BX14)),IF(NOT(ISBLANK('2 sup_templates'!BX13)),'2 sup_templates'!BX14/'2 sup_templates'!BX13-1,""),"")</f>
        <v/>
      </c>
      <c r="BY14" s="91" t="str">
        <f>IF(NOT(ISBLANK('2 sup_templates'!BY14)),IF(NOT(ISBLANK('2 sup_templates'!BY13)),'2 sup_templates'!BY14/'2 sup_templates'!BY13-1,""),"")</f>
        <v/>
      </c>
      <c r="BZ14" s="91" t="str">
        <f>IF(NOT(ISBLANK('2 sup_templates'!BZ14)),IF(NOT(ISBLANK('2 sup_templates'!BZ13)),'2 sup_templates'!BZ14/'2 sup_templates'!BZ13-1,""),"")</f>
        <v/>
      </c>
      <c r="CA14" s="91" t="str">
        <f>IF(NOT(ISBLANK('2 sup_templates'!CA14)),IF(NOT(ISBLANK('2 sup_templates'!CA13)),'2 sup_templates'!CA14/'2 sup_templates'!CA13-1,""),"")</f>
        <v/>
      </c>
      <c r="CB14" s="91" t="str">
        <f>IF(NOT(ISBLANK('2 sup_templates'!CB14)),IF(NOT(ISBLANK('2 sup_templates'!CB13)),'2 sup_templates'!CB14/'2 sup_templates'!CB13-1,""),"")</f>
        <v/>
      </c>
      <c r="CC14" s="91" t="str">
        <f>IF(NOT(ISBLANK('2 sup_templates'!CC14)),IF(NOT(ISBLANK('2 sup_templates'!CC13)),'2 sup_templates'!CC14/'2 sup_templates'!CC13-1,""),"")</f>
        <v/>
      </c>
      <c r="CD14" s="91" t="str">
        <f>IF(NOT(ISBLANK('2 sup_templates'!CD14)),IF(NOT(ISBLANK('2 sup_templates'!CD13)),'2 sup_templates'!CD14/'2 sup_templates'!CD13-1,""),"")</f>
        <v/>
      </c>
      <c r="CE14" s="91" t="str">
        <f>IF(NOT(ISBLANK('2 sup_templates'!CE14)),IF(NOT(ISBLANK('2 sup_templates'!CE13)),'2 sup_templates'!CE14/'2 sup_templates'!CE13-1,""),"")</f>
        <v/>
      </c>
      <c r="CF14" s="91" t="str">
        <f>IF(NOT(ISBLANK('2 sup_templates'!CF14)),IF(NOT(ISBLANK('2 sup_templates'!CF13)),'2 sup_templates'!CF14/'2 sup_templates'!CF13-1,""),"")</f>
        <v/>
      </c>
      <c r="CG14" s="91" t="str">
        <f>IF(NOT(ISBLANK('2 sup_templates'!CG14)),IF(NOT(ISBLANK('2 sup_templates'!CG13)),'2 sup_templates'!CG14/'2 sup_templates'!CG13-1,""),"")</f>
        <v/>
      </c>
      <c r="CH14" s="91" t="str">
        <f>IF(NOT(ISBLANK('2 sup_templates'!CH14)),IF(NOT(ISBLANK('2 sup_templates'!CH13)),'2 sup_templates'!CH14/'2 sup_templates'!CH13-1,""),"")</f>
        <v/>
      </c>
      <c r="CI14" s="91" t="str">
        <f>IF(NOT(ISBLANK('2 sup_templates'!CI14)),IF(NOT(ISBLANK('2 sup_templates'!CI13)),'2 sup_templates'!CI14/'2 sup_templates'!CI13-1,""),"")</f>
        <v/>
      </c>
      <c r="CJ14" s="91" t="str">
        <f>IF(NOT(ISBLANK('2 sup_templates'!CJ14)),IF(NOT(ISBLANK('2 sup_templates'!CJ13)),'2 sup_templates'!CJ14/'2 sup_templates'!CJ13-1,""),"")</f>
        <v/>
      </c>
      <c r="CK14" s="91" t="str">
        <f>IF(NOT(ISBLANK('2 sup_templates'!CK14)),IF(NOT(ISBLANK('2 sup_templates'!CK13)),'2 sup_templates'!CK14/'2 sup_templates'!CK13-1,""),"")</f>
        <v/>
      </c>
      <c r="CL14" s="91" t="str">
        <f>IF(NOT(ISBLANK('2 sup_templates'!CL14)),IF(NOT(ISBLANK('2 sup_templates'!CL13)),'2 sup_templates'!CL14/'2 sup_templates'!CL13-1,""),"")</f>
        <v/>
      </c>
      <c r="CN14" s="60">
        <v>2005</v>
      </c>
      <c r="CO14" s="94" t="str">
        <f>IF(NOT(ISBLANK('2 sup_templates'!DF14)),IF(NOT(ISBLANK('2 sup_templates'!DF13)),'2 sup_templates'!DF14/'2 sup_templates'!DF13-1,""),"")</f>
        <v/>
      </c>
      <c r="CP14" s="94" t="str">
        <f>IF(NOT(ISBLANK('2 sup_templates'!DG14)),IF(NOT(ISBLANK('2 sup_templates'!DG13)),'2 sup_templates'!DG14/'2 sup_templates'!DG13-1,""),"")</f>
        <v/>
      </c>
      <c r="CQ14" s="94" t="str">
        <f>IF(NOT(ISBLANK('2 sup_templates'!DH14)),IF(NOT(ISBLANK('2 sup_templates'!DH13)),'2 sup_templates'!DH14/'2 sup_templates'!DH13-1,""),"")</f>
        <v/>
      </c>
      <c r="CR14" s="94" t="str">
        <f>IF(NOT(ISBLANK('2 sup_templates'!DI14)),IF(NOT(ISBLANK('2 sup_templates'!DI13)),'2 sup_templates'!DI14/'2 sup_templates'!DI13-1,""),"")</f>
        <v/>
      </c>
      <c r="CS14" s="94" t="str">
        <f>IF(NOT(ISBLANK('2 sup_templates'!DJ14)),IF(NOT(ISBLANK('2 sup_templates'!DJ13)),'2 sup_templates'!DJ14/'2 sup_templates'!DJ13-1,""),"")</f>
        <v/>
      </c>
      <c r="CT14" s="94" t="str">
        <f>IF(NOT(ISBLANK('2 sup_templates'!DK14)),IF(NOT(ISBLANK('2 sup_templates'!DK13)),'2 sup_templates'!DK14/'2 sup_templates'!DK13-1,""),"")</f>
        <v/>
      </c>
      <c r="CU14" s="94" t="str">
        <f>IF(NOT(ISBLANK('2 sup_templates'!DL14)),IF(NOT(ISBLANK('2 sup_templates'!DL13)),'2 sup_templates'!DL14/'2 sup_templates'!DL13-1,""),"")</f>
        <v/>
      </c>
      <c r="CV14" s="94" t="str">
        <f>IF(NOT(ISBLANK('2 sup_templates'!DM14)),IF(NOT(ISBLANK('2 sup_templates'!DM13)),'2 sup_templates'!DM14/'2 sup_templates'!DM13-1,""),"")</f>
        <v/>
      </c>
      <c r="CW14" s="94" t="str">
        <f>IF(NOT(ISBLANK('2 sup_templates'!DN14)),IF(NOT(ISBLANK('2 sup_templates'!DN13)),'2 sup_templates'!DN14/'2 sup_templates'!DN13-1,""),"")</f>
        <v/>
      </c>
      <c r="CX14" s="94" t="str">
        <f>IF(NOT(ISBLANK('2 sup_templates'!DO14)),IF(NOT(ISBLANK('2 sup_templates'!DO13)),'2 sup_templates'!DO14/'2 sup_templates'!DO13-1,""),"")</f>
        <v/>
      </c>
      <c r="CY14" s="94" t="str">
        <f>IF(NOT(ISBLANK('2 sup_templates'!DP14)),IF(NOT(ISBLANK('2 sup_templates'!DP13)),'2 sup_templates'!DP14/'2 sup_templates'!DP13-1,""),"")</f>
        <v/>
      </c>
      <c r="CZ14" s="94" t="str">
        <f>IF(NOT(ISBLANK('2 sup_templates'!DQ14)),IF(NOT(ISBLANK('2 sup_templates'!DQ13)),'2 sup_templates'!DQ14/'2 sup_templates'!DQ13-1,""),"")</f>
        <v/>
      </c>
      <c r="DA14" s="94" t="str">
        <f>IF(NOT(ISBLANK('2 sup_templates'!DR14)),IF(NOT(ISBLANK('2 sup_templates'!DR13)),'2 sup_templates'!DR14/'2 sup_templates'!DR13-1,""),"")</f>
        <v/>
      </c>
      <c r="DB14" s="94" t="str">
        <f>IF(NOT(ISBLANK('2 sup_templates'!DS14)),IF(NOT(ISBLANK('2 sup_templates'!DS13)),'2 sup_templates'!DS14/'2 sup_templates'!DS13-1,""),"")</f>
        <v/>
      </c>
    </row>
    <row r="15" spans="1:108" x14ac:dyDescent="0.2">
      <c r="A15" s="4"/>
      <c r="B15" s="60">
        <v>2006</v>
      </c>
      <c r="C15" s="355" t="str">
        <f>IF(NOT(ISBLANK('2 sup_templates'!C15)),IF(NOT(ISBLANK('2 sup_templates'!C14)),'2 sup_templates'!C15/'2 sup_templates'!C14-1,""),"")</f>
        <v/>
      </c>
      <c r="D15" s="355" t="str">
        <f>IF(NOT(ISBLANK('2 sup_templates'!D15)),IF(NOT(ISBLANK('2 sup_templates'!D14)),'2 sup_templates'!D15/'2 sup_templates'!D14-1,""),"")</f>
        <v/>
      </c>
      <c r="E15" s="355" t="str">
        <f>IF(NOT(ISBLANK('2 sup_templates'!E15)),IF(NOT(ISBLANK('2 sup_templates'!E14)),'2 sup_templates'!E15/'2 sup_templates'!E14-1,""),"")</f>
        <v/>
      </c>
      <c r="F15" s="355" t="str">
        <f>IF(NOT(ISBLANK('2 sup_templates'!F15)),IF(NOT(ISBLANK('2 sup_templates'!F14)),'2 sup_templates'!F15/'2 sup_templates'!F14-1,""),"")</f>
        <v/>
      </c>
      <c r="G15" s="355" t="str">
        <f>IF(NOT(ISBLANK('2 sup_templates'!G15)),IF(NOT(ISBLANK('2 sup_templates'!G14)),'2 sup_templates'!G15/'2 sup_templates'!G14-1,""),"")</f>
        <v/>
      </c>
      <c r="H15" s="355" t="str">
        <f>IF(NOT(ISBLANK('2 sup_templates'!H15)),IF(NOT(ISBLANK('2 sup_templates'!H14)),'2 sup_templates'!H15/'2 sup_templates'!H14-1,""),"")</f>
        <v/>
      </c>
      <c r="I15" s="355" t="str">
        <f>IF(NOT(ISBLANK('2 sup_templates'!I15)),IF(NOT(ISBLANK('2 sup_templates'!I14)),'2 sup_templates'!I15/'2 sup_templates'!I14-1,""),"")</f>
        <v/>
      </c>
      <c r="J15" s="355" t="str">
        <f>IF(NOT(ISBLANK('2 sup_templates'!J15)),IF(NOT(ISBLANK('2 sup_templates'!J14)),'2 sup_templates'!J15/'2 sup_templates'!J14-1,""),"")</f>
        <v/>
      </c>
      <c r="K15" s="355" t="str">
        <f>IF(NOT(ISBLANK('2 sup_templates'!K15)),IF(NOT(ISBLANK('2 sup_templates'!K14)),'2 sup_templates'!K15/'2 sup_templates'!K14-1,""),"")</f>
        <v/>
      </c>
      <c r="L15" s="355" t="str">
        <f>IF(NOT(ISBLANK('2 sup_templates'!L15)),IF(NOT(ISBLANK('2 sup_templates'!L14)),'2 sup_templates'!L15/'2 sup_templates'!L14-1,""),"")</f>
        <v/>
      </c>
      <c r="M15" s="355" t="str">
        <f>IF(NOT(ISBLANK('2 sup_templates'!M15)),IF(NOT(ISBLANK('2 sup_templates'!M14)),'2 sup_templates'!M15/'2 sup_templates'!M14-1,""),"")</f>
        <v/>
      </c>
      <c r="N15" s="355" t="str">
        <f>IF(NOT(ISBLANK('2 sup_templates'!N15)),IF(NOT(ISBLANK('2 sup_templates'!N14)),'2 sup_templates'!N15/'2 sup_templates'!N14-1,""),"")</f>
        <v/>
      </c>
      <c r="O15" s="355" t="str">
        <f>IF(NOT(ISBLANK('2 sup_templates'!O15)),IF(NOT(ISBLANK('2 sup_templates'!O14)),'2 sup_templates'!O15/'2 sup_templates'!O14-1,""),"")</f>
        <v/>
      </c>
      <c r="P15" s="355" t="str">
        <f>IF(NOT(ISBLANK('2 sup_templates'!P15)),IF(NOT(ISBLANK('2 sup_templates'!P14)),'2 sup_templates'!P15/'2 sup_templates'!P14-1,""),"")</f>
        <v/>
      </c>
      <c r="Q15" s="355" t="str">
        <f>IF(NOT(ISBLANK('2 sup_templates'!Q15)),IF(NOT(ISBLANK('2 sup_templates'!Q14)),'2 sup_templates'!Q15/'2 sup_templates'!Q14-1,""),"")</f>
        <v/>
      </c>
      <c r="R15" s="355" t="str">
        <f>IF(NOT(ISBLANK('2 sup_templates'!R15)),IF(NOT(ISBLANK('2 sup_templates'!R14)),'2 sup_templates'!R15/'2 sup_templates'!R14-1,""),"")</f>
        <v/>
      </c>
      <c r="S15" s="355" t="str">
        <f>IF(NOT(ISBLANK('2 sup_templates'!S15)),IF(NOT(ISBLANK('2 sup_templates'!S14)),'2 sup_templates'!S15/'2 sup_templates'!S14-1,""),"")</f>
        <v/>
      </c>
      <c r="T15" s="355" t="str">
        <f>IF(NOT(ISBLANK('2 sup_templates'!T15)),IF(NOT(ISBLANK('2 sup_templates'!T14)),'2 sup_templates'!T15/'2 sup_templates'!T14-1,""),"")</f>
        <v/>
      </c>
      <c r="U15" s="355" t="str">
        <f>IF(NOT(ISBLANK('2 sup_templates'!U15)),IF(NOT(ISBLANK('2 sup_templates'!U14)),'2 sup_templates'!U15/'2 sup_templates'!U14-1,""),"")</f>
        <v/>
      </c>
      <c r="V15" s="355" t="str">
        <f>IF(NOT(ISBLANK('2 sup_templates'!V15)),IF(NOT(ISBLANK('2 sup_templates'!V14)),'2 sup_templates'!V15/'2 sup_templates'!V14-1,""),"")</f>
        <v/>
      </c>
      <c r="W15" s="355" t="str">
        <f>IF(NOT(ISBLANK('2 sup_templates'!W15)),IF(NOT(ISBLANK('2 sup_templates'!W14)),'2 sup_templates'!W15/'2 sup_templates'!W14-1,""),"")</f>
        <v/>
      </c>
      <c r="X15" s="355" t="str">
        <f>IF(NOT(ISBLANK('2 sup_templates'!X15)),IF(NOT(ISBLANK('2 sup_templates'!X14)),'2 sup_templates'!X15/'2 sup_templates'!X14-1,""),"")</f>
        <v/>
      </c>
      <c r="Y15" s="355" t="str">
        <f>IF(NOT(ISBLANK('2 sup_templates'!Y15)),IF(NOT(ISBLANK('2 sup_templates'!Y14)),'2 sup_templates'!Y15/'2 sup_templates'!Y14-1,""),"")</f>
        <v/>
      </c>
      <c r="Z15" s="355" t="str">
        <f>IF(NOT(ISBLANK('2 sup_templates'!Z15)),IF(NOT(ISBLANK('2 sup_templates'!Z14)),'2 sup_templates'!Z15/'2 sup_templates'!Z14-1,""),"")</f>
        <v/>
      </c>
      <c r="AA15" s="355" t="str">
        <f>IF(NOT(ISBLANK('2 sup_templates'!AA15)),IF(NOT(ISBLANK('2 sup_templates'!AA14)),'2 sup_templates'!AA15/'2 sup_templates'!AA14-1,""),"")</f>
        <v/>
      </c>
      <c r="AB15" s="355" t="str">
        <f>IF(NOT(ISBLANK('2 sup_templates'!AB15)),IF(NOT(ISBLANK('2 sup_templates'!AB14)),'2 sup_templates'!AB15/'2 sup_templates'!AB14-1,""),"")</f>
        <v/>
      </c>
      <c r="AC15" s="355" t="str">
        <f>IF(NOT(ISBLANK('2 sup_templates'!AC15)),IF(NOT(ISBLANK('2 sup_templates'!AC14)),'2 sup_templates'!AC15/'2 sup_templates'!AC14-1,""),"")</f>
        <v/>
      </c>
      <c r="AD15" s="355" t="str">
        <f>IF(NOT(ISBLANK('2 sup_templates'!AD15)),IF(NOT(ISBLANK('2 sup_templates'!AD14)),'2 sup_templates'!AD15/'2 sup_templates'!AD14-1,""),"")</f>
        <v/>
      </c>
      <c r="AE15" s="355" t="str">
        <f>IF(NOT(ISBLANK('2 sup_templates'!AE15)),IF(NOT(ISBLANK('2 sup_templates'!AE14)),'2 sup_templates'!AE15/'2 sup_templates'!AE14-1,""),"")</f>
        <v/>
      </c>
      <c r="AF15" s="355" t="str">
        <f>IF(NOT(ISBLANK('2 sup_templates'!AF15)),IF(NOT(ISBLANK('2 sup_templates'!AF14)),'2 sup_templates'!AF15/'2 sup_templates'!AF14-1,""),"")</f>
        <v/>
      </c>
      <c r="AG15" s="355" t="str">
        <f>IF(NOT(ISBLANK('2 sup_templates'!AG15)),IF(NOT(ISBLANK('2 sup_templates'!AG14)),'2 sup_templates'!AG15/'2 sup_templates'!AG14-1,""),"")</f>
        <v/>
      </c>
      <c r="AH15" s="355" t="str">
        <f>IF(NOT(ISBLANK('2 sup_templates'!AH15)),IF(NOT(ISBLANK('2 sup_templates'!AH14)),'2 sup_templates'!AH15/'2 sup_templates'!AH14-1,""),"")</f>
        <v/>
      </c>
      <c r="AI15" s="355" t="str">
        <f>IF(NOT(ISBLANK('2 sup_templates'!AI15)),IF(NOT(ISBLANK('2 sup_templates'!AI14)),'2 sup_templates'!AI15/'2 sup_templates'!AI14-1,""),"")</f>
        <v/>
      </c>
      <c r="AJ15" s="355" t="str">
        <f>IF(NOT(ISBLANK('2 sup_templates'!AJ15)),IF(NOT(ISBLANK('2 sup_templates'!AJ14)),'2 sup_templates'!AJ15/'2 sup_templates'!AJ14-1,""),"")</f>
        <v/>
      </c>
      <c r="AK15" s="355" t="str">
        <f>IF(NOT(ISBLANK('2 sup_templates'!AK15)),IF(NOT(ISBLANK('2 sup_templates'!AK14)),'2 sup_templates'!AK15/'2 sup_templates'!AK14-1,""),"")</f>
        <v/>
      </c>
      <c r="AL15" s="355" t="str">
        <f>IF(NOT(ISBLANK('2 sup_templates'!AL15)),IF(NOT(ISBLANK('2 sup_templates'!AL14)),'2 sup_templates'!AL15/'2 sup_templates'!AL14-1,""),"")</f>
        <v/>
      </c>
      <c r="AM15" s="248"/>
      <c r="AN15" s="60">
        <v>2006</v>
      </c>
      <c r="AO15" s="91" t="str">
        <f>IF(NOT(ISBLANK('2 sup_templates'!AO15)),IF(NOT(ISBLANK('2 sup_templates'!AO14)),'2 sup_templates'!AO15/'2 sup_templates'!AO14-1,""),"")</f>
        <v/>
      </c>
      <c r="AP15" s="94" t="str">
        <f>IF(NOT(ISBLANK('2 sup_templates'!AP15)),IF(NOT(ISBLANK('2 sup_templates'!AP14)),'2 sup_templates'!AP15/'2 sup_templates'!AP14-1,""),"")</f>
        <v/>
      </c>
      <c r="AQ15" s="91" t="str">
        <f>IF(NOT(ISBLANK('2 sup_templates'!AQ15)),IF(NOT(ISBLANK('2 sup_templates'!AQ14)),'2 sup_templates'!AQ15/'2 sup_templates'!AQ14-1,""),"")</f>
        <v/>
      </c>
      <c r="AR15" s="94" t="str">
        <f>IF(NOT(ISBLANK('2 sup_templates'!AR15)),IF(NOT(ISBLANK('2 sup_templates'!AR14)),'2 sup_templates'!AR15/'2 sup_templates'!AR14-1,""),"")</f>
        <v/>
      </c>
      <c r="AS15" s="91" t="str">
        <f>IF(NOT(ISBLANK('2 sup_templates'!AS15)),IF(NOT(ISBLANK('2 sup_templates'!AS14)),'2 sup_templates'!AS15/'2 sup_templates'!AS14-1,""),"")</f>
        <v/>
      </c>
      <c r="AT15" s="94" t="str">
        <f>IF(NOT(ISBLANK('2 sup_templates'!AT15)),IF(NOT(ISBLANK('2 sup_templates'!AT14)),'2 sup_templates'!AT15/'2 sup_templates'!AT14-1,""),"")</f>
        <v/>
      </c>
      <c r="AU15" s="91" t="str">
        <f>IF(NOT(ISBLANK('2 sup_templates'!AU15)),IF(NOT(ISBLANK('2 sup_templates'!AU14)),'2 sup_templates'!AU15/'2 sup_templates'!AU14-1,""),"")</f>
        <v/>
      </c>
      <c r="AV15" s="94" t="str">
        <f>IF(NOT(ISBLANK('2 sup_templates'!AV15)),IF(NOT(ISBLANK('2 sup_templates'!AV14)),'2 sup_templates'!AV15/'2 sup_templates'!AV14-1,""),"")</f>
        <v/>
      </c>
      <c r="AW15" s="94" t="str">
        <f>IF(NOT(ISBLANK('2 sup_templates'!AW15)),IF(NOT(ISBLANK('2 sup_templates'!AW14)),'2 sup_templates'!AW15/'2 sup_templates'!AW14-1,""),"")</f>
        <v/>
      </c>
      <c r="AX15" s="94" t="str">
        <f>IF(NOT(ISBLANK('2 sup_templates'!AX15)),IF(NOT(ISBLANK('2 sup_templates'!AX14)),'2 sup_templates'!AX15/'2 sup_templates'!AX14-1,""),"")</f>
        <v/>
      </c>
      <c r="AY15" s="94" t="str">
        <f>IF(NOT(ISBLANK('2 sup_templates'!AY15)),IF(NOT(ISBLANK('2 sup_templates'!AY14)),'2 sup_templates'!AY15/'2 sup_templates'!AY14-1,""),"")</f>
        <v/>
      </c>
      <c r="AZ15" s="94" t="str">
        <f>IF(NOT(ISBLANK('2 sup_templates'!AZ15)),IF(NOT(ISBLANK('2 sup_templates'!AZ14)),'2 sup_templates'!AZ15/'2 sup_templates'!AZ14-1,""),"")</f>
        <v/>
      </c>
      <c r="BA15" s="94" t="str">
        <f>IF(NOT(ISBLANK('2 sup_templates'!BA15)),IF(NOT(ISBLANK('2 sup_templates'!BA14)),'2 sup_templates'!BA15/'2 sup_templates'!BA14-1,""),"")</f>
        <v/>
      </c>
      <c r="BB15" s="94" t="str">
        <f>IF(NOT(ISBLANK('2 sup_templates'!BB15)),IF(NOT(ISBLANK('2 sup_templates'!BB14)),'2 sup_templates'!BB15/'2 sup_templates'!BB14-1,""),"")</f>
        <v/>
      </c>
      <c r="BC15" s="94" t="str">
        <f>IF(NOT(ISBLANK('2 sup_templates'!BC15)),IF(NOT(ISBLANK('2 sup_templates'!BC14)),'2 sup_templates'!BC15/'2 sup_templates'!BC14-1,""),"")</f>
        <v/>
      </c>
      <c r="BD15" s="94" t="str">
        <f>IF(NOT(ISBLANK('2 sup_templates'!BD15)),IF(NOT(ISBLANK('2 sup_templates'!BD14)),'2 sup_templates'!BD15/'2 sup_templates'!BD14-1,""),"")</f>
        <v/>
      </c>
      <c r="BE15" s="94" t="str">
        <f>IF(NOT(ISBLANK('2 sup_templates'!BE15)),IF(NOT(ISBLANK('2 sup_templates'!BE14)),'2 sup_templates'!BE15/'2 sup_templates'!BE14-1,""),"")</f>
        <v/>
      </c>
      <c r="BF15" s="94" t="str">
        <f>IF(NOT(ISBLANK('2 sup_templates'!BF15)),IF(NOT(ISBLANK('2 sup_templates'!BF14)),'2 sup_templates'!BF15/'2 sup_templates'!BF14-1,""),"")</f>
        <v/>
      </c>
      <c r="BG15" s="94" t="str">
        <f>IF(NOT(ISBLANK('2 sup_templates'!BG15)),IF(NOT(ISBLANK('2 sup_templates'!BG14)),'2 sup_templates'!BG15/'2 sup_templates'!BG14-1,""),"")</f>
        <v/>
      </c>
      <c r="BH15" s="94" t="str">
        <f>IF(NOT(ISBLANK('2 sup_templates'!BH15)),IF(NOT(ISBLANK('2 sup_templates'!BH14)),'2 sup_templates'!BH15/'2 sup_templates'!BH14-1,""),"")</f>
        <v/>
      </c>
      <c r="BI15" s="94" t="str">
        <f>IF(NOT(ISBLANK('2 sup_templates'!BI15)),IF(NOT(ISBLANK('2 sup_templates'!BI14)),'2 sup_templates'!BI15/'2 sup_templates'!BI14-1,""),"")</f>
        <v/>
      </c>
      <c r="BJ15" s="94" t="str">
        <f>IF(NOT(ISBLANK('2 sup_templates'!BJ15)),IF(NOT(ISBLANK('2 sup_templates'!BJ14)),'2 sup_templates'!BJ15/'2 sup_templates'!BJ14-1,""),"")</f>
        <v/>
      </c>
      <c r="BK15" s="94" t="str">
        <f>IF(NOT(ISBLANK('2 sup_templates'!BK15)),IF(NOT(ISBLANK('2 sup_templates'!BK14)),'2 sup_templates'!BK15/'2 sup_templates'!BK14-1,""),"")</f>
        <v/>
      </c>
      <c r="BL15" s="94" t="str">
        <f>IF(NOT(ISBLANK('2 sup_templates'!BL15)),IF(NOT(ISBLANK('2 sup_templates'!BL14)),'2 sup_templates'!BL15/'2 sup_templates'!BL14-1,""),"")</f>
        <v/>
      </c>
      <c r="BM15" s="248"/>
      <c r="BN15" s="60">
        <v>2006</v>
      </c>
      <c r="BO15" s="91" t="str">
        <f>IF(NOT(ISBLANK('2 sup_templates'!BO15)),IF(NOT(ISBLANK('2 sup_templates'!BO14)),'2 sup_templates'!BO15/'2 sup_templates'!BO14-1,""),"")</f>
        <v/>
      </c>
      <c r="BP15" s="91" t="str">
        <f>IF(NOT(ISBLANK('2 sup_templates'!BP15)),IF(NOT(ISBLANK('2 sup_templates'!BP14)),'2 sup_templates'!BP15/'2 sup_templates'!BP14-1,""),"")</f>
        <v/>
      </c>
      <c r="BQ15" s="91" t="str">
        <f>IF(NOT(ISBLANK('2 sup_templates'!BQ15)),IF(NOT(ISBLANK('2 sup_templates'!BQ14)),'2 sup_templates'!BQ15/'2 sup_templates'!BQ14-1,""),"")</f>
        <v/>
      </c>
      <c r="BR15" s="91" t="str">
        <f>IF(NOT(ISBLANK('2 sup_templates'!BR15)),IF(NOT(ISBLANK('2 sup_templates'!BR14)),'2 sup_templates'!BR15/'2 sup_templates'!BR14-1,""),"")</f>
        <v/>
      </c>
      <c r="BS15" s="91" t="str">
        <f>IF(NOT(ISBLANK('2 sup_templates'!BS15)),IF(NOT(ISBLANK('2 sup_templates'!BS14)),'2 sup_templates'!BS15/'2 sup_templates'!BS14-1,""),"")</f>
        <v/>
      </c>
      <c r="BT15" s="91" t="str">
        <f>IF(NOT(ISBLANK('2 sup_templates'!BT15)),IF(NOT(ISBLANK('2 sup_templates'!BT14)),'2 sup_templates'!BT15/'2 sup_templates'!BT14-1,""),"")</f>
        <v/>
      </c>
      <c r="BU15" s="91" t="str">
        <f>IF(NOT(ISBLANK('2 sup_templates'!BU15)),IF(NOT(ISBLANK('2 sup_templates'!BU14)),'2 sup_templates'!BU15/'2 sup_templates'!BU14-1,""),"")</f>
        <v/>
      </c>
      <c r="BV15" s="91" t="str">
        <f>IF(NOT(ISBLANK('2 sup_templates'!BV15)),IF(NOT(ISBLANK('2 sup_templates'!BV14)),'2 sup_templates'!BV15/'2 sup_templates'!BV14-1,""),"")</f>
        <v/>
      </c>
      <c r="BW15" s="91" t="str">
        <f>IF(NOT(ISBLANK('2 sup_templates'!BW15)),IF(NOT(ISBLANK('2 sup_templates'!BW14)),'2 sup_templates'!BW15/'2 sup_templates'!BW14-1,""),"")</f>
        <v/>
      </c>
      <c r="BX15" s="91" t="str">
        <f>IF(NOT(ISBLANK('2 sup_templates'!BX15)),IF(NOT(ISBLANK('2 sup_templates'!BX14)),'2 sup_templates'!BX15/'2 sup_templates'!BX14-1,""),"")</f>
        <v/>
      </c>
      <c r="BY15" s="91" t="str">
        <f>IF(NOT(ISBLANK('2 sup_templates'!BY15)),IF(NOT(ISBLANK('2 sup_templates'!BY14)),'2 sup_templates'!BY15/'2 sup_templates'!BY14-1,""),"")</f>
        <v/>
      </c>
      <c r="BZ15" s="91" t="str">
        <f>IF(NOT(ISBLANK('2 sup_templates'!BZ15)),IF(NOT(ISBLANK('2 sup_templates'!BZ14)),'2 sup_templates'!BZ15/'2 sup_templates'!BZ14-1,""),"")</f>
        <v/>
      </c>
      <c r="CA15" s="91" t="str">
        <f>IF(NOT(ISBLANK('2 sup_templates'!CA15)),IF(NOT(ISBLANK('2 sup_templates'!CA14)),'2 sup_templates'!CA15/'2 sup_templates'!CA14-1,""),"")</f>
        <v/>
      </c>
      <c r="CB15" s="91" t="str">
        <f>IF(NOT(ISBLANK('2 sup_templates'!CB15)),IF(NOT(ISBLANK('2 sup_templates'!CB14)),'2 sup_templates'!CB15/'2 sup_templates'!CB14-1,""),"")</f>
        <v/>
      </c>
      <c r="CC15" s="91" t="str">
        <f>IF(NOT(ISBLANK('2 sup_templates'!CC15)),IF(NOT(ISBLANK('2 sup_templates'!CC14)),'2 sup_templates'!CC15/'2 sup_templates'!CC14-1,""),"")</f>
        <v/>
      </c>
      <c r="CD15" s="91" t="str">
        <f>IF(NOT(ISBLANK('2 sup_templates'!CD15)),IF(NOT(ISBLANK('2 sup_templates'!CD14)),'2 sup_templates'!CD15/'2 sup_templates'!CD14-1,""),"")</f>
        <v/>
      </c>
      <c r="CE15" s="91" t="str">
        <f>IF(NOT(ISBLANK('2 sup_templates'!CE15)),IF(NOT(ISBLANK('2 sup_templates'!CE14)),'2 sup_templates'!CE15/'2 sup_templates'!CE14-1,""),"")</f>
        <v/>
      </c>
      <c r="CF15" s="91" t="str">
        <f>IF(NOT(ISBLANK('2 sup_templates'!CF15)),IF(NOT(ISBLANK('2 sup_templates'!CF14)),'2 sup_templates'!CF15/'2 sup_templates'!CF14-1,""),"")</f>
        <v/>
      </c>
      <c r="CG15" s="91" t="str">
        <f>IF(NOT(ISBLANK('2 sup_templates'!CG15)),IF(NOT(ISBLANK('2 sup_templates'!CG14)),'2 sup_templates'!CG15/'2 sup_templates'!CG14-1,""),"")</f>
        <v/>
      </c>
      <c r="CH15" s="91" t="str">
        <f>IF(NOT(ISBLANK('2 sup_templates'!CH15)),IF(NOT(ISBLANK('2 sup_templates'!CH14)),'2 sup_templates'!CH15/'2 sup_templates'!CH14-1,""),"")</f>
        <v/>
      </c>
      <c r="CI15" s="91" t="str">
        <f>IF(NOT(ISBLANK('2 sup_templates'!CI15)),IF(NOT(ISBLANK('2 sup_templates'!CI14)),'2 sup_templates'!CI15/'2 sup_templates'!CI14-1,""),"")</f>
        <v/>
      </c>
      <c r="CJ15" s="91" t="str">
        <f>IF(NOT(ISBLANK('2 sup_templates'!CJ15)),IF(NOT(ISBLANK('2 sup_templates'!CJ14)),'2 sup_templates'!CJ15/'2 sup_templates'!CJ14-1,""),"")</f>
        <v/>
      </c>
      <c r="CK15" s="91" t="str">
        <f>IF(NOT(ISBLANK('2 sup_templates'!CK15)),IF(NOT(ISBLANK('2 sup_templates'!CK14)),'2 sup_templates'!CK15/'2 sup_templates'!CK14-1,""),"")</f>
        <v/>
      </c>
      <c r="CL15" s="91" t="str">
        <f>IF(NOT(ISBLANK('2 sup_templates'!CL15)),IF(NOT(ISBLANK('2 sup_templates'!CL14)),'2 sup_templates'!CL15/'2 sup_templates'!CL14-1,""),"")</f>
        <v/>
      </c>
      <c r="CN15" s="60">
        <v>2006</v>
      </c>
      <c r="CO15" s="94" t="str">
        <f>IF(NOT(ISBLANK('2 sup_templates'!DF15)),IF(NOT(ISBLANK('2 sup_templates'!DF14)),'2 sup_templates'!DF15/'2 sup_templates'!DF14-1,""),"")</f>
        <v/>
      </c>
      <c r="CP15" s="94" t="str">
        <f>IF(NOT(ISBLANK('2 sup_templates'!DG15)),IF(NOT(ISBLANK('2 sup_templates'!DG14)),'2 sup_templates'!DG15/'2 sup_templates'!DG14-1,""),"")</f>
        <v/>
      </c>
      <c r="CQ15" s="94" t="str">
        <f>IF(NOT(ISBLANK('2 sup_templates'!DH15)),IF(NOT(ISBLANK('2 sup_templates'!DH14)),'2 sup_templates'!DH15/'2 sup_templates'!DH14-1,""),"")</f>
        <v/>
      </c>
      <c r="CR15" s="94" t="str">
        <f>IF(NOT(ISBLANK('2 sup_templates'!DI15)),IF(NOT(ISBLANK('2 sup_templates'!DI14)),'2 sup_templates'!DI15/'2 sup_templates'!DI14-1,""),"")</f>
        <v/>
      </c>
      <c r="CS15" s="94" t="str">
        <f>IF(NOT(ISBLANK('2 sup_templates'!DJ15)),IF(NOT(ISBLANK('2 sup_templates'!DJ14)),'2 sup_templates'!DJ15/'2 sup_templates'!DJ14-1,""),"")</f>
        <v/>
      </c>
      <c r="CT15" s="94" t="str">
        <f>IF(NOT(ISBLANK('2 sup_templates'!DK15)),IF(NOT(ISBLANK('2 sup_templates'!DK14)),'2 sup_templates'!DK15/'2 sup_templates'!DK14-1,""),"")</f>
        <v/>
      </c>
      <c r="CU15" s="94" t="str">
        <f>IF(NOT(ISBLANK('2 sup_templates'!DL15)),IF(NOT(ISBLANK('2 sup_templates'!DL14)),'2 sup_templates'!DL15/'2 sup_templates'!DL14-1,""),"")</f>
        <v/>
      </c>
      <c r="CV15" s="94" t="str">
        <f>IF(NOT(ISBLANK('2 sup_templates'!DM15)),IF(NOT(ISBLANK('2 sup_templates'!DM14)),'2 sup_templates'!DM15/'2 sup_templates'!DM14-1,""),"")</f>
        <v/>
      </c>
      <c r="CW15" s="94" t="str">
        <f>IF(NOT(ISBLANK('2 sup_templates'!DN15)),IF(NOT(ISBLANK('2 sup_templates'!DN14)),'2 sup_templates'!DN15/'2 sup_templates'!DN14-1,""),"")</f>
        <v/>
      </c>
      <c r="CX15" s="94" t="str">
        <f>IF(NOT(ISBLANK('2 sup_templates'!DO15)),IF(NOT(ISBLANK('2 sup_templates'!DO14)),'2 sup_templates'!DO15/'2 sup_templates'!DO14-1,""),"")</f>
        <v/>
      </c>
      <c r="CY15" s="94" t="str">
        <f>IF(NOT(ISBLANK('2 sup_templates'!DP15)),IF(NOT(ISBLANK('2 sup_templates'!DP14)),'2 sup_templates'!DP15/'2 sup_templates'!DP14-1,""),"")</f>
        <v/>
      </c>
      <c r="CZ15" s="94" t="str">
        <f>IF(NOT(ISBLANK('2 sup_templates'!DQ15)),IF(NOT(ISBLANK('2 sup_templates'!DQ14)),'2 sup_templates'!DQ15/'2 sup_templates'!DQ14-1,""),"")</f>
        <v/>
      </c>
      <c r="DA15" s="94" t="str">
        <f>IF(NOT(ISBLANK('2 sup_templates'!DR15)),IF(NOT(ISBLANK('2 sup_templates'!DR14)),'2 sup_templates'!DR15/'2 sup_templates'!DR14-1,""),"")</f>
        <v/>
      </c>
      <c r="DB15" s="94" t="str">
        <f>IF(NOT(ISBLANK('2 sup_templates'!DS15)),IF(NOT(ISBLANK('2 sup_templates'!DS14)),'2 sup_templates'!DS15/'2 sup_templates'!DS14-1,""),"")</f>
        <v/>
      </c>
    </row>
    <row r="16" spans="1:108" x14ac:dyDescent="0.2">
      <c r="A16" s="4" t="s">
        <v>800</v>
      </c>
      <c r="B16" s="60">
        <v>2007</v>
      </c>
      <c r="C16" s="355" t="str">
        <f>IF(NOT(ISBLANK('2 sup_templates'!C16)),IF(NOT(ISBLANK('2 sup_templates'!C15)),'2 sup_templates'!C16/'2 sup_templates'!C15-1,""),"")</f>
        <v/>
      </c>
      <c r="D16" s="355" t="str">
        <f>IF(NOT(ISBLANK('2 sup_templates'!D16)),IF(NOT(ISBLANK('2 sup_templates'!D15)),'2 sup_templates'!D16/'2 sup_templates'!D15-1,""),"")</f>
        <v/>
      </c>
      <c r="E16" s="355" t="str">
        <f>IF(NOT(ISBLANK('2 sup_templates'!E16)),IF(NOT(ISBLANK('2 sup_templates'!E15)),'2 sup_templates'!E16/'2 sup_templates'!E15-1,""),"")</f>
        <v/>
      </c>
      <c r="F16" s="355" t="str">
        <f>IF(NOT(ISBLANK('2 sup_templates'!F16)),IF(NOT(ISBLANK('2 sup_templates'!F15)),'2 sup_templates'!F16/'2 sup_templates'!F15-1,""),"")</f>
        <v/>
      </c>
      <c r="G16" s="355" t="str">
        <f>IF(NOT(ISBLANK('2 sup_templates'!G16)),IF(NOT(ISBLANK('2 sup_templates'!G15)),'2 sup_templates'!G16/'2 sup_templates'!G15-1,""),"")</f>
        <v/>
      </c>
      <c r="H16" s="355" t="str">
        <f>IF(NOT(ISBLANK('2 sup_templates'!H16)),IF(NOT(ISBLANK('2 sup_templates'!H15)),'2 sup_templates'!H16/'2 sup_templates'!H15-1,""),"")</f>
        <v/>
      </c>
      <c r="I16" s="355" t="str">
        <f>IF(NOT(ISBLANK('2 sup_templates'!I16)),IF(NOT(ISBLANK('2 sup_templates'!I15)),'2 sup_templates'!I16/'2 sup_templates'!I15-1,""),"")</f>
        <v/>
      </c>
      <c r="J16" s="355" t="str">
        <f>IF(NOT(ISBLANK('2 sup_templates'!J16)),IF(NOT(ISBLANK('2 sup_templates'!J15)),'2 sup_templates'!J16/'2 sup_templates'!J15-1,""),"")</f>
        <v/>
      </c>
      <c r="K16" s="355" t="str">
        <f>IF(NOT(ISBLANK('2 sup_templates'!K16)),IF(NOT(ISBLANK('2 sup_templates'!K15)),'2 sup_templates'!K16/'2 sup_templates'!K15-1,""),"")</f>
        <v/>
      </c>
      <c r="L16" s="355" t="str">
        <f>IF(NOT(ISBLANK('2 sup_templates'!L16)),IF(NOT(ISBLANK('2 sup_templates'!L15)),'2 sup_templates'!L16/'2 sup_templates'!L15-1,""),"")</f>
        <v/>
      </c>
      <c r="M16" s="355" t="str">
        <f>IF(NOT(ISBLANK('2 sup_templates'!M16)),IF(NOT(ISBLANK('2 sup_templates'!M15)),'2 sup_templates'!M16/'2 sup_templates'!M15-1,""),"")</f>
        <v/>
      </c>
      <c r="N16" s="355" t="str">
        <f>IF(NOT(ISBLANK('2 sup_templates'!N16)),IF(NOT(ISBLANK('2 sup_templates'!N15)),'2 sup_templates'!N16/'2 sup_templates'!N15-1,""),"")</f>
        <v/>
      </c>
      <c r="O16" s="355" t="str">
        <f>IF(NOT(ISBLANK('2 sup_templates'!O16)),IF(NOT(ISBLANK('2 sup_templates'!O15)),'2 sup_templates'!O16/'2 sup_templates'!O15-1,""),"")</f>
        <v/>
      </c>
      <c r="P16" s="355" t="str">
        <f>IF(NOT(ISBLANK('2 sup_templates'!P16)),IF(NOT(ISBLANK('2 sup_templates'!P15)),'2 sup_templates'!P16/'2 sup_templates'!P15-1,""),"")</f>
        <v/>
      </c>
      <c r="Q16" s="355" t="str">
        <f>IF(NOT(ISBLANK('2 sup_templates'!Q16)),IF(NOT(ISBLANK('2 sup_templates'!Q15)),'2 sup_templates'!Q16/'2 sup_templates'!Q15-1,""),"")</f>
        <v/>
      </c>
      <c r="R16" s="355" t="str">
        <f>IF(NOT(ISBLANK('2 sup_templates'!R16)),IF(NOT(ISBLANK('2 sup_templates'!R15)),'2 sup_templates'!R16/'2 sup_templates'!R15-1,""),"")</f>
        <v/>
      </c>
      <c r="S16" s="355" t="str">
        <f>IF(NOT(ISBLANK('2 sup_templates'!S16)),IF(NOT(ISBLANK('2 sup_templates'!S15)),'2 sup_templates'!S16/'2 sup_templates'!S15-1,""),"")</f>
        <v/>
      </c>
      <c r="T16" s="355" t="str">
        <f>IF(NOT(ISBLANK('2 sup_templates'!T16)),IF(NOT(ISBLANK('2 sup_templates'!T15)),'2 sup_templates'!T16/'2 sup_templates'!T15-1,""),"")</f>
        <v/>
      </c>
      <c r="U16" s="355" t="str">
        <f>IF(NOT(ISBLANK('2 sup_templates'!U16)),IF(NOT(ISBLANK('2 sup_templates'!U15)),'2 sup_templates'!U16/'2 sup_templates'!U15-1,""),"")</f>
        <v/>
      </c>
      <c r="V16" s="355" t="str">
        <f>IF(NOT(ISBLANK('2 sup_templates'!V16)),IF(NOT(ISBLANK('2 sup_templates'!V15)),'2 sup_templates'!V16/'2 sup_templates'!V15-1,""),"")</f>
        <v/>
      </c>
      <c r="W16" s="355" t="str">
        <f>IF(NOT(ISBLANK('2 sup_templates'!W16)),IF(NOT(ISBLANK('2 sup_templates'!W15)),'2 sup_templates'!W16/'2 sup_templates'!W15-1,""),"")</f>
        <v/>
      </c>
      <c r="X16" s="355" t="str">
        <f>IF(NOT(ISBLANK('2 sup_templates'!X16)),IF(NOT(ISBLANK('2 sup_templates'!X15)),'2 sup_templates'!X16/'2 sup_templates'!X15-1,""),"")</f>
        <v/>
      </c>
      <c r="Y16" s="355" t="str">
        <f>IF(NOT(ISBLANK('2 sup_templates'!Y16)),IF(NOT(ISBLANK('2 sup_templates'!Y15)),'2 sup_templates'!Y16/'2 sup_templates'!Y15-1,""),"")</f>
        <v/>
      </c>
      <c r="Z16" s="355" t="str">
        <f>IF(NOT(ISBLANK('2 sup_templates'!Z16)),IF(NOT(ISBLANK('2 sup_templates'!Z15)),'2 sup_templates'!Z16/'2 sup_templates'!Z15-1,""),"")</f>
        <v/>
      </c>
      <c r="AA16" s="355" t="str">
        <f>IF(NOT(ISBLANK('2 sup_templates'!AA16)),IF(NOT(ISBLANK('2 sup_templates'!AA15)),'2 sup_templates'!AA16/'2 sup_templates'!AA15-1,""),"")</f>
        <v/>
      </c>
      <c r="AB16" s="355" t="str">
        <f>IF(NOT(ISBLANK('2 sup_templates'!AB16)),IF(NOT(ISBLANK('2 sup_templates'!AB15)),'2 sup_templates'!AB16/'2 sup_templates'!AB15-1,""),"")</f>
        <v/>
      </c>
      <c r="AC16" s="355" t="str">
        <f>IF(NOT(ISBLANK('2 sup_templates'!AC16)),IF(NOT(ISBLANK('2 sup_templates'!AC15)),'2 sup_templates'!AC16/'2 sup_templates'!AC15-1,""),"")</f>
        <v/>
      </c>
      <c r="AD16" s="355" t="str">
        <f>IF(NOT(ISBLANK('2 sup_templates'!AD16)),IF(NOT(ISBLANK('2 sup_templates'!AD15)),'2 sup_templates'!AD16/'2 sup_templates'!AD15-1,""),"")</f>
        <v/>
      </c>
      <c r="AE16" s="355" t="str">
        <f>IF(NOT(ISBLANK('2 sup_templates'!AE16)),IF(NOT(ISBLANK('2 sup_templates'!AE15)),'2 sup_templates'!AE16/'2 sup_templates'!AE15-1,""),"")</f>
        <v/>
      </c>
      <c r="AF16" s="355" t="str">
        <f>IF(NOT(ISBLANK('2 sup_templates'!AF16)),IF(NOT(ISBLANK('2 sup_templates'!AF15)),'2 sup_templates'!AF16/'2 sup_templates'!AF15-1,""),"")</f>
        <v/>
      </c>
      <c r="AG16" s="355" t="str">
        <f>IF(NOT(ISBLANK('2 sup_templates'!AG16)),IF(NOT(ISBLANK('2 sup_templates'!AG15)),'2 sup_templates'!AG16/'2 sup_templates'!AG15-1,""),"")</f>
        <v/>
      </c>
      <c r="AH16" s="355" t="str">
        <f>IF(NOT(ISBLANK('2 sup_templates'!AH16)),IF(NOT(ISBLANK('2 sup_templates'!AH15)),'2 sup_templates'!AH16/'2 sup_templates'!AH15-1,""),"")</f>
        <v/>
      </c>
      <c r="AI16" s="355" t="str">
        <f>IF(NOT(ISBLANK('2 sup_templates'!AI16)),IF(NOT(ISBLANK('2 sup_templates'!AI15)),'2 sup_templates'!AI16/'2 sup_templates'!AI15-1,""),"")</f>
        <v/>
      </c>
      <c r="AJ16" s="355" t="str">
        <f>IF(NOT(ISBLANK('2 sup_templates'!AJ16)),IF(NOT(ISBLANK('2 sup_templates'!AJ15)),'2 sup_templates'!AJ16/'2 sup_templates'!AJ15-1,""),"")</f>
        <v/>
      </c>
      <c r="AK16" s="355" t="str">
        <f>IF(NOT(ISBLANK('2 sup_templates'!AK16)),IF(NOT(ISBLANK('2 sup_templates'!AK15)),'2 sup_templates'!AK16/'2 sup_templates'!AK15-1,""),"")</f>
        <v/>
      </c>
      <c r="AL16" s="355" t="str">
        <f>IF(NOT(ISBLANK('2 sup_templates'!AL16)),IF(NOT(ISBLANK('2 sup_templates'!AL15)),'2 sup_templates'!AL16/'2 sup_templates'!AL15-1,""),"")</f>
        <v/>
      </c>
      <c r="AM16" s="248"/>
      <c r="AN16" s="60">
        <v>2007</v>
      </c>
      <c r="AO16" s="91" t="str">
        <f>IF(NOT(ISBLANK('2 sup_templates'!AO16)),IF(NOT(ISBLANK('2 sup_templates'!AO15)),'2 sup_templates'!AO16/'2 sup_templates'!AO15-1,""),"")</f>
        <v/>
      </c>
      <c r="AP16" s="94" t="str">
        <f>IF(NOT(ISBLANK('2 sup_templates'!AP16)),IF(NOT(ISBLANK('2 sup_templates'!AP15)),'2 sup_templates'!AP16/'2 sup_templates'!AP15-1,""),"")</f>
        <v/>
      </c>
      <c r="AQ16" s="91" t="str">
        <f>IF(NOT(ISBLANK('2 sup_templates'!AQ16)),IF(NOT(ISBLANK('2 sup_templates'!AQ15)),'2 sup_templates'!AQ16/'2 sup_templates'!AQ15-1,""),"")</f>
        <v/>
      </c>
      <c r="AR16" s="94" t="str">
        <f>IF(NOT(ISBLANK('2 sup_templates'!AR16)),IF(NOT(ISBLANK('2 sup_templates'!AR15)),'2 sup_templates'!AR16/'2 sup_templates'!AR15-1,""),"")</f>
        <v/>
      </c>
      <c r="AS16" s="91" t="str">
        <f>IF(NOT(ISBLANK('2 sup_templates'!AS16)),IF(NOT(ISBLANK('2 sup_templates'!AS15)),'2 sup_templates'!AS16/'2 sup_templates'!AS15-1,""),"")</f>
        <v/>
      </c>
      <c r="AT16" s="94" t="str">
        <f>IF(NOT(ISBLANK('2 sup_templates'!AT16)),IF(NOT(ISBLANK('2 sup_templates'!AT15)),'2 sup_templates'!AT16/'2 sup_templates'!AT15-1,""),"")</f>
        <v/>
      </c>
      <c r="AU16" s="91" t="str">
        <f>IF(NOT(ISBLANK('2 sup_templates'!AU16)),IF(NOT(ISBLANK('2 sup_templates'!AU15)),'2 sup_templates'!AU16/'2 sup_templates'!AU15-1,""),"")</f>
        <v/>
      </c>
      <c r="AV16" s="94" t="str">
        <f>IF(NOT(ISBLANK('2 sup_templates'!AV16)),IF(NOT(ISBLANK('2 sup_templates'!AV15)),'2 sup_templates'!AV16/'2 sup_templates'!AV15-1,""),"")</f>
        <v/>
      </c>
      <c r="AW16" s="94" t="str">
        <f>IF(NOT(ISBLANK('2 sup_templates'!AW16)),IF(NOT(ISBLANK('2 sup_templates'!AW15)),'2 sup_templates'!AW16/'2 sup_templates'!AW15-1,""),"")</f>
        <v/>
      </c>
      <c r="AX16" s="94" t="str">
        <f>IF(NOT(ISBLANK('2 sup_templates'!AX16)),IF(NOT(ISBLANK('2 sup_templates'!AX15)),'2 sup_templates'!AX16/'2 sup_templates'!AX15-1,""),"")</f>
        <v/>
      </c>
      <c r="AY16" s="94" t="str">
        <f>IF(NOT(ISBLANK('2 sup_templates'!AY16)),IF(NOT(ISBLANK('2 sup_templates'!AY15)),'2 sup_templates'!AY16/'2 sup_templates'!AY15-1,""),"")</f>
        <v/>
      </c>
      <c r="AZ16" s="94" t="str">
        <f>IF(NOT(ISBLANK('2 sup_templates'!AZ16)),IF(NOT(ISBLANK('2 sup_templates'!AZ15)),'2 sup_templates'!AZ16/'2 sup_templates'!AZ15-1,""),"")</f>
        <v/>
      </c>
      <c r="BA16" s="94" t="str">
        <f>IF(NOT(ISBLANK('2 sup_templates'!BA16)),IF(NOT(ISBLANK('2 sup_templates'!BA15)),'2 sup_templates'!BA16/'2 sup_templates'!BA15-1,""),"")</f>
        <v/>
      </c>
      <c r="BB16" s="94" t="str">
        <f>IF(NOT(ISBLANK('2 sup_templates'!BB16)),IF(NOT(ISBLANK('2 sup_templates'!BB15)),'2 sup_templates'!BB16/'2 sup_templates'!BB15-1,""),"")</f>
        <v/>
      </c>
      <c r="BC16" s="94" t="str">
        <f>IF(NOT(ISBLANK('2 sup_templates'!BC16)),IF(NOT(ISBLANK('2 sup_templates'!BC15)),'2 sup_templates'!BC16/'2 sup_templates'!BC15-1,""),"")</f>
        <v/>
      </c>
      <c r="BD16" s="94" t="str">
        <f>IF(NOT(ISBLANK('2 sup_templates'!BD16)),IF(NOT(ISBLANK('2 sup_templates'!BD15)),'2 sup_templates'!BD16/'2 sup_templates'!BD15-1,""),"")</f>
        <v/>
      </c>
      <c r="BE16" s="94" t="str">
        <f>IF(NOT(ISBLANK('2 sup_templates'!BE16)),IF(NOT(ISBLANK('2 sup_templates'!BE15)),'2 sup_templates'!BE16/'2 sup_templates'!BE15-1,""),"")</f>
        <v/>
      </c>
      <c r="BF16" s="94" t="str">
        <f>IF(NOT(ISBLANK('2 sup_templates'!BF16)),IF(NOT(ISBLANK('2 sup_templates'!BF15)),'2 sup_templates'!BF16/'2 sup_templates'!BF15-1,""),"")</f>
        <v/>
      </c>
      <c r="BG16" s="94" t="str">
        <f>IF(NOT(ISBLANK('2 sup_templates'!BG16)),IF(NOT(ISBLANK('2 sup_templates'!BG15)),'2 sup_templates'!BG16/'2 sup_templates'!BG15-1,""),"")</f>
        <v/>
      </c>
      <c r="BH16" s="94" t="str">
        <f>IF(NOT(ISBLANK('2 sup_templates'!BH16)),IF(NOT(ISBLANK('2 sup_templates'!BH15)),'2 sup_templates'!BH16/'2 sup_templates'!BH15-1,""),"")</f>
        <v/>
      </c>
      <c r="BI16" s="94" t="str">
        <f>IF(NOT(ISBLANK('2 sup_templates'!BI16)),IF(NOT(ISBLANK('2 sup_templates'!BI15)),'2 sup_templates'!BI16/'2 sup_templates'!BI15-1,""),"")</f>
        <v/>
      </c>
      <c r="BJ16" s="94" t="str">
        <f>IF(NOT(ISBLANK('2 sup_templates'!BJ16)),IF(NOT(ISBLANK('2 sup_templates'!BJ15)),'2 sup_templates'!BJ16/'2 sup_templates'!BJ15-1,""),"")</f>
        <v/>
      </c>
      <c r="BK16" s="94" t="str">
        <f>IF(NOT(ISBLANK('2 sup_templates'!BK16)),IF(NOT(ISBLANK('2 sup_templates'!BK15)),'2 sup_templates'!BK16/'2 sup_templates'!BK15-1,""),"")</f>
        <v/>
      </c>
      <c r="BL16" s="94" t="str">
        <f>IF(NOT(ISBLANK('2 sup_templates'!BL16)),IF(NOT(ISBLANK('2 sup_templates'!BL15)),'2 sup_templates'!BL16/'2 sup_templates'!BL15-1,""),"")</f>
        <v/>
      </c>
      <c r="BM16" s="248"/>
      <c r="BN16" s="60">
        <v>2007</v>
      </c>
      <c r="BO16" s="91" t="str">
        <f>IF(NOT(ISBLANK('2 sup_templates'!BO16)),IF(NOT(ISBLANK('2 sup_templates'!BO15)),'2 sup_templates'!BO16/'2 sup_templates'!BO15-1,""),"")</f>
        <v/>
      </c>
      <c r="BP16" s="91" t="str">
        <f>IF(NOT(ISBLANK('2 sup_templates'!BP16)),IF(NOT(ISBLANK('2 sup_templates'!BP15)),'2 sup_templates'!BP16/'2 sup_templates'!BP15-1,""),"")</f>
        <v/>
      </c>
      <c r="BQ16" s="91" t="str">
        <f>IF(NOT(ISBLANK('2 sup_templates'!BQ16)),IF(NOT(ISBLANK('2 sup_templates'!BQ15)),'2 sup_templates'!BQ16/'2 sup_templates'!BQ15-1,""),"")</f>
        <v/>
      </c>
      <c r="BR16" s="91" t="str">
        <f>IF(NOT(ISBLANK('2 sup_templates'!BR16)),IF(NOT(ISBLANK('2 sup_templates'!BR15)),'2 sup_templates'!BR16/'2 sup_templates'!BR15-1,""),"")</f>
        <v/>
      </c>
      <c r="BS16" s="91" t="str">
        <f>IF(NOT(ISBLANK('2 sup_templates'!BS16)),IF(NOT(ISBLANK('2 sup_templates'!BS15)),'2 sup_templates'!BS16/'2 sup_templates'!BS15-1,""),"")</f>
        <v/>
      </c>
      <c r="BT16" s="91" t="str">
        <f>IF(NOT(ISBLANK('2 sup_templates'!BT16)),IF(NOT(ISBLANK('2 sup_templates'!BT15)),'2 sup_templates'!BT16/'2 sup_templates'!BT15-1,""),"")</f>
        <v/>
      </c>
      <c r="BU16" s="91" t="str">
        <f>IF(NOT(ISBLANK('2 sup_templates'!BU16)),IF(NOT(ISBLANK('2 sup_templates'!BU15)),'2 sup_templates'!BU16/'2 sup_templates'!BU15-1,""),"")</f>
        <v/>
      </c>
      <c r="BV16" s="91" t="str">
        <f>IF(NOT(ISBLANK('2 sup_templates'!BV16)),IF(NOT(ISBLANK('2 sup_templates'!BV15)),'2 sup_templates'!BV16/'2 sup_templates'!BV15-1,""),"")</f>
        <v/>
      </c>
      <c r="BW16" s="91" t="str">
        <f>IF(NOT(ISBLANK('2 sup_templates'!BW16)),IF(NOT(ISBLANK('2 sup_templates'!BW15)),'2 sup_templates'!BW16/'2 sup_templates'!BW15-1,""),"")</f>
        <v/>
      </c>
      <c r="BX16" s="91" t="str">
        <f>IF(NOT(ISBLANK('2 sup_templates'!BX16)),IF(NOT(ISBLANK('2 sup_templates'!BX15)),'2 sup_templates'!BX16/'2 sup_templates'!BX15-1,""),"")</f>
        <v/>
      </c>
      <c r="BY16" s="91" t="str">
        <f>IF(NOT(ISBLANK('2 sup_templates'!BY16)),IF(NOT(ISBLANK('2 sup_templates'!BY15)),'2 sup_templates'!BY16/'2 sup_templates'!BY15-1,""),"")</f>
        <v/>
      </c>
      <c r="BZ16" s="91" t="str">
        <f>IF(NOT(ISBLANK('2 sup_templates'!BZ16)),IF(NOT(ISBLANK('2 sup_templates'!BZ15)),'2 sup_templates'!BZ16/'2 sup_templates'!BZ15-1,""),"")</f>
        <v/>
      </c>
      <c r="CA16" s="91" t="str">
        <f>IF(NOT(ISBLANK('2 sup_templates'!CA16)),IF(NOT(ISBLANK('2 sup_templates'!CA15)),'2 sup_templates'!CA16/'2 sup_templates'!CA15-1,""),"")</f>
        <v/>
      </c>
      <c r="CB16" s="91" t="str">
        <f>IF(NOT(ISBLANK('2 sup_templates'!CB16)),IF(NOT(ISBLANK('2 sup_templates'!CB15)),'2 sup_templates'!CB16/'2 sup_templates'!CB15-1,""),"")</f>
        <v/>
      </c>
      <c r="CC16" s="91" t="str">
        <f>IF(NOT(ISBLANK('2 sup_templates'!CC16)),IF(NOT(ISBLANK('2 sup_templates'!CC15)),'2 sup_templates'!CC16/'2 sup_templates'!CC15-1,""),"")</f>
        <v/>
      </c>
      <c r="CD16" s="91" t="str">
        <f>IF(NOT(ISBLANK('2 sup_templates'!CD16)),IF(NOT(ISBLANK('2 sup_templates'!CD15)),'2 sup_templates'!CD16/'2 sup_templates'!CD15-1,""),"")</f>
        <v/>
      </c>
      <c r="CE16" s="91" t="str">
        <f>IF(NOT(ISBLANK('2 sup_templates'!CE16)),IF(NOT(ISBLANK('2 sup_templates'!CE15)),'2 sup_templates'!CE16/'2 sup_templates'!CE15-1,""),"")</f>
        <v/>
      </c>
      <c r="CF16" s="91" t="str">
        <f>IF(NOT(ISBLANK('2 sup_templates'!CF16)),IF(NOT(ISBLANK('2 sup_templates'!CF15)),'2 sup_templates'!CF16/'2 sup_templates'!CF15-1,""),"")</f>
        <v/>
      </c>
      <c r="CG16" s="91" t="str">
        <f>IF(NOT(ISBLANK('2 sup_templates'!CG16)),IF(NOT(ISBLANK('2 sup_templates'!CG15)),'2 sup_templates'!CG16/'2 sup_templates'!CG15-1,""),"")</f>
        <v/>
      </c>
      <c r="CH16" s="91" t="str">
        <f>IF(NOT(ISBLANK('2 sup_templates'!CH16)),IF(NOT(ISBLANK('2 sup_templates'!CH15)),'2 sup_templates'!CH16/'2 sup_templates'!CH15-1,""),"")</f>
        <v/>
      </c>
      <c r="CI16" s="91" t="str">
        <f>IF(NOT(ISBLANK('2 sup_templates'!CI16)),IF(NOT(ISBLANK('2 sup_templates'!CI15)),'2 sup_templates'!CI16/'2 sup_templates'!CI15-1,""),"")</f>
        <v/>
      </c>
      <c r="CJ16" s="91" t="str">
        <f>IF(NOT(ISBLANK('2 sup_templates'!CJ16)),IF(NOT(ISBLANK('2 sup_templates'!CJ15)),'2 sup_templates'!CJ16/'2 sup_templates'!CJ15-1,""),"")</f>
        <v/>
      </c>
      <c r="CK16" s="91" t="str">
        <f>IF(NOT(ISBLANK('2 sup_templates'!CK16)),IF(NOT(ISBLANK('2 sup_templates'!CK15)),'2 sup_templates'!CK16/'2 sup_templates'!CK15-1,""),"")</f>
        <v/>
      </c>
      <c r="CL16" s="91" t="str">
        <f>IF(NOT(ISBLANK('2 sup_templates'!CL16)),IF(NOT(ISBLANK('2 sup_templates'!CL15)),'2 sup_templates'!CL16/'2 sup_templates'!CL15-1,""),"")</f>
        <v/>
      </c>
      <c r="CN16" s="60">
        <v>2007</v>
      </c>
      <c r="CO16" s="94" t="str">
        <f>IF(NOT(ISBLANK('2 sup_templates'!DF16)),IF(NOT(ISBLANK('2 sup_templates'!DF15)),'2 sup_templates'!DF16/'2 sup_templates'!DF15-1,""),"")</f>
        <v/>
      </c>
      <c r="CP16" s="94" t="str">
        <f>IF(NOT(ISBLANK('2 sup_templates'!DG16)),IF(NOT(ISBLANK('2 sup_templates'!DG15)),'2 sup_templates'!DG16/'2 sup_templates'!DG15-1,""),"")</f>
        <v/>
      </c>
      <c r="CQ16" s="94" t="str">
        <f>IF(NOT(ISBLANK('2 sup_templates'!DH16)),IF(NOT(ISBLANK('2 sup_templates'!DH15)),'2 sup_templates'!DH16/'2 sup_templates'!DH15-1,""),"")</f>
        <v/>
      </c>
      <c r="CR16" s="94" t="str">
        <f>IF(NOT(ISBLANK('2 sup_templates'!DI16)),IF(NOT(ISBLANK('2 sup_templates'!DI15)),'2 sup_templates'!DI16/'2 sup_templates'!DI15-1,""),"")</f>
        <v/>
      </c>
      <c r="CS16" s="94" t="str">
        <f>IF(NOT(ISBLANK('2 sup_templates'!DJ16)),IF(NOT(ISBLANK('2 sup_templates'!DJ15)),'2 sup_templates'!DJ16/'2 sup_templates'!DJ15-1,""),"")</f>
        <v/>
      </c>
      <c r="CT16" s="94" t="str">
        <f>IF(NOT(ISBLANK('2 sup_templates'!DK16)),IF(NOT(ISBLANK('2 sup_templates'!DK15)),'2 sup_templates'!DK16/'2 sup_templates'!DK15-1,""),"")</f>
        <v/>
      </c>
      <c r="CU16" s="94" t="str">
        <f>IF(NOT(ISBLANK('2 sup_templates'!DL16)),IF(NOT(ISBLANK('2 sup_templates'!DL15)),'2 sup_templates'!DL16/'2 sup_templates'!DL15-1,""),"")</f>
        <v/>
      </c>
      <c r="CV16" s="94" t="str">
        <f>IF(NOT(ISBLANK('2 sup_templates'!DM16)),IF(NOT(ISBLANK('2 sup_templates'!DM15)),'2 sup_templates'!DM16/'2 sup_templates'!DM15-1,""),"")</f>
        <v/>
      </c>
      <c r="CW16" s="94" t="str">
        <f>IF(NOT(ISBLANK('2 sup_templates'!DN16)),IF(NOT(ISBLANK('2 sup_templates'!DN15)),'2 sup_templates'!DN16/'2 sup_templates'!DN15-1,""),"")</f>
        <v/>
      </c>
      <c r="CX16" s="94" t="str">
        <f>IF(NOT(ISBLANK('2 sup_templates'!DO16)),IF(NOT(ISBLANK('2 sup_templates'!DO15)),'2 sup_templates'!DO16/'2 sup_templates'!DO15-1,""),"")</f>
        <v/>
      </c>
      <c r="CY16" s="94" t="str">
        <f>IF(NOT(ISBLANK('2 sup_templates'!DP16)),IF(NOT(ISBLANK('2 sup_templates'!DP15)),'2 sup_templates'!DP16/'2 sup_templates'!DP15-1,""),"")</f>
        <v/>
      </c>
      <c r="CZ16" s="94" t="str">
        <f>IF(NOT(ISBLANK('2 sup_templates'!DQ16)),IF(NOT(ISBLANK('2 sup_templates'!DQ15)),'2 sup_templates'!DQ16/'2 sup_templates'!DQ15-1,""),"")</f>
        <v/>
      </c>
      <c r="DA16" s="94" t="str">
        <f>IF(NOT(ISBLANK('2 sup_templates'!DR16)),IF(NOT(ISBLANK('2 sup_templates'!DR15)),'2 sup_templates'!DR16/'2 sup_templates'!DR15-1,""),"")</f>
        <v/>
      </c>
      <c r="DB16" s="94" t="str">
        <f>IF(NOT(ISBLANK('2 sup_templates'!DS16)),IF(NOT(ISBLANK('2 sup_templates'!DS15)),'2 sup_templates'!DS16/'2 sup_templates'!DS15-1,""),"")</f>
        <v/>
      </c>
    </row>
    <row r="17" spans="1:106" x14ac:dyDescent="0.2">
      <c r="A17" s="4"/>
      <c r="B17" s="60">
        <v>2008</v>
      </c>
      <c r="C17" s="355" t="str">
        <f>IF(NOT(ISBLANK('2 sup_templates'!C17)),IF(NOT(ISBLANK('2 sup_templates'!C16)),'2 sup_templates'!C17/'2 sup_templates'!C16-1,""),"")</f>
        <v/>
      </c>
      <c r="D17" s="355" t="str">
        <f>IF(NOT(ISBLANK('2 sup_templates'!D17)),IF(NOT(ISBLANK('2 sup_templates'!D16)),'2 sup_templates'!D17/'2 sup_templates'!D16-1,""),"")</f>
        <v/>
      </c>
      <c r="E17" s="355" t="str">
        <f>IF(NOT(ISBLANK('2 sup_templates'!E17)),IF(NOT(ISBLANK('2 sup_templates'!E16)),'2 sup_templates'!E17/'2 sup_templates'!E16-1,""),"")</f>
        <v/>
      </c>
      <c r="F17" s="355" t="str">
        <f>IF(NOT(ISBLANK('2 sup_templates'!F17)),IF(NOT(ISBLANK('2 sup_templates'!F16)),'2 sup_templates'!F17/'2 sup_templates'!F16-1,""),"")</f>
        <v/>
      </c>
      <c r="G17" s="355" t="str">
        <f>IF(NOT(ISBLANK('2 sup_templates'!G17)),IF(NOT(ISBLANK('2 sup_templates'!G16)),'2 sup_templates'!G17/'2 sup_templates'!G16-1,""),"")</f>
        <v/>
      </c>
      <c r="H17" s="355" t="str">
        <f>IF(NOT(ISBLANK('2 sup_templates'!H17)),IF(NOT(ISBLANK('2 sup_templates'!H16)),'2 sup_templates'!H17/'2 sup_templates'!H16-1,""),"")</f>
        <v/>
      </c>
      <c r="I17" s="355" t="str">
        <f>IF(NOT(ISBLANK('2 sup_templates'!I17)),IF(NOT(ISBLANK('2 sup_templates'!I16)),'2 sup_templates'!I17/'2 sup_templates'!I16-1,""),"")</f>
        <v/>
      </c>
      <c r="J17" s="355" t="str">
        <f>IF(NOT(ISBLANK('2 sup_templates'!J17)),IF(NOT(ISBLANK('2 sup_templates'!J16)),'2 sup_templates'!J17/'2 sup_templates'!J16-1,""),"")</f>
        <v/>
      </c>
      <c r="K17" s="355" t="str">
        <f>IF(NOT(ISBLANK('2 sup_templates'!K17)),IF(NOT(ISBLANK('2 sup_templates'!K16)),'2 sup_templates'!K17/'2 sup_templates'!K16-1,""),"")</f>
        <v/>
      </c>
      <c r="L17" s="355" t="str">
        <f>IF(NOT(ISBLANK('2 sup_templates'!L17)),IF(NOT(ISBLANK('2 sup_templates'!L16)),'2 sup_templates'!L17/'2 sup_templates'!L16-1,""),"")</f>
        <v/>
      </c>
      <c r="M17" s="355" t="str">
        <f>IF(NOT(ISBLANK('2 sup_templates'!M17)),IF(NOT(ISBLANK('2 sup_templates'!M16)),'2 sup_templates'!M17/'2 sup_templates'!M16-1,""),"")</f>
        <v/>
      </c>
      <c r="N17" s="355" t="str">
        <f>IF(NOT(ISBLANK('2 sup_templates'!N17)),IF(NOT(ISBLANK('2 sup_templates'!N16)),'2 sup_templates'!N17/'2 sup_templates'!N16-1,""),"")</f>
        <v/>
      </c>
      <c r="O17" s="355" t="str">
        <f>IF(NOT(ISBLANK('2 sup_templates'!O17)),IF(NOT(ISBLANK('2 sup_templates'!O16)),'2 sup_templates'!O17/'2 sup_templates'!O16-1,""),"")</f>
        <v/>
      </c>
      <c r="P17" s="355" t="str">
        <f>IF(NOT(ISBLANK('2 sup_templates'!P17)),IF(NOT(ISBLANK('2 sup_templates'!P16)),'2 sup_templates'!P17/'2 sup_templates'!P16-1,""),"")</f>
        <v/>
      </c>
      <c r="Q17" s="355" t="str">
        <f>IF(NOT(ISBLANK('2 sup_templates'!Q17)),IF(NOT(ISBLANK('2 sup_templates'!Q16)),'2 sup_templates'!Q17/'2 sup_templates'!Q16-1,""),"")</f>
        <v/>
      </c>
      <c r="R17" s="355" t="str">
        <f>IF(NOT(ISBLANK('2 sup_templates'!R17)),IF(NOT(ISBLANK('2 sup_templates'!R16)),'2 sup_templates'!R17/'2 sup_templates'!R16-1,""),"")</f>
        <v/>
      </c>
      <c r="S17" s="355" t="str">
        <f>IF(NOT(ISBLANK('2 sup_templates'!S17)),IF(NOT(ISBLANK('2 sup_templates'!S16)),'2 sup_templates'!S17/'2 sup_templates'!S16-1,""),"")</f>
        <v/>
      </c>
      <c r="T17" s="355" t="str">
        <f>IF(NOT(ISBLANK('2 sup_templates'!T17)),IF(NOT(ISBLANK('2 sup_templates'!T16)),'2 sup_templates'!T17/'2 sup_templates'!T16-1,""),"")</f>
        <v/>
      </c>
      <c r="U17" s="355" t="str">
        <f>IF(NOT(ISBLANK('2 sup_templates'!U17)),IF(NOT(ISBLANK('2 sup_templates'!U16)),'2 sup_templates'!U17/'2 sup_templates'!U16-1,""),"")</f>
        <v/>
      </c>
      <c r="V17" s="355" t="str">
        <f>IF(NOT(ISBLANK('2 sup_templates'!V17)),IF(NOT(ISBLANK('2 sup_templates'!V16)),'2 sup_templates'!V17/'2 sup_templates'!V16-1,""),"")</f>
        <v/>
      </c>
      <c r="W17" s="355" t="str">
        <f>IF(NOT(ISBLANK('2 sup_templates'!W17)),IF(NOT(ISBLANK('2 sup_templates'!W16)),'2 sup_templates'!W17/'2 sup_templates'!W16-1,""),"")</f>
        <v/>
      </c>
      <c r="X17" s="355" t="str">
        <f>IF(NOT(ISBLANK('2 sup_templates'!X17)),IF(NOT(ISBLANK('2 sup_templates'!X16)),'2 sup_templates'!X17/'2 sup_templates'!X16-1,""),"")</f>
        <v/>
      </c>
      <c r="Y17" s="355" t="str">
        <f>IF(NOT(ISBLANK('2 sup_templates'!Y17)),IF(NOT(ISBLANK('2 sup_templates'!Y16)),'2 sup_templates'!Y17/'2 sup_templates'!Y16-1,""),"")</f>
        <v/>
      </c>
      <c r="Z17" s="355" t="str">
        <f>IF(NOT(ISBLANK('2 sup_templates'!Z17)),IF(NOT(ISBLANK('2 sup_templates'!Z16)),'2 sup_templates'!Z17/'2 sup_templates'!Z16-1,""),"")</f>
        <v/>
      </c>
      <c r="AA17" s="355" t="str">
        <f>IF(NOT(ISBLANK('2 sup_templates'!AA17)),IF(NOT(ISBLANK('2 sup_templates'!AA16)),'2 sup_templates'!AA17/'2 sup_templates'!AA16-1,""),"")</f>
        <v/>
      </c>
      <c r="AB17" s="355" t="str">
        <f>IF(NOT(ISBLANK('2 sup_templates'!AB17)),IF(NOT(ISBLANK('2 sup_templates'!AB16)),'2 sup_templates'!AB17/'2 sup_templates'!AB16-1,""),"")</f>
        <v/>
      </c>
      <c r="AC17" s="355" t="str">
        <f>IF(NOT(ISBLANK('2 sup_templates'!AC17)),IF(NOT(ISBLANK('2 sup_templates'!AC16)),'2 sup_templates'!AC17/'2 sup_templates'!AC16-1,""),"")</f>
        <v/>
      </c>
      <c r="AD17" s="355" t="str">
        <f>IF(NOT(ISBLANK('2 sup_templates'!AD17)),IF(NOT(ISBLANK('2 sup_templates'!AD16)),'2 sup_templates'!AD17/'2 sup_templates'!AD16-1,""),"")</f>
        <v/>
      </c>
      <c r="AE17" s="355" t="str">
        <f>IF(NOT(ISBLANK('2 sup_templates'!AE17)),IF(NOT(ISBLANK('2 sup_templates'!AE16)),'2 sup_templates'!AE17/'2 sup_templates'!AE16-1,""),"")</f>
        <v/>
      </c>
      <c r="AF17" s="355" t="str">
        <f>IF(NOT(ISBLANK('2 sup_templates'!AF17)),IF(NOT(ISBLANK('2 sup_templates'!AF16)),'2 sup_templates'!AF17/'2 sup_templates'!AF16-1,""),"")</f>
        <v/>
      </c>
      <c r="AG17" s="355" t="str">
        <f>IF(NOT(ISBLANK('2 sup_templates'!AG17)),IF(NOT(ISBLANK('2 sup_templates'!AG16)),'2 sup_templates'!AG17/'2 sup_templates'!AG16-1,""),"")</f>
        <v/>
      </c>
      <c r="AH17" s="355" t="str">
        <f>IF(NOT(ISBLANK('2 sup_templates'!AH17)),IF(NOT(ISBLANK('2 sup_templates'!AH16)),'2 sup_templates'!AH17/'2 sup_templates'!AH16-1,""),"")</f>
        <v/>
      </c>
      <c r="AI17" s="355" t="str">
        <f>IF(NOT(ISBLANK('2 sup_templates'!AI17)),IF(NOT(ISBLANK('2 sup_templates'!AI16)),'2 sup_templates'!AI17/'2 sup_templates'!AI16-1,""),"")</f>
        <v/>
      </c>
      <c r="AJ17" s="355" t="str">
        <f>IF(NOT(ISBLANK('2 sup_templates'!AJ17)),IF(NOT(ISBLANK('2 sup_templates'!AJ16)),'2 sup_templates'!AJ17/'2 sup_templates'!AJ16-1,""),"")</f>
        <v/>
      </c>
      <c r="AK17" s="355" t="str">
        <f>IF(NOT(ISBLANK('2 sup_templates'!AK17)),IF(NOT(ISBLANK('2 sup_templates'!AK16)),'2 sup_templates'!AK17/'2 sup_templates'!AK16-1,""),"")</f>
        <v/>
      </c>
      <c r="AL17" s="355" t="str">
        <f>IF(NOT(ISBLANK('2 sup_templates'!AL17)),IF(NOT(ISBLANK('2 sup_templates'!AL16)),'2 sup_templates'!AL17/'2 sup_templates'!AL16-1,""),"")</f>
        <v/>
      </c>
      <c r="AM17" s="248"/>
      <c r="AN17" s="60">
        <v>2008</v>
      </c>
      <c r="AO17" s="91" t="str">
        <f>IF(NOT(ISBLANK('2 sup_templates'!AO17)),IF(NOT(ISBLANK('2 sup_templates'!AO16)),'2 sup_templates'!AO17/'2 sup_templates'!AO16-1,""),"")</f>
        <v/>
      </c>
      <c r="AP17" s="94" t="str">
        <f>IF(NOT(ISBLANK('2 sup_templates'!AP17)),IF(NOT(ISBLANK('2 sup_templates'!AP16)),'2 sup_templates'!AP17/'2 sup_templates'!AP16-1,""),"")</f>
        <v/>
      </c>
      <c r="AQ17" s="91" t="str">
        <f>IF(NOT(ISBLANK('2 sup_templates'!AQ17)),IF(NOT(ISBLANK('2 sup_templates'!AQ16)),'2 sup_templates'!AQ17/'2 sup_templates'!AQ16-1,""),"")</f>
        <v/>
      </c>
      <c r="AR17" s="94" t="str">
        <f>IF(NOT(ISBLANK('2 sup_templates'!AR17)),IF(NOT(ISBLANK('2 sup_templates'!AR16)),'2 sup_templates'!AR17/'2 sup_templates'!AR16-1,""),"")</f>
        <v/>
      </c>
      <c r="AS17" s="91" t="str">
        <f>IF(NOT(ISBLANK('2 sup_templates'!AS17)),IF(NOT(ISBLANK('2 sup_templates'!AS16)),'2 sup_templates'!AS17/'2 sup_templates'!AS16-1,""),"")</f>
        <v/>
      </c>
      <c r="AT17" s="94" t="str">
        <f>IF(NOT(ISBLANK('2 sup_templates'!AT17)),IF(NOT(ISBLANK('2 sup_templates'!AT16)),'2 sup_templates'!AT17/'2 sup_templates'!AT16-1,""),"")</f>
        <v/>
      </c>
      <c r="AU17" s="91" t="str">
        <f>IF(NOT(ISBLANK('2 sup_templates'!AU17)),IF(NOT(ISBLANK('2 sup_templates'!AU16)),'2 sup_templates'!AU17/'2 sup_templates'!AU16-1,""),"")</f>
        <v/>
      </c>
      <c r="AV17" s="94" t="str">
        <f>IF(NOT(ISBLANK('2 sup_templates'!AV17)),IF(NOT(ISBLANK('2 sup_templates'!AV16)),'2 sup_templates'!AV17/'2 sup_templates'!AV16-1,""),"")</f>
        <v/>
      </c>
      <c r="AW17" s="94" t="str">
        <f>IF(NOT(ISBLANK('2 sup_templates'!AW17)),IF(NOT(ISBLANK('2 sup_templates'!AW16)),'2 sup_templates'!AW17/'2 sup_templates'!AW16-1,""),"")</f>
        <v/>
      </c>
      <c r="AX17" s="94" t="str">
        <f>IF(NOT(ISBLANK('2 sup_templates'!AX17)),IF(NOT(ISBLANK('2 sup_templates'!AX16)),'2 sup_templates'!AX17/'2 sup_templates'!AX16-1,""),"")</f>
        <v/>
      </c>
      <c r="AY17" s="94" t="str">
        <f>IF(NOT(ISBLANK('2 sup_templates'!AY17)),IF(NOT(ISBLANK('2 sup_templates'!AY16)),'2 sup_templates'!AY17/'2 sup_templates'!AY16-1,""),"")</f>
        <v/>
      </c>
      <c r="AZ17" s="94" t="str">
        <f>IF(NOT(ISBLANK('2 sup_templates'!AZ17)),IF(NOT(ISBLANK('2 sup_templates'!AZ16)),'2 sup_templates'!AZ17/'2 sup_templates'!AZ16-1,""),"")</f>
        <v/>
      </c>
      <c r="BA17" s="94" t="str">
        <f>IF(NOT(ISBLANK('2 sup_templates'!BA17)),IF(NOT(ISBLANK('2 sup_templates'!BA16)),'2 sup_templates'!BA17/'2 sup_templates'!BA16-1,""),"")</f>
        <v/>
      </c>
      <c r="BB17" s="94" t="str">
        <f>IF(NOT(ISBLANK('2 sup_templates'!BB17)),IF(NOT(ISBLANK('2 sup_templates'!BB16)),'2 sup_templates'!BB17/'2 sup_templates'!BB16-1,""),"")</f>
        <v/>
      </c>
      <c r="BC17" s="94" t="str">
        <f>IF(NOT(ISBLANK('2 sup_templates'!BC17)),IF(NOT(ISBLANK('2 sup_templates'!BC16)),'2 sup_templates'!BC17/'2 sup_templates'!BC16-1,""),"")</f>
        <v/>
      </c>
      <c r="BD17" s="94" t="str">
        <f>IF(NOT(ISBLANK('2 sup_templates'!BD17)),IF(NOT(ISBLANK('2 sup_templates'!BD16)),'2 sup_templates'!BD17/'2 sup_templates'!BD16-1,""),"")</f>
        <v/>
      </c>
      <c r="BE17" s="94" t="str">
        <f>IF(NOT(ISBLANK('2 sup_templates'!BE17)),IF(NOT(ISBLANK('2 sup_templates'!BE16)),'2 sup_templates'!BE17/'2 sup_templates'!BE16-1,""),"")</f>
        <v/>
      </c>
      <c r="BF17" s="94" t="str">
        <f>IF(NOT(ISBLANK('2 sup_templates'!BF17)),IF(NOT(ISBLANK('2 sup_templates'!BF16)),'2 sup_templates'!BF17/'2 sup_templates'!BF16-1,""),"")</f>
        <v/>
      </c>
      <c r="BG17" s="94" t="str">
        <f>IF(NOT(ISBLANK('2 sup_templates'!BG17)),IF(NOT(ISBLANK('2 sup_templates'!BG16)),'2 sup_templates'!BG17/'2 sup_templates'!BG16-1,""),"")</f>
        <v/>
      </c>
      <c r="BH17" s="94" t="str">
        <f>IF(NOT(ISBLANK('2 sup_templates'!BH17)),IF(NOT(ISBLANK('2 sup_templates'!BH16)),'2 sup_templates'!BH17/'2 sup_templates'!BH16-1,""),"")</f>
        <v/>
      </c>
      <c r="BI17" s="94" t="str">
        <f>IF(NOT(ISBLANK('2 sup_templates'!BI17)),IF(NOT(ISBLANK('2 sup_templates'!BI16)),'2 sup_templates'!BI17/'2 sup_templates'!BI16-1,""),"")</f>
        <v/>
      </c>
      <c r="BJ17" s="94" t="str">
        <f>IF(NOT(ISBLANK('2 sup_templates'!BJ17)),IF(NOT(ISBLANK('2 sup_templates'!BJ16)),'2 sup_templates'!BJ17/'2 sup_templates'!BJ16-1,""),"")</f>
        <v/>
      </c>
      <c r="BK17" s="94" t="str">
        <f>IF(NOT(ISBLANK('2 sup_templates'!BK17)),IF(NOT(ISBLANK('2 sup_templates'!BK16)),'2 sup_templates'!BK17/'2 sup_templates'!BK16-1,""),"")</f>
        <v/>
      </c>
      <c r="BL17" s="94" t="str">
        <f>IF(NOT(ISBLANK('2 sup_templates'!BL17)),IF(NOT(ISBLANK('2 sup_templates'!BL16)),'2 sup_templates'!BL17/'2 sup_templates'!BL16-1,""),"")</f>
        <v/>
      </c>
      <c r="BM17" s="248"/>
      <c r="BN17" s="60">
        <v>2008</v>
      </c>
      <c r="BO17" s="91" t="str">
        <f>IF(NOT(ISBLANK('2 sup_templates'!BO17)),IF(NOT(ISBLANK('2 sup_templates'!BO16)),'2 sup_templates'!BO17/'2 sup_templates'!BO16-1,""),"")</f>
        <v/>
      </c>
      <c r="BP17" s="91" t="str">
        <f>IF(NOT(ISBLANK('2 sup_templates'!BP17)),IF(NOT(ISBLANK('2 sup_templates'!BP16)),'2 sup_templates'!BP17/'2 sup_templates'!BP16-1,""),"")</f>
        <v/>
      </c>
      <c r="BQ17" s="91" t="str">
        <f>IF(NOT(ISBLANK('2 sup_templates'!BQ17)),IF(NOT(ISBLANK('2 sup_templates'!BQ16)),'2 sup_templates'!BQ17/'2 sup_templates'!BQ16-1,""),"")</f>
        <v/>
      </c>
      <c r="BR17" s="91" t="str">
        <f>IF(NOT(ISBLANK('2 sup_templates'!BR17)),IF(NOT(ISBLANK('2 sup_templates'!BR16)),'2 sup_templates'!BR17/'2 sup_templates'!BR16-1,""),"")</f>
        <v/>
      </c>
      <c r="BS17" s="91" t="str">
        <f>IF(NOT(ISBLANK('2 sup_templates'!BS17)),IF(NOT(ISBLANK('2 sup_templates'!BS16)),'2 sup_templates'!BS17/'2 sup_templates'!BS16-1,""),"")</f>
        <v/>
      </c>
      <c r="BT17" s="91" t="str">
        <f>IF(NOT(ISBLANK('2 sup_templates'!BT17)),IF(NOT(ISBLANK('2 sup_templates'!BT16)),'2 sup_templates'!BT17/'2 sup_templates'!BT16-1,""),"")</f>
        <v/>
      </c>
      <c r="BU17" s="91" t="str">
        <f>IF(NOT(ISBLANK('2 sup_templates'!BU17)),IF(NOT(ISBLANK('2 sup_templates'!BU16)),'2 sup_templates'!BU17/'2 sup_templates'!BU16-1,""),"")</f>
        <v/>
      </c>
      <c r="BV17" s="91" t="str">
        <f>IF(NOT(ISBLANK('2 sup_templates'!BV17)),IF(NOT(ISBLANK('2 sup_templates'!BV16)),'2 sup_templates'!BV17/'2 sup_templates'!BV16-1,""),"")</f>
        <v/>
      </c>
      <c r="BW17" s="91" t="str">
        <f>IF(NOT(ISBLANK('2 sup_templates'!BW17)),IF(NOT(ISBLANK('2 sup_templates'!BW16)),'2 sup_templates'!BW17/'2 sup_templates'!BW16-1,""),"")</f>
        <v/>
      </c>
      <c r="BX17" s="91" t="str">
        <f>IF(NOT(ISBLANK('2 sup_templates'!BX17)),IF(NOT(ISBLANK('2 sup_templates'!BX16)),'2 sup_templates'!BX17/'2 sup_templates'!BX16-1,""),"")</f>
        <v/>
      </c>
      <c r="BY17" s="91" t="str">
        <f>IF(NOT(ISBLANK('2 sup_templates'!BY17)),IF(NOT(ISBLANK('2 sup_templates'!BY16)),'2 sup_templates'!BY17/'2 sup_templates'!BY16-1,""),"")</f>
        <v/>
      </c>
      <c r="BZ17" s="91" t="str">
        <f>IF(NOT(ISBLANK('2 sup_templates'!BZ17)),IF(NOT(ISBLANK('2 sup_templates'!BZ16)),'2 sup_templates'!BZ17/'2 sup_templates'!BZ16-1,""),"")</f>
        <v/>
      </c>
      <c r="CA17" s="91" t="str">
        <f>IF(NOT(ISBLANK('2 sup_templates'!CA17)),IF(NOT(ISBLANK('2 sup_templates'!CA16)),'2 sup_templates'!CA17/'2 sup_templates'!CA16-1,""),"")</f>
        <v/>
      </c>
      <c r="CB17" s="91" t="str">
        <f>IF(NOT(ISBLANK('2 sup_templates'!CB17)),IF(NOT(ISBLANK('2 sup_templates'!CB16)),'2 sup_templates'!CB17/'2 sup_templates'!CB16-1,""),"")</f>
        <v/>
      </c>
      <c r="CC17" s="91" t="str">
        <f>IF(NOT(ISBLANK('2 sup_templates'!CC17)),IF(NOT(ISBLANK('2 sup_templates'!CC16)),'2 sup_templates'!CC17/'2 sup_templates'!CC16-1,""),"")</f>
        <v/>
      </c>
      <c r="CD17" s="91" t="str">
        <f>IF(NOT(ISBLANK('2 sup_templates'!CD17)),IF(NOT(ISBLANK('2 sup_templates'!CD16)),'2 sup_templates'!CD17/'2 sup_templates'!CD16-1,""),"")</f>
        <v/>
      </c>
      <c r="CE17" s="91" t="str">
        <f>IF(NOT(ISBLANK('2 sup_templates'!CE17)),IF(NOT(ISBLANK('2 sup_templates'!CE16)),'2 sup_templates'!CE17/'2 sup_templates'!CE16-1,""),"")</f>
        <v/>
      </c>
      <c r="CF17" s="91" t="str">
        <f>IF(NOT(ISBLANK('2 sup_templates'!CF17)),IF(NOT(ISBLANK('2 sup_templates'!CF16)),'2 sup_templates'!CF17/'2 sup_templates'!CF16-1,""),"")</f>
        <v/>
      </c>
      <c r="CG17" s="91" t="str">
        <f>IF(NOT(ISBLANK('2 sup_templates'!CG17)),IF(NOT(ISBLANK('2 sup_templates'!CG16)),'2 sup_templates'!CG17/'2 sup_templates'!CG16-1,""),"")</f>
        <v/>
      </c>
      <c r="CH17" s="91" t="str">
        <f>IF(NOT(ISBLANK('2 sup_templates'!CH17)),IF(NOT(ISBLANK('2 sup_templates'!CH16)),'2 sup_templates'!CH17/'2 sup_templates'!CH16-1,""),"")</f>
        <v/>
      </c>
      <c r="CI17" s="91" t="str">
        <f>IF(NOT(ISBLANK('2 sup_templates'!CI17)),IF(NOT(ISBLANK('2 sup_templates'!CI16)),'2 sup_templates'!CI17/'2 sup_templates'!CI16-1,""),"")</f>
        <v/>
      </c>
      <c r="CJ17" s="91" t="str">
        <f>IF(NOT(ISBLANK('2 sup_templates'!CJ17)),IF(NOT(ISBLANK('2 sup_templates'!CJ16)),'2 sup_templates'!CJ17/'2 sup_templates'!CJ16-1,""),"")</f>
        <v/>
      </c>
      <c r="CK17" s="91" t="str">
        <f>IF(NOT(ISBLANK('2 sup_templates'!CK17)),IF(NOT(ISBLANK('2 sup_templates'!CK16)),'2 sup_templates'!CK17/'2 sup_templates'!CK16-1,""),"")</f>
        <v/>
      </c>
      <c r="CL17" s="91" t="str">
        <f>IF(NOT(ISBLANK('2 sup_templates'!CL17)),IF(NOT(ISBLANK('2 sup_templates'!CL16)),'2 sup_templates'!CL17/'2 sup_templates'!CL16-1,""),"")</f>
        <v/>
      </c>
      <c r="CN17" s="60">
        <v>2008</v>
      </c>
      <c r="CO17" s="94" t="str">
        <f>IF(NOT(ISBLANK('2 sup_templates'!DF17)),IF(NOT(ISBLANK('2 sup_templates'!DF16)),'2 sup_templates'!DF17/'2 sup_templates'!DF16-1,""),"")</f>
        <v/>
      </c>
      <c r="CP17" s="94" t="str">
        <f>IF(NOT(ISBLANK('2 sup_templates'!DG17)),IF(NOT(ISBLANK('2 sup_templates'!DG16)),'2 sup_templates'!DG17/'2 sup_templates'!DG16-1,""),"")</f>
        <v/>
      </c>
      <c r="CQ17" s="94" t="str">
        <f>IF(NOT(ISBLANK('2 sup_templates'!DH17)),IF(NOT(ISBLANK('2 sup_templates'!DH16)),'2 sup_templates'!DH17/'2 sup_templates'!DH16-1,""),"")</f>
        <v/>
      </c>
      <c r="CR17" s="94" t="str">
        <f>IF(NOT(ISBLANK('2 sup_templates'!DI17)),IF(NOT(ISBLANK('2 sup_templates'!DI16)),'2 sup_templates'!DI17/'2 sup_templates'!DI16-1,""),"")</f>
        <v/>
      </c>
      <c r="CS17" s="94" t="str">
        <f>IF(NOT(ISBLANK('2 sup_templates'!DJ17)),IF(NOT(ISBLANK('2 sup_templates'!DJ16)),'2 sup_templates'!DJ17/'2 sup_templates'!DJ16-1,""),"")</f>
        <v/>
      </c>
      <c r="CT17" s="94" t="str">
        <f>IF(NOT(ISBLANK('2 sup_templates'!DK17)),IF(NOT(ISBLANK('2 sup_templates'!DK16)),'2 sup_templates'!DK17/'2 sup_templates'!DK16-1,""),"")</f>
        <v/>
      </c>
      <c r="CU17" s="94" t="str">
        <f>IF(NOT(ISBLANK('2 sup_templates'!DL17)),IF(NOT(ISBLANK('2 sup_templates'!DL16)),'2 sup_templates'!DL17/'2 sup_templates'!DL16-1,""),"")</f>
        <v/>
      </c>
      <c r="CV17" s="94" t="str">
        <f>IF(NOT(ISBLANK('2 sup_templates'!DM17)),IF(NOT(ISBLANK('2 sup_templates'!DM16)),'2 sup_templates'!DM17/'2 sup_templates'!DM16-1,""),"")</f>
        <v/>
      </c>
      <c r="CW17" s="94" t="str">
        <f>IF(NOT(ISBLANK('2 sup_templates'!DN17)),IF(NOT(ISBLANK('2 sup_templates'!DN16)),'2 sup_templates'!DN17/'2 sup_templates'!DN16-1,""),"")</f>
        <v/>
      </c>
      <c r="CX17" s="94" t="str">
        <f>IF(NOT(ISBLANK('2 sup_templates'!DO17)),IF(NOT(ISBLANK('2 sup_templates'!DO16)),'2 sup_templates'!DO17/'2 sup_templates'!DO16-1,""),"")</f>
        <v/>
      </c>
      <c r="CY17" s="94" t="str">
        <f>IF(NOT(ISBLANK('2 sup_templates'!DP17)),IF(NOT(ISBLANK('2 sup_templates'!DP16)),'2 sup_templates'!DP17/'2 sup_templates'!DP16-1,""),"")</f>
        <v/>
      </c>
      <c r="CZ17" s="94" t="str">
        <f>IF(NOT(ISBLANK('2 sup_templates'!DQ17)),IF(NOT(ISBLANK('2 sup_templates'!DQ16)),'2 sup_templates'!DQ17/'2 sup_templates'!DQ16-1,""),"")</f>
        <v/>
      </c>
      <c r="DA17" s="94" t="str">
        <f>IF(NOT(ISBLANK('2 sup_templates'!DR17)),IF(NOT(ISBLANK('2 sup_templates'!DR16)),'2 sup_templates'!DR17/'2 sup_templates'!DR16-1,""),"")</f>
        <v/>
      </c>
      <c r="DB17" s="94" t="str">
        <f>IF(NOT(ISBLANK('2 sup_templates'!DS17)),IF(NOT(ISBLANK('2 sup_templates'!DS16)),'2 sup_templates'!DS17/'2 sup_templates'!DS16-1,""),"")</f>
        <v/>
      </c>
    </row>
    <row r="18" spans="1:106" x14ac:dyDescent="0.2">
      <c r="A18" s="4"/>
      <c r="B18" s="60">
        <v>2009</v>
      </c>
      <c r="C18" s="355" t="str">
        <f>IF(NOT(ISBLANK('2 sup_templates'!C18)),IF(NOT(ISBLANK('2 sup_templates'!C17)),'2 sup_templates'!C18/'2 sup_templates'!C17-1,""),"")</f>
        <v/>
      </c>
      <c r="D18" s="355" t="str">
        <f>IF(NOT(ISBLANK('2 sup_templates'!D18)),IF(NOT(ISBLANK('2 sup_templates'!D17)),'2 sup_templates'!D18/'2 sup_templates'!D17-1,""),"")</f>
        <v/>
      </c>
      <c r="E18" s="355" t="str">
        <f>IF(NOT(ISBLANK('2 sup_templates'!E18)),IF(NOT(ISBLANK('2 sup_templates'!E17)),'2 sup_templates'!E18/'2 sup_templates'!E17-1,""),"")</f>
        <v/>
      </c>
      <c r="F18" s="355" t="str">
        <f>IF(NOT(ISBLANK('2 sup_templates'!F18)),IF(NOT(ISBLANK('2 sup_templates'!F17)),'2 sup_templates'!F18/'2 sup_templates'!F17-1,""),"")</f>
        <v/>
      </c>
      <c r="G18" s="355" t="str">
        <f>IF(NOT(ISBLANK('2 sup_templates'!G18)),IF(NOT(ISBLANK('2 sup_templates'!G17)),'2 sup_templates'!G18/'2 sup_templates'!G17-1,""),"")</f>
        <v/>
      </c>
      <c r="H18" s="355" t="str">
        <f>IF(NOT(ISBLANK('2 sup_templates'!H18)),IF(NOT(ISBLANK('2 sup_templates'!H17)),'2 sup_templates'!H18/'2 sup_templates'!H17-1,""),"")</f>
        <v/>
      </c>
      <c r="I18" s="355" t="str">
        <f>IF(NOT(ISBLANK('2 sup_templates'!I18)),IF(NOT(ISBLANK('2 sup_templates'!I17)),'2 sup_templates'!I18/'2 sup_templates'!I17-1,""),"")</f>
        <v/>
      </c>
      <c r="J18" s="355" t="str">
        <f>IF(NOT(ISBLANK('2 sup_templates'!J18)),IF(NOT(ISBLANK('2 sup_templates'!J17)),'2 sup_templates'!J18/'2 sup_templates'!J17-1,""),"")</f>
        <v/>
      </c>
      <c r="K18" s="355" t="str">
        <f>IF(NOT(ISBLANK('2 sup_templates'!K18)),IF(NOT(ISBLANK('2 sup_templates'!K17)),'2 sup_templates'!K18/'2 sup_templates'!K17-1,""),"")</f>
        <v/>
      </c>
      <c r="L18" s="355" t="str">
        <f>IF(NOT(ISBLANK('2 sup_templates'!L18)),IF(NOT(ISBLANK('2 sup_templates'!L17)),'2 sup_templates'!L18/'2 sup_templates'!L17-1,""),"")</f>
        <v/>
      </c>
      <c r="M18" s="355" t="str">
        <f>IF(NOT(ISBLANK('2 sup_templates'!M18)),IF(NOT(ISBLANK('2 sup_templates'!M17)),'2 sup_templates'!M18/'2 sup_templates'!M17-1,""),"")</f>
        <v/>
      </c>
      <c r="N18" s="355" t="str">
        <f>IF(NOT(ISBLANK('2 sup_templates'!N18)),IF(NOT(ISBLANK('2 sup_templates'!N17)),'2 sup_templates'!N18/'2 sup_templates'!N17-1,""),"")</f>
        <v/>
      </c>
      <c r="O18" s="355" t="str">
        <f>IF(NOT(ISBLANK('2 sup_templates'!O18)),IF(NOT(ISBLANK('2 sup_templates'!O17)),'2 sup_templates'!O18/'2 sup_templates'!O17-1,""),"")</f>
        <v/>
      </c>
      <c r="P18" s="355" t="str">
        <f>IF(NOT(ISBLANK('2 sup_templates'!P18)),IF(NOT(ISBLANK('2 sup_templates'!P17)),'2 sup_templates'!P18/'2 sup_templates'!P17-1,""),"")</f>
        <v/>
      </c>
      <c r="Q18" s="355" t="str">
        <f>IF(NOT(ISBLANK('2 sup_templates'!Q18)),IF(NOT(ISBLANK('2 sup_templates'!Q17)),'2 sup_templates'!Q18/'2 sup_templates'!Q17-1,""),"")</f>
        <v/>
      </c>
      <c r="R18" s="355" t="str">
        <f>IF(NOT(ISBLANK('2 sup_templates'!R18)),IF(NOT(ISBLANK('2 sup_templates'!R17)),'2 sup_templates'!R18/'2 sup_templates'!R17-1,""),"")</f>
        <v/>
      </c>
      <c r="S18" s="355" t="str">
        <f>IF(NOT(ISBLANK('2 sup_templates'!S18)),IF(NOT(ISBLANK('2 sup_templates'!S17)),'2 sup_templates'!S18/'2 sup_templates'!S17-1,""),"")</f>
        <v/>
      </c>
      <c r="T18" s="355" t="str">
        <f>IF(NOT(ISBLANK('2 sup_templates'!T18)),IF(NOT(ISBLANK('2 sup_templates'!T17)),'2 sup_templates'!T18/'2 sup_templates'!T17-1,""),"")</f>
        <v/>
      </c>
      <c r="U18" s="355" t="str">
        <f>IF(NOT(ISBLANK('2 sup_templates'!U18)),IF(NOT(ISBLANK('2 sup_templates'!U17)),'2 sup_templates'!U18/'2 sup_templates'!U17-1,""),"")</f>
        <v/>
      </c>
      <c r="V18" s="355" t="str">
        <f>IF(NOT(ISBLANK('2 sup_templates'!V18)),IF(NOT(ISBLANK('2 sup_templates'!V17)),'2 sup_templates'!V18/'2 sup_templates'!V17-1,""),"")</f>
        <v/>
      </c>
      <c r="W18" s="355" t="str">
        <f>IF(NOT(ISBLANK('2 sup_templates'!W18)),IF(NOT(ISBLANK('2 sup_templates'!W17)),'2 sup_templates'!W18/'2 sup_templates'!W17-1,""),"")</f>
        <v/>
      </c>
      <c r="X18" s="355" t="str">
        <f>IF(NOT(ISBLANK('2 sup_templates'!X18)),IF(NOT(ISBLANK('2 sup_templates'!X17)),'2 sup_templates'!X18/'2 sup_templates'!X17-1,""),"")</f>
        <v/>
      </c>
      <c r="Y18" s="355" t="str">
        <f>IF(NOT(ISBLANK('2 sup_templates'!Y18)),IF(NOT(ISBLANK('2 sup_templates'!Y17)),'2 sup_templates'!Y18/'2 sup_templates'!Y17-1,""),"")</f>
        <v/>
      </c>
      <c r="Z18" s="355" t="str">
        <f>IF(NOT(ISBLANK('2 sup_templates'!Z18)),IF(NOT(ISBLANK('2 sup_templates'!Z17)),'2 sup_templates'!Z18/'2 sup_templates'!Z17-1,""),"")</f>
        <v/>
      </c>
      <c r="AA18" s="355" t="str">
        <f>IF(NOT(ISBLANK('2 sup_templates'!AA18)),IF(NOT(ISBLANK('2 sup_templates'!AA17)),'2 sup_templates'!AA18/'2 sup_templates'!AA17-1,""),"")</f>
        <v/>
      </c>
      <c r="AB18" s="355" t="str">
        <f>IF(NOT(ISBLANK('2 sup_templates'!AB18)),IF(NOT(ISBLANK('2 sup_templates'!AB17)),'2 sup_templates'!AB18/'2 sup_templates'!AB17-1,""),"")</f>
        <v/>
      </c>
      <c r="AC18" s="355" t="str">
        <f>IF(NOT(ISBLANK('2 sup_templates'!AC18)),IF(NOT(ISBLANK('2 sup_templates'!AC17)),'2 sup_templates'!AC18/'2 sup_templates'!AC17-1,""),"")</f>
        <v/>
      </c>
      <c r="AD18" s="355" t="str">
        <f>IF(NOT(ISBLANK('2 sup_templates'!AD18)),IF(NOT(ISBLANK('2 sup_templates'!AD17)),'2 sup_templates'!AD18/'2 sup_templates'!AD17-1,""),"")</f>
        <v/>
      </c>
      <c r="AE18" s="355" t="str">
        <f>IF(NOT(ISBLANK('2 sup_templates'!AE18)),IF(NOT(ISBLANK('2 sup_templates'!AE17)),'2 sup_templates'!AE18/'2 sup_templates'!AE17-1,""),"")</f>
        <v/>
      </c>
      <c r="AF18" s="355" t="str">
        <f>IF(NOT(ISBLANK('2 sup_templates'!AF18)),IF(NOT(ISBLANK('2 sup_templates'!AF17)),'2 sup_templates'!AF18/'2 sup_templates'!AF17-1,""),"")</f>
        <v/>
      </c>
      <c r="AG18" s="355" t="str">
        <f>IF(NOT(ISBLANK('2 sup_templates'!AG18)),IF(NOT(ISBLANK('2 sup_templates'!AG17)),'2 sup_templates'!AG18/'2 sup_templates'!AG17-1,""),"")</f>
        <v/>
      </c>
      <c r="AH18" s="355" t="str">
        <f>IF(NOT(ISBLANK('2 sup_templates'!AH18)),IF(NOT(ISBLANK('2 sup_templates'!AH17)),'2 sup_templates'!AH18/'2 sup_templates'!AH17-1,""),"")</f>
        <v/>
      </c>
      <c r="AI18" s="355" t="str">
        <f>IF(NOT(ISBLANK('2 sup_templates'!AI18)),IF(NOT(ISBLANK('2 sup_templates'!AI17)),'2 sup_templates'!AI18/'2 sup_templates'!AI17-1,""),"")</f>
        <v/>
      </c>
      <c r="AJ18" s="355" t="str">
        <f>IF(NOT(ISBLANK('2 sup_templates'!AJ18)),IF(NOT(ISBLANK('2 sup_templates'!AJ17)),'2 sup_templates'!AJ18/'2 sup_templates'!AJ17-1,""),"")</f>
        <v/>
      </c>
      <c r="AK18" s="355" t="str">
        <f>IF(NOT(ISBLANK('2 sup_templates'!AK18)),IF(NOT(ISBLANK('2 sup_templates'!AK17)),'2 sup_templates'!AK18/'2 sup_templates'!AK17-1,""),"")</f>
        <v/>
      </c>
      <c r="AL18" s="355" t="str">
        <f>IF(NOT(ISBLANK('2 sup_templates'!AL18)),IF(NOT(ISBLANK('2 sup_templates'!AL17)),'2 sup_templates'!AL18/'2 sup_templates'!AL17-1,""),"")</f>
        <v/>
      </c>
      <c r="AM18" s="248"/>
      <c r="AN18" s="60">
        <v>2009</v>
      </c>
      <c r="AO18" s="91" t="str">
        <f>IF(NOT(ISBLANK('2 sup_templates'!AO18)),IF(NOT(ISBLANK('2 sup_templates'!AO17)),'2 sup_templates'!AO18/'2 sup_templates'!AO17-1,""),"")</f>
        <v/>
      </c>
      <c r="AP18" s="94" t="str">
        <f>IF(NOT(ISBLANK('2 sup_templates'!AP18)),IF(NOT(ISBLANK('2 sup_templates'!AP17)),'2 sup_templates'!AP18/'2 sup_templates'!AP17-1,""),"")</f>
        <v/>
      </c>
      <c r="AQ18" s="91" t="str">
        <f>IF(NOT(ISBLANK('2 sup_templates'!AQ18)),IF(NOT(ISBLANK('2 sup_templates'!AQ17)),'2 sup_templates'!AQ18/'2 sup_templates'!AQ17-1,""),"")</f>
        <v/>
      </c>
      <c r="AR18" s="94" t="str">
        <f>IF(NOT(ISBLANK('2 sup_templates'!AR18)),IF(NOT(ISBLANK('2 sup_templates'!AR17)),'2 sup_templates'!AR18/'2 sup_templates'!AR17-1,""),"")</f>
        <v/>
      </c>
      <c r="AS18" s="91" t="str">
        <f>IF(NOT(ISBLANK('2 sup_templates'!AS18)),IF(NOT(ISBLANK('2 sup_templates'!AS17)),'2 sup_templates'!AS18/'2 sup_templates'!AS17-1,""),"")</f>
        <v/>
      </c>
      <c r="AT18" s="94" t="str">
        <f>IF(NOT(ISBLANK('2 sup_templates'!AT18)),IF(NOT(ISBLANK('2 sup_templates'!AT17)),'2 sup_templates'!AT18/'2 sup_templates'!AT17-1,""),"")</f>
        <v/>
      </c>
      <c r="AU18" s="91" t="str">
        <f>IF(NOT(ISBLANK('2 sup_templates'!AU18)),IF(NOT(ISBLANK('2 sup_templates'!AU17)),'2 sup_templates'!AU18/'2 sup_templates'!AU17-1,""),"")</f>
        <v/>
      </c>
      <c r="AV18" s="94" t="str">
        <f>IF(NOT(ISBLANK('2 sup_templates'!AV18)),IF(NOT(ISBLANK('2 sup_templates'!AV17)),'2 sup_templates'!AV18/'2 sup_templates'!AV17-1,""),"")</f>
        <v/>
      </c>
      <c r="AW18" s="94" t="str">
        <f>IF(NOT(ISBLANK('2 sup_templates'!AW18)),IF(NOT(ISBLANK('2 sup_templates'!AW17)),'2 sup_templates'!AW18/'2 sup_templates'!AW17-1,""),"")</f>
        <v/>
      </c>
      <c r="AX18" s="94" t="str">
        <f>IF(NOT(ISBLANK('2 sup_templates'!AX18)),IF(NOT(ISBLANK('2 sup_templates'!AX17)),'2 sup_templates'!AX18/'2 sup_templates'!AX17-1,""),"")</f>
        <v/>
      </c>
      <c r="AY18" s="94" t="str">
        <f>IF(NOT(ISBLANK('2 sup_templates'!AY18)),IF(NOT(ISBLANK('2 sup_templates'!AY17)),'2 sup_templates'!AY18/'2 sup_templates'!AY17-1,""),"")</f>
        <v/>
      </c>
      <c r="AZ18" s="94" t="str">
        <f>IF(NOT(ISBLANK('2 sup_templates'!AZ18)),IF(NOT(ISBLANK('2 sup_templates'!AZ17)),'2 sup_templates'!AZ18/'2 sup_templates'!AZ17-1,""),"")</f>
        <v/>
      </c>
      <c r="BA18" s="94" t="str">
        <f>IF(NOT(ISBLANK('2 sup_templates'!BA18)),IF(NOT(ISBLANK('2 sup_templates'!BA17)),'2 sup_templates'!BA18/'2 sup_templates'!BA17-1,""),"")</f>
        <v/>
      </c>
      <c r="BB18" s="94" t="str">
        <f>IF(NOT(ISBLANK('2 sup_templates'!BB18)),IF(NOT(ISBLANK('2 sup_templates'!BB17)),'2 sup_templates'!BB18/'2 sup_templates'!BB17-1,""),"")</f>
        <v/>
      </c>
      <c r="BC18" s="94" t="str">
        <f>IF(NOT(ISBLANK('2 sup_templates'!BC18)),IF(NOT(ISBLANK('2 sup_templates'!BC17)),'2 sup_templates'!BC18/'2 sup_templates'!BC17-1,""),"")</f>
        <v/>
      </c>
      <c r="BD18" s="94" t="str">
        <f>IF(NOT(ISBLANK('2 sup_templates'!BD18)),IF(NOT(ISBLANK('2 sup_templates'!BD17)),'2 sup_templates'!BD18/'2 sup_templates'!BD17-1,""),"")</f>
        <v/>
      </c>
      <c r="BE18" s="94" t="str">
        <f>IF(NOT(ISBLANK('2 sup_templates'!BE18)),IF(NOT(ISBLANK('2 sup_templates'!BE17)),'2 sup_templates'!BE18/'2 sup_templates'!BE17-1,""),"")</f>
        <v/>
      </c>
      <c r="BF18" s="94" t="str">
        <f>IF(NOT(ISBLANK('2 sup_templates'!BF18)),IF(NOT(ISBLANK('2 sup_templates'!BF17)),'2 sup_templates'!BF18/'2 sup_templates'!BF17-1,""),"")</f>
        <v/>
      </c>
      <c r="BG18" s="94" t="str">
        <f>IF(NOT(ISBLANK('2 sup_templates'!BG18)),IF(NOT(ISBLANK('2 sup_templates'!BG17)),'2 sup_templates'!BG18/'2 sup_templates'!BG17-1,""),"")</f>
        <v/>
      </c>
      <c r="BH18" s="94" t="str">
        <f>IF(NOT(ISBLANK('2 sup_templates'!BH18)),IF(NOT(ISBLANK('2 sup_templates'!BH17)),'2 sup_templates'!BH18/'2 sup_templates'!BH17-1,""),"")</f>
        <v/>
      </c>
      <c r="BI18" s="94" t="str">
        <f>IF(NOT(ISBLANK('2 sup_templates'!BI18)),IF(NOT(ISBLANK('2 sup_templates'!BI17)),'2 sup_templates'!BI18/'2 sup_templates'!BI17-1,""),"")</f>
        <v/>
      </c>
      <c r="BJ18" s="94" t="str">
        <f>IF(NOT(ISBLANK('2 sup_templates'!BJ18)),IF(NOT(ISBLANK('2 sup_templates'!BJ17)),'2 sup_templates'!BJ18/'2 sup_templates'!BJ17-1,""),"")</f>
        <v/>
      </c>
      <c r="BK18" s="94" t="str">
        <f>IF(NOT(ISBLANK('2 sup_templates'!BK18)),IF(NOT(ISBLANK('2 sup_templates'!BK17)),'2 sup_templates'!BK18/'2 sup_templates'!BK17-1,""),"")</f>
        <v/>
      </c>
      <c r="BL18" s="94" t="str">
        <f>IF(NOT(ISBLANK('2 sup_templates'!BL18)),IF(NOT(ISBLANK('2 sup_templates'!BL17)),'2 sup_templates'!BL18/'2 sup_templates'!BL17-1,""),"")</f>
        <v/>
      </c>
      <c r="BM18" s="248"/>
      <c r="BN18" s="60">
        <v>2009</v>
      </c>
      <c r="BO18" s="91" t="str">
        <f>IF(NOT(ISBLANK('2 sup_templates'!BO18)),IF(NOT(ISBLANK('2 sup_templates'!BO17)),'2 sup_templates'!BO18/'2 sup_templates'!BO17-1,""),"")</f>
        <v/>
      </c>
      <c r="BP18" s="91" t="str">
        <f>IF(NOT(ISBLANK('2 sup_templates'!BP18)),IF(NOT(ISBLANK('2 sup_templates'!BP17)),'2 sup_templates'!BP18/'2 sup_templates'!BP17-1,""),"")</f>
        <v/>
      </c>
      <c r="BQ18" s="91" t="str">
        <f>IF(NOT(ISBLANK('2 sup_templates'!BQ18)),IF(NOT(ISBLANK('2 sup_templates'!BQ17)),'2 sup_templates'!BQ18/'2 sup_templates'!BQ17-1,""),"")</f>
        <v/>
      </c>
      <c r="BR18" s="91" t="str">
        <f>IF(NOT(ISBLANK('2 sup_templates'!BR18)),IF(NOT(ISBLANK('2 sup_templates'!BR17)),'2 sup_templates'!BR18/'2 sup_templates'!BR17-1,""),"")</f>
        <v/>
      </c>
      <c r="BS18" s="91" t="str">
        <f>IF(NOT(ISBLANK('2 sup_templates'!BS18)),IF(NOT(ISBLANK('2 sup_templates'!BS17)),'2 sup_templates'!BS18/'2 sup_templates'!BS17-1,""),"")</f>
        <v/>
      </c>
      <c r="BT18" s="91" t="str">
        <f>IF(NOT(ISBLANK('2 sup_templates'!BT18)),IF(NOT(ISBLANK('2 sup_templates'!BT17)),'2 sup_templates'!BT18/'2 sup_templates'!BT17-1,""),"")</f>
        <v/>
      </c>
      <c r="BU18" s="91" t="str">
        <f>IF(NOT(ISBLANK('2 sup_templates'!BU18)),IF(NOT(ISBLANK('2 sup_templates'!BU17)),'2 sup_templates'!BU18/'2 sup_templates'!BU17-1,""),"")</f>
        <v/>
      </c>
      <c r="BV18" s="91" t="str">
        <f>IF(NOT(ISBLANK('2 sup_templates'!BV18)),IF(NOT(ISBLANK('2 sup_templates'!BV17)),'2 sup_templates'!BV18/'2 sup_templates'!BV17-1,""),"")</f>
        <v/>
      </c>
      <c r="BW18" s="91" t="str">
        <f>IF(NOT(ISBLANK('2 sup_templates'!BW18)),IF(NOT(ISBLANK('2 sup_templates'!BW17)),'2 sup_templates'!BW18/'2 sup_templates'!BW17-1,""),"")</f>
        <v/>
      </c>
      <c r="BX18" s="91" t="str">
        <f>IF(NOT(ISBLANK('2 sup_templates'!BX18)),IF(NOT(ISBLANK('2 sup_templates'!BX17)),'2 sup_templates'!BX18/'2 sup_templates'!BX17-1,""),"")</f>
        <v/>
      </c>
      <c r="BY18" s="91" t="str">
        <f>IF(NOT(ISBLANK('2 sup_templates'!BY18)),IF(NOT(ISBLANK('2 sup_templates'!BY17)),'2 sup_templates'!BY18/'2 sup_templates'!BY17-1,""),"")</f>
        <v/>
      </c>
      <c r="BZ18" s="91" t="str">
        <f>IF(NOT(ISBLANK('2 sup_templates'!BZ18)),IF(NOT(ISBLANK('2 sup_templates'!BZ17)),'2 sup_templates'!BZ18/'2 sup_templates'!BZ17-1,""),"")</f>
        <v/>
      </c>
      <c r="CA18" s="91" t="str">
        <f>IF(NOT(ISBLANK('2 sup_templates'!CA18)),IF(NOT(ISBLANK('2 sup_templates'!CA17)),'2 sup_templates'!CA18/'2 sup_templates'!CA17-1,""),"")</f>
        <v/>
      </c>
      <c r="CB18" s="91" t="str">
        <f>IF(NOT(ISBLANK('2 sup_templates'!CB18)),IF(NOT(ISBLANK('2 sup_templates'!CB17)),'2 sup_templates'!CB18/'2 sup_templates'!CB17-1,""),"")</f>
        <v/>
      </c>
      <c r="CC18" s="91" t="str">
        <f>IF(NOT(ISBLANK('2 sup_templates'!CC18)),IF(NOT(ISBLANK('2 sup_templates'!CC17)),'2 sup_templates'!CC18/'2 sup_templates'!CC17-1,""),"")</f>
        <v/>
      </c>
      <c r="CD18" s="91" t="str">
        <f>IF(NOT(ISBLANK('2 sup_templates'!CD18)),IF(NOT(ISBLANK('2 sup_templates'!CD17)),'2 sup_templates'!CD18/'2 sup_templates'!CD17-1,""),"")</f>
        <v/>
      </c>
      <c r="CE18" s="91" t="str">
        <f>IF(NOT(ISBLANK('2 sup_templates'!CE18)),IF(NOT(ISBLANK('2 sup_templates'!CE17)),'2 sup_templates'!CE18/'2 sup_templates'!CE17-1,""),"")</f>
        <v/>
      </c>
      <c r="CF18" s="91" t="str">
        <f>IF(NOT(ISBLANK('2 sup_templates'!CF18)),IF(NOT(ISBLANK('2 sup_templates'!CF17)),'2 sup_templates'!CF18/'2 sup_templates'!CF17-1,""),"")</f>
        <v/>
      </c>
      <c r="CG18" s="91" t="str">
        <f>IF(NOT(ISBLANK('2 sup_templates'!CG18)),IF(NOT(ISBLANK('2 sup_templates'!CG17)),'2 sup_templates'!CG18/'2 sup_templates'!CG17-1,""),"")</f>
        <v/>
      </c>
      <c r="CH18" s="91" t="str">
        <f>IF(NOT(ISBLANK('2 sup_templates'!CH18)),IF(NOT(ISBLANK('2 sup_templates'!CH17)),'2 sup_templates'!CH18/'2 sup_templates'!CH17-1,""),"")</f>
        <v/>
      </c>
      <c r="CI18" s="91" t="str">
        <f>IF(NOT(ISBLANK('2 sup_templates'!CI18)),IF(NOT(ISBLANK('2 sup_templates'!CI17)),'2 sup_templates'!CI18/'2 sup_templates'!CI17-1,""),"")</f>
        <v/>
      </c>
      <c r="CJ18" s="91" t="str">
        <f>IF(NOT(ISBLANK('2 sup_templates'!CJ18)),IF(NOT(ISBLANK('2 sup_templates'!CJ17)),'2 sup_templates'!CJ18/'2 sup_templates'!CJ17-1,""),"")</f>
        <v/>
      </c>
      <c r="CK18" s="91" t="str">
        <f>IF(NOT(ISBLANK('2 sup_templates'!CK18)),IF(NOT(ISBLANK('2 sup_templates'!CK17)),'2 sup_templates'!CK18/'2 sup_templates'!CK17-1,""),"")</f>
        <v/>
      </c>
      <c r="CL18" s="91" t="str">
        <f>IF(NOT(ISBLANK('2 sup_templates'!CL18)),IF(NOT(ISBLANK('2 sup_templates'!CL17)),'2 sup_templates'!CL18/'2 sup_templates'!CL17-1,""),"")</f>
        <v/>
      </c>
      <c r="CN18" s="60">
        <v>2009</v>
      </c>
      <c r="CO18" s="94" t="str">
        <f>IF(NOT(ISBLANK('2 sup_templates'!DF18)),IF(NOT(ISBLANK('2 sup_templates'!DF17)),'2 sup_templates'!DF18/'2 sup_templates'!DF17-1,""),"")</f>
        <v/>
      </c>
      <c r="CP18" s="94" t="str">
        <f>IF(NOT(ISBLANK('2 sup_templates'!DG18)),IF(NOT(ISBLANK('2 sup_templates'!DG17)),'2 sup_templates'!DG18/'2 sup_templates'!DG17-1,""),"")</f>
        <v/>
      </c>
      <c r="CQ18" s="94" t="str">
        <f>IF(NOT(ISBLANK('2 sup_templates'!DH18)),IF(NOT(ISBLANK('2 sup_templates'!DH17)),'2 sup_templates'!DH18/'2 sup_templates'!DH17-1,""),"")</f>
        <v/>
      </c>
      <c r="CR18" s="94" t="str">
        <f>IF(NOT(ISBLANK('2 sup_templates'!DI18)),IF(NOT(ISBLANK('2 sup_templates'!DI17)),'2 sup_templates'!DI18/'2 sup_templates'!DI17-1,""),"")</f>
        <v/>
      </c>
      <c r="CS18" s="94" t="str">
        <f>IF(NOT(ISBLANK('2 sup_templates'!DJ18)),IF(NOT(ISBLANK('2 sup_templates'!DJ17)),'2 sup_templates'!DJ18/'2 sup_templates'!DJ17-1,""),"")</f>
        <v/>
      </c>
      <c r="CT18" s="94" t="str">
        <f>IF(NOT(ISBLANK('2 sup_templates'!DK18)),IF(NOT(ISBLANK('2 sup_templates'!DK17)),'2 sup_templates'!DK18/'2 sup_templates'!DK17-1,""),"")</f>
        <v/>
      </c>
      <c r="CU18" s="94" t="str">
        <f>IF(NOT(ISBLANK('2 sup_templates'!DL18)),IF(NOT(ISBLANK('2 sup_templates'!DL17)),'2 sup_templates'!DL18/'2 sup_templates'!DL17-1,""),"")</f>
        <v/>
      </c>
      <c r="CV18" s="94" t="str">
        <f>IF(NOT(ISBLANK('2 sup_templates'!DM18)),IF(NOT(ISBLANK('2 sup_templates'!DM17)),'2 sup_templates'!DM18/'2 sup_templates'!DM17-1,""),"")</f>
        <v/>
      </c>
      <c r="CW18" s="94" t="str">
        <f>IF(NOT(ISBLANK('2 sup_templates'!DN18)),IF(NOT(ISBLANK('2 sup_templates'!DN17)),'2 sup_templates'!DN18/'2 sup_templates'!DN17-1,""),"")</f>
        <v/>
      </c>
      <c r="CX18" s="94" t="str">
        <f>IF(NOT(ISBLANK('2 sup_templates'!DO18)),IF(NOT(ISBLANK('2 sup_templates'!DO17)),'2 sup_templates'!DO18/'2 sup_templates'!DO17-1,""),"")</f>
        <v/>
      </c>
      <c r="CY18" s="94" t="str">
        <f>IF(NOT(ISBLANK('2 sup_templates'!DP18)),IF(NOT(ISBLANK('2 sup_templates'!DP17)),'2 sup_templates'!DP18/'2 sup_templates'!DP17-1,""),"")</f>
        <v/>
      </c>
      <c r="CZ18" s="94" t="str">
        <f>IF(NOT(ISBLANK('2 sup_templates'!DQ18)),IF(NOT(ISBLANK('2 sup_templates'!DQ17)),'2 sup_templates'!DQ18/'2 sup_templates'!DQ17-1,""),"")</f>
        <v/>
      </c>
      <c r="DA18" s="94" t="str">
        <f>IF(NOT(ISBLANK('2 sup_templates'!DR18)),IF(NOT(ISBLANK('2 sup_templates'!DR17)),'2 sup_templates'!DR18/'2 sup_templates'!DR17-1,""),"")</f>
        <v/>
      </c>
      <c r="DB18" s="94" t="str">
        <f>IF(NOT(ISBLANK('2 sup_templates'!DS18)),IF(NOT(ISBLANK('2 sup_templates'!DS17)),'2 sup_templates'!DS18/'2 sup_templates'!DS17-1,""),"")</f>
        <v/>
      </c>
    </row>
    <row r="19" spans="1:106" x14ac:dyDescent="0.2">
      <c r="A19" s="4"/>
      <c r="B19" s="60">
        <v>2010</v>
      </c>
      <c r="C19" s="355" t="str">
        <f>IF(NOT(ISBLANK('2 sup_templates'!C19)),IF(NOT(ISBLANK('2 sup_templates'!C18)),'2 sup_templates'!C19/'2 sup_templates'!C18-1,""),"")</f>
        <v/>
      </c>
      <c r="D19" s="355" t="str">
        <f>IF(NOT(ISBLANK('2 sup_templates'!D19)),IF(NOT(ISBLANK('2 sup_templates'!D18)),'2 sup_templates'!D19/'2 sup_templates'!D18-1,""),"")</f>
        <v/>
      </c>
      <c r="E19" s="355" t="str">
        <f>IF(NOT(ISBLANK('2 sup_templates'!E19)),IF(NOT(ISBLANK('2 sup_templates'!E18)),'2 sup_templates'!E19/'2 sup_templates'!E18-1,""),"")</f>
        <v/>
      </c>
      <c r="F19" s="355" t="str">
        <f>IF(NOT(ISBLANK('2 sup_templates'!F19)),IF(NOT(ISBLANK('2 sup_templates'!F18)),'2 sup_templates'!F19/'2 sup_templates'!F18-1,""),"")</f>
        <v/>
      </c>
      <c r="G19" s="355" t="str">
        <f>IF(NOT(ISBLANK('2 sup_templates'!G19)),IF(NOT(ISBLANK('2 sup_templates'!G18)),'2 sup_templates'!G19/'2 sup_templates'!G18-1,""),"")</f>
        <v/>
      </c>
      <c r="H19" s="355" t="str">
        <f>IF(NOT(ISBLANK('2 sup_templates'!H19)),IF(NOT(ISBLANK('2 sup_templates'!H18)),'2 sup_templates'!H19/'2 sup_templates'!H18-1,""),"")</f>
        <v/>
      </c>
      <c r="I19" s="355" t="str">
        <f>IF(NOT(ISBLANK('2 sup_templates'!I19)),IF(NOT(ISBLANK('2 sup_templates'!I18)),'2 sup_templates'!I19/'2 sup_templates'!I18-1,""),"")</f>
        <v/>
      </c>
      <c r="J19" s="355" t="str">
        <f>IF(NOT(ISBLANK('2 sup_templates'!J19)),IF(NOT(ISBLANK('2 sup_templates'!J18)),'2 sup_templates'!J19/'2 sup_templates'!J18-1,""),"")</f>
        <v/>
      </c>
      <c r="K19" s="355" t="str">
        <f>IF(NOT(ISBLANK('2 sup_templates'!K19)),IF(NOT(ISBLANK('2 sup_templates'!K18)),'2 sup_templates'!K19/'2 sup_templates'!K18-1,""),"")</f>
        <v/>
      </c>
      <c r="L19" s="355" t="str">
        <f>IF(NOT(ISBLANK('2 sup_templates'!L19)),IF(NOT(ISBLANK('2 sup_templates'!L18)),'2 sup_templates'!L19/'2 sup_templates'!L18-1,""),"")</f>
        <v/>
      </c>
      <c r="M19" s="355" t="str">
        <f>IF(NOT(ISBLANK('2 sup_templates'!M19)),IF(NOT(ISBLANK('2 sup_templates'!M18)),'2 sup_templates'!M19/'2 sup_templates'!M18-1,""),"")</f>
        <v/>
      </c>
      <c r="N19" s="355" t="str">
        <f>IF(NOT(ISBLANK('2 sup_templates'!N19)),IF(NOT(ISBLANK('2 sup_templates'!N18)),'2 sup_templates'!N19/'2 sup_templates'!N18-1,""),"")</f>
        <v/>
      </c>
      <c r="O19" s="355" t="str">
        <f>IF(NOT(ISBLANK('2 sup_templates'!O19)),IF(NOT(ISBLANK('2 sup_templates'!O18)),'2 sup_templates'!O19/'2 sup_templates'!O18-1,""),"")</f>
        <v/>
      </c>
      <c r="P19" s="355" t="str">
        <f>IF(NOT(ISBLANK('2 sup_templates'!P19)),IF(NOT(ISBLANK('2 sup_templates'!P18)),'2 sup_templates'!P19/'2 sup_templates'!P18-1,""),"")</f>
        <v/>
      </c>
      <c r="Q19" s="355" t="str">
        <f>IF(NOT(ISBLANK('2 sup_templates'!Q19)),IF(NOT(ISBLANK('2 sup_templates'!Q18)),'2 sup_templates'!Q19/'2 sup_templates'!Q18-1,""),"")</f>
        <v/>
      </c>
      <c r="R19" s="355" t="str">
        <f>IF(NOT(ISBLANK('2 sup_templates'!R19)),IF(NOT(ISBLANK('2 sup_templates'!R18)),'2 sup_templates'!R19/'2 sup_templates'!R18-1,""),"")</f>
        <v/>
      </c>
      <c r="S19" s="355" t="str">
        <f>IF(NOT(ISBLANK('2 sup_templates'!S19)),IF(NOT(ISBLANK('2 sup_templates'!S18)),'2 sup_templates'!S19/'2 sup_templates'!S18-1,""),"")</f>
        <v/>
      </c>
      <c r="T19" s="355" t="str">
        <f>IF(NOT(ISBLANK('2 sup_templates'!T19)),IF(NOT(ISBLANK('2 sup_templates'!T18)),'2 sup_templates'!T19/'2 sup_templates'!T18-1,""),"")</f>
        <v/>
      </c>
      <c r="U19" s="355" t="str">
        <f>IF(NOT(ISBLANK('2 sup_templates'!U19)),IF(NOT(ISBLANK('2 sup_templates'!U18)),'2 sup_templates'!U19/'2 sup_templates'!U18-1,""),"")</f>
        <v/>
      </c>
      <c r="V19" s="355" t="str">
        <f>IF(NOT(ISBLANK('2 sup_templates'!V19)),IF(NOT(ISBLANK('2 sup_templates'!V18)),'2 sup_templates'!V19/'2 sup_templates'!V18-1,""),"")</f>
        <v/>
      </c>
      <c r="W19" s="355" t="str">
        <f>IF(NOT(ISBLANK('2 sup_templates'!W19)),IF(NOT(ISBLANK('2 sup_templates'!W18)),'2 sup_templates'!W19/'2 sup_templates'!W18-1,""),"")</f>
        <v/>
      </c>
      <c r="X19" s="355" t="str">
        <f>IF(NOT(ISBLANK('2 sup_templates'!X19)),IF(NOT(ISBLANK('2 sup_templates'!X18)),'2 sup_templates'!X19/'2 sup_templates'!X18-1,""),"")</f>
        <v/>
      </c>
      <c r="Y19" s="355" t="str">
        <f>IF(NOT(ISBLANK('2 sup_templates'!Y19)),IF(NOT(ISBLANK('2 sup_templates'!Y18)),'2 sup_templates'!Y19/'2 sup_templates'!Y18-1,""),"")</f>
        <v/>
      </c>
      <c r="Z19" s="355" t="str">
        <f>IF(NOT(ISBLANK('2 sup_templates'!Z19)),IF(NOT(ISBLANK('2 sup_templates'!Z18)),'2 sup_templates'!Z19/'2 sup_templates'!Z18-1,""),"")</f>
        <v/>
      </c>
      <c r="AA19" s="355" t="str">
        <f>IF(NOT(ISBLANK('2 sup_templates'!AA19)),IF(NOT(ISBLANK('2 sup_templates'!AA18)),'2 sup_templates'!AA19/'2 sup_templates'!AA18-1,""),"")</f>
        <v/>
      </c>
      <c r="AB19" s="355" t="str">
        <f>IF(NOT(ISBLANK('2 sup_templates'!AB19)),IF(NOT(ISBLANK('2 sup_templates'!AB18)),'2 sup_templates'!AB19/'2 sup_templates'!AB18-1,""),"")</f>
        <v/>
      </c>
      <c r="AC19" s="355" t="str">
        <f>IF(NOT(ISBLANK('2 sup_templates'!AC19)),IF(NOT(ISBLANK('2 sup_templates'!AC18)),'2 sup_templates'!AC19/'2 sup_templates'!AC18-1,""),"")</f>
        <v/>
      </c>
      <c r="AD19" s="355" t="str">
        <f>IF(NOT(ISBLANK('2 sup_templates'!AD19)),IF(NOT(ISBLANK('2 sup_templates'!AD18)),'2 sup_templates'!AD19/'2 sup_templates'!AD18-1,""),"")</f>
        <v/>
      </c>
      <c r="AE19" s="355" t="str">
        <f>IF(NOT(ISBLANK('2 sup_templates'!AE19)),IF(NOT(ISBLANK('2 sup_templates'!AE18)),'2 sup_templates'!AE19/'2 sup_templates'!AE18-1,""),"")</f>
        <v/>
      </c>
      <c r="AF19" s="355" t="str">
        <f>IF(NOT(ISBLANK('2 sup_templates'!AF19)),IF(NOT(ISBLANK('2 sup_templates'!AF18)),'2 sup_templates'!AF19/'2 sup_templates'!AF18-1,""),"")</f>
        <v/>
      </c>
      <c r="AG19" s="355" t="str">
        <f>IF(NOT(ISBLANK('2 sup_templates'!AG19)),IF(NOT(ISBLANK('2 sup_templates'!AG18)),'2 sup_templates'!AG19/'2 sup_templates'!AG18-1,""),"")</f>
        <v/>
      </c>
      <c r="AH19" s="355" t="str">
        <f>IF(NOT(ISBLANK('2 sup_templates'!AH19)),IF(NOT(ISBLANK('2 sup_templates'!AH18)),'2 sup_templates'!AH19/'2 sup_templates'!AH18-1,""),"")</f>
        <v/>
      </c>
      <c r="AI19" s="355" t="str">
        <f>IF(NOT(ISBLANK('2 sup_templates'!AI19)),IF(NOT(ISBLANK('2 sup_templates'!AI18)),'2 sup_templates'!AI19/'2 sup_templates'!AI18-1,""),"")</f>
        <v/>
      </c>
      <c r="AJ19" s="355" t="str">
        <f>IF(NOT(ISBLANK('2 sup_templates'!AJ19)),IF(NOT(ISBLANK('2 sup_templates'!AJ18)),'2 sup_templates'!AJ19/'2 sup_templates'!AJ18-1,""),"")</f>
        <v/>
      </c>
      <c r="AK19" s="355" t="str">
        <f>IF(NOT(ISBLANK('2 sup_templates'!AK19)),IF(NOT(ISBLANK('2 sup_templates'!AK18)),'2 sup_templates'!AK19/'2 sup_templates'!AK18-1,""),"")</f>
        <v/>
      </c>
      <c r="AL19" s="355" t="str">
        <f>IF(NOT(ISBLANK('2 sup_templates'!AL19)),IF(NOT(ISBLANK('2 sup_templates'!AL18)),'2 sup_templates'!AL19/'2 sup_templates'!AL18-1,""),"")</f>
        <v/>
      </c>
      <c r="AM19" s="248"/>
      <c r="AN19" s="60">
        <v>2010</v>
      </c>
      <c r="AO19" s="91" t="str">
        <f>IF(NOT(ISBLANK('2 sup_templates'!AO19)),IF(NOT(ISBLANK('2 sup_templates'!AO18)),'2 sup_templates'!AO19/'2 sup_templates'!AO18-1,""),"")</f>
        <v/>
      </c>
      <c r="AP19" s="94" t="str">
        <f>IF(NOT(ISBLANK('2 sup_templates'!AP19)),IF(NOT(ISBLANK('2 sup_templates'!AP18)),'2 sup_templates'!AP19/'2 sup_templates'!AP18-1,""),"")</f>
        <v/>
      </c>
      <c r="AQ19" s="91" t="str">
        <f>IF(NOT(ISBLANK('2 sup_templates'!AQ19)),IF(NOT(ISBLANK('2 sup_templates'!AQ18)),'2 sup_templates'!AQ19/'2 sup_templates'!AQ18-1,""),"")</f>
        <v/>
      </c>
      <c r="AR19" s="94" t="str">
        <f>IF(NOT(ISBLANK('2 sup_templates'!AR19)),IF(NOT(ISBLANK('2 sup_templates'!AR18)),'2 sup_templates'!AR19/'2 sup_templates'!AR18-1,""),"")</f>
        <v/>
      </c>
      <c r="AS19" s="91" t="str">
        <f>IF(NOT(ISBLANK('2 sup_templates'!AS19)),IF(NOT(ISBLANK('2 sup_templates'!AS18)),'2 sup_templates'!AS19/'2 sup_templates'!AS18-1,""),"")</f>
        <v/>
      </c>
      <c r="AT19" s="94" t="str">
        <f>IF(NOT(ISBLANK('2 sup_templates'!AT19)),IF(NOT(ISBLANK('2 sup_templates'!AT18)),'2 sup_templates'!AT19/'2 sup_templates'!AT18-1,""),"")</f>
        <v/>
      </c>
      <c r="AU19" s="91" t="str">
        <f>IF(NOT(ISBLANK('2 sup_templates'!AU19)),IF(NOT(ISBLANK('2 sup_templates'!AU18)),'2 sup_templates'!AU19/'2 sup_templates'!AU18-1,""),"")</f>
        <v/>
      </c>
      <c r="AV19" s="94" t="str">
        <f>IF(NOT(ISBLANK('2 sup_templates'!AV19)),IF(NOT(ISBLANK('2 sup_templates'!AV18)),'2 sup_templates'!AV19/'2 sup_templates'!AV18-1,""),"")</f>
        <v/>
      </c>
      <c r="AW19" s="94" t="str">
        <f>IF(NOT(ISBLANK('2 sup_templates'!AW19)),IF(NOT(ISBLANK('2 sup_templates'!AW18)),'2 sup_templates'!AW19/'2 sup_templates'!AW18-1,""),"")</f>
        <v/>
      </c>
      <c r="AX19" s="94" t="str">
        <f>IF(NOT(ISBLANK('2 sup_templates'!AX19)),IF(NOT(ISBLANK('2 sup_templates'!AX18)),'2 sup_templates'!AX19/'2 sup_templates'!AX18-1,""),"")</f>
        <v/>
      </c>
      <c r="AY19" s="94" t="str">
        <f>IF(NOT(ISBLANK('2 sup_templates'!AY19)),IF(NOT(ISBLANK('2 sup_templates'!AY18)),'2 sup_templates'!AY19/'2 sup_templates'!AY18-1,""),"")</f>
        <v/>
      </c>
      <c r="AZ19" s="94" t="str">
        <f>IF(NOT(ISBLANK('2 sup_templates'!AZ19)),IF(NOT(ISBLANK('2 sup_templates'!AZ18)),'2 sup_templates'!AZ19/'2 sup_templates'!AZ18-1,""),"")</f>
        <v/>
      </c>
      <c r="BA19" s="94" t="str">
        <f>IF(NOT(ISBLANK('2 sup_templates'!BA19)),IF(NOT(ISBLANK('2 sup_templates'!BA18)),'2 sup_templates'!BA19/'2 sup_templates'!BA18-1,""),"")</f>
        <v/>
      </c>
      <c r="BB19" s="94" t="str">
        <f>IF(NOT(ISBLANK('2 sup_templates'!BB19)),IF(NOT(ISBLANK('2 sup_templates'!BB18)),'2 sup_templates'!BB19/'2 sup_templates'!BB18-1,""),"")</f>
        <v/>
      </c>
      <c r="BC19" s="94" t="str">
        <f>IF(NOT(ISBLANK('2 sup_templates'!BC19)),IF(NOT(ISBLANK('2 sup_templates'!BC18)),'2 sup_templates'!BC19/'2 sup_templates'!BC18-1,""),"")</f>
        <v/>
      </c>
      <c r="BD19" s="94" t="str">
        <f>IF(NOT(ISBLANK('2 sup_templates'!BD19)),IF(NOT(ISBLANK('2 sup_templates'!BD18)),'2 sup_templates'!BD19/'2 sup_templates'!BD18-1,""),"")</f>
        <v/>
      </c>
      <c r="BE19" s="94" t="str">
        <f>IF(NOT(ISBLANK('2 sup_templates'!BE19)),IF(NOT(ISBLANK('2 sup_templates'!BE18)),'2 sup_templates'!BE19/'2 sup_templates'!BE18-1,""),"")</f>
        <v/>
      </c>
      <c r="BF19" s="94" t="str">
        <f>IF(NOT(ISBLANK('2 sup_templates'!BF19)),IF(NOT(ISBLANK('2 sup_templates'!BF18)),'2 sup_templates'!BF19/'2 sup_templates'!BF18-1,""),"")</f>
        <v/>
      </c>
      <c r="BG19" s="94" t="str">
        <f>IF(NOT(ISBLANK('2 sup_templates'!BG19)),IF(NOT(ISBLANK('2 sup_templates'!BG18)),'2 sup_templates'!BG19/'2 sup_templates'!BG18-1,""),"")</f>
        <v/>
      </c>
      <c r="BH19" s="94" t="str">
        <f>IF(NOT(ISBLANK('2 sup_templates'!BH19)),IF(NOT(ISBLANK('2 sup_templates'!BH18)),'2 sup_templates'!BH19/'2 sup_templates'!BH18-1,""),"")</f>
        <v/>
      </c>
      <c r="BI19" s="94" t="str">
        <f>IF(NOT(ISBLANK('2 sup_templates'!BI19)),IF(NOT(ISBLANK('2 sup_templates'!BI18)),'2 sup_templates'!BI19/'2 sup_templates'!BI18-1,""),"")</f>
        <v/>
      </c>
      <c r="BJ19" s="94" t="str">
        <f>IF(NOT(ISBLANK('2 sup_templates'!BJ19)),IF(NOT(ISBLANK('2 sup_templates'!BJ18)),'2 sup_templates'!BJ19/'2 sup_templates'!BJ18-1,""),"")</f>
        <v/>
      </c>
      <c r="BK19" s="94" t="str">
        <f>IF(NOT(ISBLANK('2 sup_templates'!BK19)),IF(NOT(ISBLANK('2 sup_templates'!BK18)),'2 sup_templates'!BK19/'2 sup_templates'!BK18-1,""),"")</f>
        <v/>
      </c>
      <c r="BL19" s="94" t="str">
        <f>IF(NOT(ISBLANK('2 sup_templates'!BL19)),IF(NOT(ISBLANK('2 sup_templates'!BL18)),'2 sup_templates'!BL19/'2 sup_templates'!BL18-1,""),"")</f>
        <v/>
      </c>
      <c r="BM19" s="248"/>
      <c r="BN19" s="60">
        <v>2010</v>
      </c>
      <c r="BO19" s="91" t="str">
        <f>IF(NOT(ISBLANK('2 sup_templates'!BO19)),IF(NOT(ISBLANK('2 sup_templates'!BO18)),'2 sup_templates'!BO19/'2 sup_templates'!BO18-1,""),"")</f>
        <v/>
      </c>
      <c r="BP19" s="91" t="str">
        <f>IF(NOT(ISBLANK('2 sup_templates'!BP19)),IF(NOT(ISBLANK('2 sup_templates'!BP18)),'2 sup_templates'!BP19/'2 sup_templates'!BP18-1,""),"")</f>
        <v/>
      </c>
      <c r="BQ19" s="91" t="str">
        <f>IF(NOT(ISBLANK('2 sup_templates'!BQ19)),IF(NOT(ISBLANK('2 sup_templates'!BQ18)),'2 sup_templates'!BQ19/'2 sup_templates'!BQ18-1,""),"")</f>
        <v/>
      </c>
      <c r="BR19" s="91" t="str">
        <f>IF(NOT(ISBLANK('2 sup_templates'!BR19)),IF(NOT(ISBLANK('2 sup_templates'!BR18)),'2 sup_templates'!BR19/'2 sup_templates'!BR18-1,""),"")</f>
        <v/>
      </c>
      <c r="BS19" s="91" t="str">
        <f>IF(NOT(ISBLANK('2 sup_templates'!BS19)),IF(NOT(ISBLANK('2 sup_templates'!BS18)),'2 sup_templates'!BS19/'2 sup_templates'!BS18-1,""),"")</f>
        <v/>
      </c>
      <c r="BT19" s="91" t="str">
        <f>IF(NOT(ISBLANK('2 sup_templates'!BT19)),IF(NOT(ISBLANK('2 sup_templates'!BT18)),'2 sup_templates'!BT19/'2 sup_templates'!BT18-1,""),"")</f>
        <v/>
      </c>
      <c r="BU19" s="91" t="str">
        <f>IF(NOT(ISBLANK('2 sup_templates'!BU19)),IF(NOT(ISBLANK('2 sup_templates'!BU18)),'2 sup_templates'!BU19/'2 sup_templates'!BU18-1,""),"")</f>
        <v/>
      </c>
      <c r="BV19" s="91" t="str">
        <f>IF(NOT(ISBLANK('2 sup_templates'!BV19)),IF(NOT(ISBLANK('2 sup_templates'!BV18)),'2 sup_templates'!BV19/'2 sup_templates'!BV18-1,""),"")</f>
        <v/>
      </c>
      <c r="BW19" s="91" t="str">
        <f>IF(NOT(ISBLANK('2 sup_templates'!BW19)),IF(NOT(ISBLANK('2 sup_templates'!BW18)),'2 sup_templates'!BW19/'2 sup_templates'!BW18-1,""),"")</f>
        <v/>
      </c>
      <c r="BX19" s="91" t="str">
        <f>IF(NOT(ISBLANK('2 sup_templates'!BX19)),IF(NOT(ISBLANK('2 sup_templates'!BX18)),'2 sup_templates'!BX19/'2 sup_templates'!BX18-1,""),"")</f>
        <v/>
      </c>
      <c r="BY19" s="91" t="str">
        <f>IF(NOT(ISBLANK('2 sup_templates'!BY19)),IF(NOT(ISBLANK('2 sup_templates'!BY18)),'2 sup_templates'!BY19/'2 sup_templates'!BY18-1,""),"")</f>
        <v/>
      </c>
      <c r="BZ19" s="91" t="str">
        <f>IF(NOT(ISBLANK('2 sup_templates'!BZ19)),IF(NOT(ISBLANK('2 sup_templates'!BZ18)),'2 sup_templates'!BZ19/'2 sup_templates'!BZ18-1,""),"")</f>
        <v/>
      </c>
      <c r="CA19" s="91" t="str">
        <f>IF(NOT(ISBLANK('2 sup_templates'!CA19)),IF(NOT(ISBLANK('2 sup_templates'!CA18)),'2 sup_templates'!CA19/'2 sup_templates'!CA18-1,""),"")</f>
        <v/>
      </c>
      <c r="CB19" s="91" t="str">
        <f>IF(NOT(ISBLANK('2 sup_templates'!CB19)),IF(NOT(ISBLANK('2 sup_templates'!CB18)),'2 sup_templates'!CB19/'2 sup_templates'!CB18-1,""),"")</f>
        <v/>
      </c>
      <c r="CC19" s="91" t="str">
        <f>IF(NOT(ISBLANK('2 sup_templates'!CC19)),IF(NOT(ISBLANK('2 sup_templates'!CC18)),'2 sup_templates'!CC19/'2 sup_templates'!CC18-1,""),"")</f>
        <v/>
      </c>
      <c r="CD19" s="91" t="str">
        <f>IF(NOT(ISBLANK('2 sup_templates'!CD19)),IF(NOT(ISBLANK('2 sup_templates'!CD18)),'2 sup_templates'!CD19/'2 sup_templates'!CD18-1,""),"")</f>
        <v/>
      </c>
      <c r="CE19" s="91" t="str">
        <f>IF(NOT(ISBLANK('2 sup_templates'!CE19)),IF(NOT(ISBLANK('2 sup_templates'!CE18)),'2 sup_templates'!CE19/'2 sup_templates'!CE18-1,""),"")</f>
        <v/>
      </c>
      <c r="CF19" s="91" t="str">
        <f>IF(NOT(ISBLANK('2 sup_templates'!CF19)),IF(NOT(ISBLANK('2 sup_templates'!CF18)),'2 sup_templates'!CF19/'2 sup_templates'!CF18-1,""),"")</f>
        <v/>
      </c>
      <c r="CG19" s="91" t="str">
        <f>IF(NOT(ISBLANK('2 sup_templates'!CG19)),IF(NOT(ISBLANK('2 sup_templates'!CG18)),'2 sup_templates'!CG19/'2 sup_templates'!CG18-1,""),"")</f>
        <v/>
      </c>
      <c r="CH19" s="91" t="str">
        <f>IF(NOT(ISBLANK('2 sup_templates'!CH19)),IF(NOT(ISBLANK('2 sup_templates'!CH18)),'2 sup_templates'!CH19/'2 sup_templates'!CH18-1,""),"")</f>
        <v/>
      </c>
      <c r="CI19" s="91" t="str">
        <f>IF(NOT(ISBLANK('2 sup_templates'!CI19)),IF(NOT(ISBLANK('2 sup_templates'!CI18)),'2 sup_templates'!CI19/'2 sup_templates'!CI18-1,""),"")</f>
        <v/>
      </c>
      <c r="CJ19" s="91" t="str">
        <f>IF(NOT(ISBLANK('2 sup_templates'!CJ19)),IF(NOT(ISBLANK('2 sup_templates'!CJ18)),'2 sup_templates'!CJ19/'2 sup_templates'!CJ18-1,""),"")</f>
        <v/>
      </c>
      <c r="CK19" s="91" t="str">
        <f>IF(NOT(ISBLANK('2 sup_templates'!CK19)),IF(NOT(ISBLANK('2 sup_templates'!CK18)),'2 sup_templates'!CK19/'2 sup_templates'!CK18-1,""),"")</f>
        <v/>
      </c>
      <c r="CL19" s="91" t="str">
        <f>IF(NOT(ISBLANK('2 sup_templates'!CL19)),IF(NOT(ISBLANK('2 sup_templates'!CL18)),'2 sup_templates'!CL19/'2 sup_templates'!CL18-1,""),"")</f>
        <v/>
      </c>
      <c r="CN19" s="60">
        <v>2010</v>
      </c>
      <c r="CO19" s="94" t="str">
        <f>IF(NOT(ISBLANK('2 sup_templates'!DF19)),IF(NOT(ISBLANK('2 sup_templates'!DF18)),'2 sup_templates'!DF19/'2 sup_templates'!DF18-1,""),"")</f>
        <v/>
      </c>
      <c r="CP19" s="94" t="str">
        <f>IF(NOT(ISBLANK('2 sup_templates'!DG19)),IF(NOT(ISBLANK('2 sup_templates'!DG18)),'2 sup_templates'!DG19/'2 sup_templates'!DG18-1,""),"")</f>
        <v/>
      </c>
      <c r="CQ19" s="94" t="str">
        <f>IF(NOT(ISBLANK('2 sup_templates'!DH19)),IF(NOT(ISBLANK('2 sup_templates'!DH18)),'2 sup_templates'!DH19/'2 sup_templates'!DH18-1,""),"")</f>
        <v/>
      </c>
      <c r="CR19" s="94" t="str">
        <f>IF(NOT(ISBLANK('2 sup_templates'!DI19)),IF(NOT(ISBLANK('2 sup_templates'!DI18)),'2 sup_templates'!DI19/'2 sup_templates'!DI18-1,""),"")</f>
        <v/>
      </c>
      <c r="CS19" s="94" t="str">
        <f>IF(NOT(ISBLANK('2 sup_templates'!DJ19)),IF(NOT(ISBLANK('2 sup_templates'!DJ18)),'2 sup_templates'!DJ19/'2 sup_templates'!DJ18-1,""),"")</f>
        <v/>
      </c>
      <c r="CT19" s="94" t="str">
        <f>IF(NOT(ISBLANK('2 sup_templates'!DK19)),IF(NOT(ISBLANK('2 sup_templates'!DK18)),'2 sup_templates'!DK19/'2 sup_templates'!DK18-1,""),"")</f>
        <v/>
      </c>
      <c r="CU19" s="94" t="str">
        <f>IF(NOT(ISBLANK('2 sup_templates'!DL19)),IF(NOT(ISBLANK('2 sup_templates'!DL18)),'2 sup_templates'!DL19/'2 sup_templates'!DL18-1,""),"")</f>
        <v/>
      </c>
      <c r="CV19" s="94" t="str">
        <f>IF(NOT(ISBLANK('2 sup_templates'!DM19)),IF(NOT(ISBLANK('2 sup_templates'!DM18)),'2 sup_templates'!DM19/'2 sup_templates'!DM18-1,""),"")</f>
        <v/>
      </c>
      <c r="CW19" s="94" t="str">
        <f>IF(NOT(ISBLANK('2 sup_templates'!DN19)),IF(NOT(ISBLANK('2 sup_templates'!DN18)),'2 sup_templates'!DN19/'2 sup_templates'!DN18-1,""),"")</f>
        <v/>
      </c>
      <c r="CX19" s="94" t="str">
        <f>IF(NOT(ISBLANK('2 sup_templates'!DO19)),IF(NOT(ISBLANK('2 sup_templates'!DO18)),'2 sup_templates'!DO19/'2 sup_templates'!DO18-1,""),"")</f>
        <v/>
      </c>
      <c r="CY19" s="94" t="str">
        <f>IF(NOT(ISBLANK('2 sup_templates'!DP19)),IF(NOT(ISBLANK('2 sup_templates'!DP18)),'2 sup_templates'!DP19/'2 sup_templates'!DP18-1,""),"")</f>
        <v/>
      </c>
      <c r="CZ19" s="94" t="str">
        <f>IF(NOT(ISBLANK('2 sup_templates'!DQ19)),IF(NOT(ISBLANK('2 sup_templates'!DQ18)),'2 sup_templates'!DQ19/'2 sup_templates'!DQ18-1,""),"")</f>
        <v/>
      </c>
      <c r="DA19" s="94" t="str">
        <f>IF(NOT(ISBLANK('2 sup_templates'!DR19)),IF(NOT(ISBLANK('2 sup_templates'!DR18)),'2 sup_templates'!DR19/'2 sup_templates'!DR18-1,""),"")</f>
        <v/>
      </c>
      <c r="DB19" s="94" t="str">
        <f>IF(NOT(ISBLANK('2 sup_templates'!DS19)),IF(NOT(ISBLANK('2 sup_templates'!DS18)),'2 sup_templates'!DS19/'2 sup_templates'!DS18-1,""),"")</f>
        <v/>
      </c>
    </row>
    <row r="20" spans="1:106" x14ac:dyDescent="0.2">
      <c r="A20" s="4"/>
      <c r="B20" s="60">
        <v>2011</v>
      </c>
      <c r="C20" s="355" t="str">
        <f>IF(NOT(ISBLANK('2 sup_templates'!C20)),IF(NOT(ISBLANK('2 sup_templates'!C19)),'2 sup_templates'!C20/'2 sup_templates'!C19-1,""),"")</f>
        <v/>
      </c>
      <c r="D20" s="355" t="str">
        <f>IF(NOT(ISBLANK('2 sup_templates'!D20)),IF(NOT(ISBLANK('2 sup_templates'!D19)),'2 sup_templates'!D20/'2 sup_templates'!D19-1,""),"")</f>
        <v/>
      </c>
      <c r="E20" s="355" t="str">
        <f>IF(NOT(ISBLANK('2 sup_templates'!E20)),IF(NOT(ISBLANK('2 sup_templates'!E19)),'2 sup_templates'!E20/'2 sup_templates'!E19-1,""),"")</f>
        <v/>
      </c>
      <c r="F20" s="355" t="str">
        <f>IF(NOT(ISBLANK('2 sup_templates'!F20)),IF(NOT(ISBLANK('2 sup_templates'!F19)),'2 sup_templates'!F20/'2 sup_templates'!F19-1,""),"")</f>
        <v/>
      </c>
      <c r="G20" s="355" t="str">
        <f>IF(NOT(ISBLANK('2 sup_templates'!G20)),IF(NOT(ISBLANK('2 sup_templates'!G19)),'2 sup_templates'!G20/'2 sup_templates'!G19-1,""),"")</f>
        <v/>
      </c>
      <c r="H20" s="355" t="str">
        <f>IF(NOT(ISBLANK('2 sup_templates'!H20)),IF(NOT(ISBLANK('2 sup_templates'!H19)),'2 sup_templates'!H20/'2 sup_templates'!H19-1,""),"")</f>
        <v/>
      </c>
      <c r="I20" s="355" t="str">
        <f>IF(NOT(ISBLANK('2 sup_templates'!I20)),IF(NOT(ISBLANK('2 sup_templates'!I19)),'2 sup_templates'!I20/'2 sup_templates'!I19-1,""),"")</f>
        <v/>
      </c>
      <c r="J20" s="355" t="str">
        <f>IF(NOT(ISBLANK('2 sup_templates'!J20)),IF(NOT(ISBLANK('2 sup_templates'!J19)),'2 sup_templates'!J20/'2 sup_templates'!J19-1,""),"")</f>
        <v/>
      </c>
      <c r="K20" s="355" t="str">
        <f>IF(NOT(ISBLANK('2 sup_templates'!K20)),IF(NOT(ISBLANK('2 sup_templates'!K19)),'2 sup_templates'!K20/'2 sup_templates'!K19-1,""),"")</f>
        <v/>
      </c>
      <c r="L20" s="355" t="str">
        <f>IF(NOT(ISBLANK('2 sup_templates'!L20)),IF(NOT(ISBLANK('2 sup_templates'!L19)),'2 sup_templates'!L20/'2 sup_templates'!L19-1,""),"")</f>
        <v/>
      </c>
      <c r="M20" s="355" t="str">
        <f>IF(NOT(ISBLANK('2 sup_templates'!M20)),IF(NOT(ISBLANK('2 sup_templates'!M19)),'2 sup_templates'!M20/'2 sup_templates'!M19-1,""),"")</f>
        <v/>
      </c>
      <c r="N20" s="355" t="str">
        <f>IF(NOT(ISBLANK('2 sup_templates'!N20)),IF(NOT(ISBLANK('2 sup_templates'!N19)),'2 sup_templates'!N20/'2 sup_templates'!N19-1,""),"")</f>
        <v/>
      </c>
      <c r="O20" s="355" t="str">
        <f>IF(NOT(ISBLANK('2 sup_templates'!O20)),IF(NOT(ISBLANK('2 sup_templates'!O19)),'2 sup_templates'!O20/'2 sup_templates'!O19-1,""),"")</f>
        <v/>
      </c>
      <c r="P20" s="355" t="str">
        <f>IF(NOT(ISBLANK('2 sup_templates'!P20)),IF(NOT(ISBLANK('2 sup_templates'!P19)),'2 sup_templates'!P20/'2 sup_templates'!P19-1,""),"")</f>
        <v/>
      </c>
      <c r="Q20" s="355" t="str">
        <f>IF(NOT(ISBLANK('2 sup_templates'!Q20)),IF(NOT(ISBLANK('2 sup_templates'!Q19)),'2 sup_templates'!Q20/'2 sup_templates'!Q19-1,""),"")</f>
        <v/>
      </c>
      <c r="R20" s="355" t="str">
        <f>IF(NOT(ISBLANK('2 sup_templates'!R20)),IF(NOT(ISBLANK('2 sup_templates'!R19)),'2 sup_templates'!R20/'2 sup_templates'!R19-1,""),"")</f>
        <v/>
      </c>
      <c r="S20" s="355" t="str">
        <f>IF(NOT(ISBLANK('2 sup_templates'!S20)),IF(NOT(ISBLANK('2 sup_templates'!S19)),'2 sup_templates'!S20/'2 sup_templates'!S19-1,""),"")</f>
        <v/>
      </c>
      <c r="T20" s="355" t="str">
        <f>IF(NOT(ISBLANK('2 sup_templates'!T20)),IF(NOT(ISBLANK('2 sup_templates'!T19)),'2 sup_templates'!T20/'2 sup_templates'!T19-1,""),"")</f>
        <v/>
      </c>
      <c r="U20" s="355" t="str">
        <f>IF(NOT(ISBLANK('2 sup_templates'!U20)),IF(NOT(ISBLANK('2 sup_templates'!U19)),'2 sup_templates'!U20/'2 sup_templates'!U19-1,""),"")</f>
        <v/>
      </c>
      <c r="V20" s="355" t="str">
        <f>IF(NOT(ISBLANK('2 sup_templates'!V20)),IF(NOT(ISBLANK('2 sup_templates'!V19)),'2 sup_templates'!V20/'2 sup_templates'!V19-1,""),"")</f>
        <v/>
      </c>
      <c r="W20" s="355" t="str">
        <f>IF(NOT(ISBLANK('2 sup_templates'!W20)),IF(NOT(ISBLANK('2 sup_templates'!W19)),'2 sup_templates'!W20/'2 sup_templates'!W19-1,""),"")</f>
        <v/>
      </c>
      <c r="X20" s="355" t="str">
        <f>IF(NOT(ISBLANK('2 sup_templates'!X20)),IF(NOT(ISBLANK('2 sup_templates'!X19)),'2 sup_templates'!X20/'2 sup_templates'!X19-1,""),"")</f>
        <v/>
      </c>
      <c r="Y20" s="355" t="str">
        <f>IF(NOT(ISBLANK('2 sup_templates'!Y20)),IF(NOT(ISBLANK('2 sup_templates'!Y19)),'2 sup_templates'!Y20/'2 sup_templates'!Y19-1,""),"")</f>
        <v/>
      </c>
      <c r="Z20" s="355" t="str">
        <f>IF(NOT(ISBLANK('2 sup_templates'!Z20)),IF(NOT(ISBLANK('2 sup_templates'!Z19)),'2 sup_templates'!Z20/'2 sup_templates'!Z19-1,""),"")</f>
        <v/>
      </c>
      <c r="AA20" s="355" t="str">
        <f>IF(NOT(ISBLANK('2 sup_templates'!AA20)),IF(NOT(ISBLANK('2 sup_templates'!AA19)),'2 sup_templates'!AA20/'2 sup_templates'!AA19-1,""),"")</f>
        <v/>
      </c>
      <c r="AB20" s="355" t="str">
        <f>IF(NOT(ISBLANK('2 sup_templates'!AB20)),IF(NOT(ISBLANK('2 sup_templates'!AB19)),'2 sup_templates'!AB20/'2 sup_templates'!AB19-1,""),"")</f>
        <v/>
      </c>
      <c r="AC20" s="355" t="str">
        <f>IF(NOT(ISBLANK('2 sup_templates'!AC20)),IF(NOT(ISBLANK('2 sup_templates'!AC19)),'2 sup_templates'!AC20/'2 sup_templates'!AC19-1,""),"")</f>
        <v/>
      </c>
      <c r="AD20" s="355" t="str">
        <f>IF(NOT(ISBLANK('2 sup_templates'!AD20)),IF(NOT(ISBLANK('2 sup_templates'!AD19)),'2 sup_templates'!AD20/'2 sup_templates'!AD19-1,""),"")</f>
        <v/>
      </c>
      <c r="AE20" s="355" t="str">
        <f>IF(NOT(ISBLANK('2 sup_templates'!AE20)),IF(NOT(ISBLANK('2 sup_templates'!AE19)),'2 sup_templates'!AE20/'2 sup_templates'!AE19-1,""),"")</f>
        <v/>
      </c>
      <c r="AF20" s="355" t="str">
        <f>IF(NOT(ISBLANK('2 sup_templates'!AF20)),IF(NOT(ISBLANK('2 sup_templates'!AF19)),'2 sup_templates'!AF20/'2 sup_templates'!AF19-1,""),"")</f>
        <v/>
      </c>
      <c r="AG20" s="355" t="str">
        <f>IF(NOT(ISBLANK('2 sup_templates'!AG20)),IF(NOT(ISBLANK('2 sup_templates'!AG19)),'2 sup_templates'!AG20/'2 sup_templates'!AG19-1,""),"")</f>
        <v/>
      </c>
      <c r="AH20" s="355" t="str">
        <f>IF(NOT(ISBLANK('2 sup_templates'!AH20)),IF(NOT(ISBLANK('2 sup_templates'!AH19)),'2 sup_templates'!AH20/'2 sup_templates'!AH19-1,""),"")</f>
        <v/>
      </c>
      <c r="AI20" s="355" t="str">
        <f>IF(NOT(ISBLANK('2 sup_templates'!AI20)),IF(NOT(ISBLANK('2 sup_templates'!AI19)),'2 sup_templates'!AI20/'2 sup_templates'!AI19-1,""),"")</f>
        <v/>
      </c>
      <c r="AJ20" s="355" t="str">
        <f>IF(NOT(ISBLANK('2 sup_templates'!AJ20)),IF(NOT(ISBLANK('2 sup_templates'!AJ19)),'2 sup_templates'!AJ20/'2 sup_templates'!AJ19-1,""),"")</f>
        <v/>
      </c>
      <c r="AK20" s="355" t="str">
        <f>IF(NOT(ISBLANK('2 sup_templates'!AK20)),IF(NOT(ISBLANK('2 sup_templates'!AK19)),'2 sup_templates'!AK20/'2 sup_templates'!AK19-1,""),"")</f>
        <v/>
      </c>
      <c r="AL20" s="355" t="str">
        <f>IF(NOT(ISBLANK('2 sup_templates'!AL20)),IF(NOT(ISBLANK('2 sup_templates'!AL19)),'2 sup_templates'!AL20/'2 sup_templates'!AL19-1,""),"")</f>
        <v/>
      </c>
      <c r="AM20" s="248"/>
      <c r="AN20" s="60">
        <v>2011</v>
      </c>
      <c r="AO20" s="91" t="str">
        <f>IF(NOT(ISBLANK('2 sup_templates'!AO20)),IF(NOT(ISBLANK('2 sup_templates'!AO19)),'2 sup_templates'!AO20/'2 sup_templates'!AO19-1,""),"")</f>
        <v/>
      </c>
      <c r="AP20" s="94" t="str">
        <f>IF(NOT(ISBLANK('2 sup_templates'!AP20)),IF(NOT(ISBLANK('2 sup_templates'!AP19)),'2 sup_templates'!AP20/'2 sup_templates'!AP19-1,""),"")</f>
        <v/>
      </c>
      <c r="AQ20" s="91" t="str">
        <f>IF(NOT(ISBLANK('2 sup_templates'!AQ20)),IF(NOT(ISBLANK('2 sup_templates'!AQ19)),'2 sup_templates'!AQ20/'2 sup_templates'!AQ19-1,""),"")</f>
        <v/>
      </c>
      <c r="AR20" s="94" t="str">
        <f>IF(NOT(ISBLANK('2 sup_templates'!AR20)),IF(NOT(ISBLANK('2 sup_templates'!AR19)),'2 sup_templates'!AR20/'2 sup_templates'!AR19-1,""),"")</f>
        <v/>
      </c>
      <c r="AS20" s="91" t="str">
        <f>IF(NOT(ISBLANK('2 sup_templates'!AS20)),IF(NOT(ISBLANK('2 sup_templates'!AS19)),'2 sup_templates'!AS20/'2 sup_templates'!AS19-1,""),"")</f>
        <v/>
      </c>
      <c r="AT20" s="94" t="str">
        <f>IF(NOT(ISBLANK('2 sup_templates'!AT20)),IF(NOT(ISBLANK('2 sup_templates'!AT19)),'2 sup_templates'!AT20/'2 sup_templates'!AT19-1,""),"")</f>
        <v/>
      </c>
      <c r="AU20" s="91" t="str">
        <f>IF(NOT(ISBLANK('2 sup_templates'!AU20)),IF(NOT(ISBLANK('2 sup_templates'!AU19)),'2 sup_templates'!AU20/'2 sup_templates'!AU19-1,""),"")</f>
        <v/>
      </c>
      <c r="AV20" s="94" t="str">
        <f>IF(NOT(ISBLANK('2 sup_templates'!AV20)),IF(NOT(ISBLANK('2 sup_templates'!AV19)),'2 sup_templates'!AV20/'2 sup_templates'!AV19-1,""),"")</f>
        <v/>
      </c>
      <c r="AW20" s="94" t="str">
        <f>IF(NOT(ISBLANK('2 sup_templates'!AW20)),IF(NOT(ISBLANK('2 sup_templates'!AW19)),'2 sup_templates'!AW20/'2 sup_templates'!AW19-1,""),"")</f>
        <v/>
      </c>
      <c r="AX20" s="94" t="str">
        <f>IF(NOT(ISBLANK('2 sup_templates'!AX20)),IF(NOT(ISBLANK('2 sup_templates'!AX19)),'2 sup_templates'!AX20/'2 sup_templates'!AX19-1,""),"")</f>
        <v/>
      </c>
      <c r="AY20" s="94" t="str">
        <f>IF(NOT(ISBLANK('2 sup_templates'!AY20)),IF(NOT(ISBLANK('2 sup_templates'!AY19)),'2 sup_templates'!AY20/'2 sup_templates'!AY19-1,""),"")</f>
        <v/>
      </c>
      <c r="AZ20" s="94" t="str">
        <f>IF(NOT(ISBLANK('2 sup_templates'!AZ20)),IF(NOT(ISBLANK('2 sup_templates'!AZ19)),'2 sup_templates'!AZ20/'2 sup_templates'!AZ19-1,""),"")</f>
        <v/>
      </c>
      <c r="BA20" s="94" t="str">
        <f>IF(NOT(ISBLANK('2 sup_templates'!BA20)),IF(NOT(ISBLANK('2 sup_templates'!BA19)),'2 sup_templates'!BA20/'2 sup_templates'!BA19-1,""),"")</f>
        <v/>
      </c>
      <c r="BB20" s="94" t="str">
        <f>IF(NOT(ISBLANK('2 sup_templates'!BB20)),IF(NOT(ISBLANK('2 sup_templates'!BB19)),'2 sup_templates'!BB20/'2 sup_templates'!BB19-1,""),"")</f>
        <v/>
      </c>
      <c r="BC20" s="94" t="str">
        <f>IF(NOT(ISBLANK('2 sup_templates'!BC20)),IF(NOT(ISBLANK('2 sup_templates'!BC19)),'2 sup_templates'!BC20/'2 sup_templates'!BC19-1,""),"")</f>
        <v/>
      </c>
      <c r="BD20" s="94" t="str">
        <f>IF(NOT(ISBLANK('2 sup_templates'!BD20)),IF(NOT(ISBLANK('2 sup_templates'!BD19)),'2 sup_templates'!BD20/'2 sup_templates'!BD19-1,""),"")</f>
        <v/>
      </c>
      <c r="BE20" s="94" t="str">
        <f>IF(NOT(ISBLANK('2 sup_templates'!BE20)),IF(NOT(ISBLANK('2 sup_templates'!BE19)),'2 sup_templates'!BE20/'2 sup_templates'!BE19-1,""),"")</f>
        <v/>
      </c>
      <c r="BF20" s="94" t="str">
        <f>IF(NOT(ISBLANK('2 sup_templates'!BF20)),IF(NOT(ISBLANK('2 sup_templates'!BF19)),'2 sup_templates'!BF20/'2 sup_templates'!BF19-1,""),"")</f>
        <v/>
      </c>
      <c r="BG20" s="94" t="str">
        <f>IF(NOT(ISBLANK('2 sup_templates'!BG20)),IF(NOT(ISBLANK('2 sup_templates'!BG19)),'2 sup_templates'!BG20/'2 sup_templates'!BG19-1,""),"")</f>
        <v/>
      </c>
      <c r="BH20" s="94" t="str">
        <f>IF(NOT(ISBLANK('2 sup_templates'!BH20)),IF(NOT(ISBLANK('2 sup_templates'!BH19)),'2 sup_templates'!BH20/'2 sup_templates'!BH19-1,""),"")</f>
        <v/>
      </c>
      <c r="BI20" s="94" t="str">
        <f>IF(NOT(ISBLANK('2 sup_templates'!BI20)),IF(NOT(ISBLANK('2 sup_templates'!BI19)),'2 sup_templates'!BI20/'2 sup_templates'!BI19-1,""),"")</f>
        <v/>
      </c>
      <c r="BJ20" s="94" t="str">
        <f>IF(NOT(ISBLANK('2 sup_templates'!BJ20)),IF(NOT(ISBLANK('2 sup_templates'!BJ19)),'2 sup_templates'!BJ20/'2 sup_templates'!BJ19-1,""),"")</f>
        <v/>
      </c>
      <c r="BK20" s="94" t="str">
        <f>IF(NOT(ISBLANK('2 sup_templates'!BK20)),IF(NOT(ISBLANK('2 sup_templates'!BK19)),'2 sup_templates'!BK20/'2 sup_templates'!BK19-1,""),"")</f>
        <v/>
      </c>
      <c r="BL20" s="94" t="str">
        <f>IF(NOT(ISBLANK('2 sup_templates'!BL20)),IF(NOT(ISBLANK('2 sup_templates'!BL19)),'2 sup_templates'!BL20/'2 sup_templates'!BL19-1,""),"")</f>
        <v/>
      </c>
      <c r="BM20" s="248"/>
      <c r="BN20" s="60">
        <v>2011</v>
      </c>
      <c r="BO20" s="91" t="str">
        <f>IF(NOT(ISBLANK('2 sup_templates'!BO20)),IF(NOT(ISBLANK('2 sup_templates'!BO19)),'2 sup_templates'!BO20/'2 sup_templates'!BO19-1,""),"")</f>
        <v/>
      </c>
      <c r="BP20" s="91" t="str">
        <f>IF(NOT(ISBLANK('2 sup_templates'!BP20)),IF(NOT(ISBLANK('2 sup_templates'!BP19)),'2 sup_templates'!BP20/'2 sup_templates'!BP19-1,""),"")</f>
        <v/>
      </c>
      <c r="BQ20" s="91" t="str">
        <f>IF(NOT(ISBLANK('2 sup_templates'!BQ20)),IF(NOT(ISBLANK('2 sup_templates'!BQ19)),'2 sup_templates'!BQ20/'2 sup_templates'!BQ19-1,""),"")</f>
        <v/>
      </c>
      <c r="BR20" s="91" t="str">
        <f>IF(NOT(ISBLANK('2 sup_templates'!BR20)),IF(NOT(ISBLANK('2 sup_templates'!BR19)),'2 sup_templates'!BR20/'2 sup_templates'!BR19-1,""),"")</f>
        <v/>
      </c>
      <c r="BS20" s="91" t="str">
        <f>IF(NOT(ISBLANK('2 sup_templates'!BS20)),IF(NOT(ISBLANK('2 sup_templates'!BS19)),'2 sup_templates'!BS20/'2 sup_templates'!BS19-1,""),"")</f>
        <v/>
      </c>
      <c r="BT20" s="91" t="str">
        <f>IF(NOT(ISBLANK('2 sup_templates'!BT20)),IF(NOT(ISBLANK('2 sup_templates'!BT19)),'2 sup_templates'!BT20/'2 sup_templates'!BT19-1,""),"")</f>
        <v/>
      </c>
      <c r="BU20" s="91" t="str">
        <f>IF(NOT(ISBLANK('2 sup_templates'!BU20)),IF(NOT(ISBLANK('2 sup_templates'!BU19)),'2 sup_templates'!BU20/'2 sup_templates'!BU19-1,""),"")</f>
        <v/>
      </c>
      <c r="BV20" s="91" t="str">
        <f>IF(NOT(ISBLANK('2 sup_templates'!BV20)),IF(NOT(ISBLANK('2 sup_templates'!BV19)),'2 sup_templates'!BV20/'2 sup_templates'!BV19-1,""),"")</f>
        <v/>
      </c>
      <c r="BW20" s="91" t="str">
        <f>IF(NOT(ISBLANK('2 sup_templates'!BW20)),IF(NOT(ISBLANK('2 sup_templates'!BW19)),'2 sup_templates'!BW20/'2 sup_templates'!BW19-1,""),"")</f>
        <v/>
      </c>
      <c r="BX20" s="91" t="str">
        <f>IF(NOT(ISBLANK('2 sup_templates'!BX20)),IF(NOT(ISBLANK('2 sup_templates'!BX19)),'2 sup_templates'!BX20/'2 sup_templates'!BX19-1,""),"")</f>
        <v/>
      </c>
      <c r="BY20" s="91" t="str">
        <f>IF(NOT(ISBLANK('2 sup_templates'!BY20)),IF(NOT(ISBLANK('2 sup_templates'!BY19)),'2 sup_templates'!BY20/'2 sup_templates'!BY19-1,""),"")</f>
        <v/>
      </c>
      <c r="BZ20" s="91" t="str">
        <f>IF(NOT(ISBLANK('2 sup_templates'!BZ20)),IF(NOT(ISBLANK('2 sup_templates'!BZ19)),'2 sup_templates'!BZ20/'2 sup_templates'!BZ19-1,""),"")</f>
        <v/>
      </c>
      <c r="CA20" s="91" t="str">
        <f>IF(NOT(ISBLANK('2 sup_templates'!CA20)),IF(NOT(ISBLANK('2 sup_templates'!CA19)),'2 sup_templates'!CA20/'2 sup_templates'!CA19-1,""),"")</f>
        <v/>
      </c>
      <c r="CB20" s="91" t="str">
        <f>IF(NOT(ISBLANK('2 sup_templates'!CB20)),IF(NOT(ISBLANK('2 sup_templates'!CB19)),'2 sup_templates'!CB20/'2 sup_templates'!CB19-1,""),"")</f>
        <v/>
      </c>
      <c r="CC20" s="91" t="str">
        <f>IF(NOT(ISBLANK('2 sup_templates'!CC20)),IF(NOT(ISBLANK('2 sup_templates'!CC19)),'2 sup_templates'!CC20/'2 sup_templates'!CC19-1,""),"")</f>
        <v/>
      </c>
      <c r="CD20" s="91" t="str">
        <f>IF(NOT(ISBLANK('2 sup_templates'!CD20)),IF(NOT(ISBLANK('2 sup_templates'!CD19)),'2 sup_templates'!CD20/'2 sup_templates'!CD19-1,""),"")</f>
        <v/>
      </c>
      <c r="CE20" s="91" t="str">
        <f>IF(NOT(ISBLANK('2 sup_templates'!CE20)),IF(NOT(ISBLANK('2 sup_templates'!CE19)),'2 sup_templates'!CE20/'2 sup_templates'!CE19-1,""),"")</f>
        <v/>
      </c>
      <c r="CF20" s="91" t="str">
        <f>IF(NOT(ISBLANK('2 sup_templates'!CF20)),IF(NOT(ISBLANK('2 sup_templates'!CF19)),'2 sup_templates'!CF20/'2 sup_templates'!CF19-1,""),"")</f>
        <v/>
      </c>
      <c r="CG20" s="91" t="str">
        <f>IF(NOT(ISBLANK('2 sup_templates'!CG20)),IF(NOT(ISBLANK('2 sup_templates'!CG19)),'2 sup_templates'!CG20/'2 sup_templates'!CG19-1,""),"")</f>
        <v/>
      </c>
      <c r="CH20" s="91" t="str">
        <f>IF(NOT(ISBLANK('2 sup_templates'!CH20)),IF(NOT(ISBLANK('2 sup_templates'!CH19)),'2 sup_templates'!CH20/'2 sup_templates'!CH19-1,""),"")</f>
        <v/>
      </c>
      <c r="CI20" s="91" t="str">
        <f>IF(NOT(ISBLANK('2 sup_templates'!CI20)),IF(NOT(ISBLANK('2 sup_templates'!CI19)),'2 sup_templates'!CI20/'2 sup_templates'!CI19-1,""),"")</f>
        <v/>
      </c>
      <c r="CJ20" s="91" t="str">
        <f>IF(NOT(ISBLANK('2 sup_templates'!CJ20)),IF(NOT(ISBLANK('2 sup_templates'!CJ19)),'2 sup_templates'!CJ20/'2 sup_templates'!CJ19-1,""),"")</f>
        <v/>
      </c>
      <c r="CK20" s="91" t="str">
        <f>IF(NOT(ISBLANK('2 sup_templates'!CK20)),IF(NOT(ISBLANK('2 sup_templates'!CK19)),'2 sup_templates'!CK20/'2 sup_templates'!CK19-1,""),"")</f>
        <v/>
      </c>
      <c r="CL20" s="91" t="str">
        <f>IF(NOT(ISBLANK('2 sup_templates'!CL20)),IF(NOT(ISBLANK('2 sup_templates'!CL19)),'2 sup_templates'!CL20/'2 sup_templates'!CL19-1,""),"")</f>
        <v/>
      </c>
      <c r="CN20" s="60">
        <v>2011</v>
      </c>
      <c r="CO20" s="94" t="str">
        <f>IF(NOT(ISBLANK('2 sup_templates'!DF20)),IF(NOT(ISBLANK('2 sup_templates'!DF19)),'2 sup_templates'!DF20/'2 sup_templates'!DF19-1,""),"")</f>
        <v/>
      </c>
      <c r="CP20" s="94" t="str">
        <f>IF(NOT(ISBLANK('2 sup_templates'!DG20)),IF(NOT(ISBLANK('2 sup_templates'!DG19)),'2 sup_templates'!DG20/'2 sup_templates'!DG19-1,""),"")</f>
        <v/>
      </c>
      <c r="CQ20" s="94" t="str">
        <f>IF(NOT(ISBLANK('2 sup_templates'!DH20)),IF(NOT(ISBLANK('2 sup_templates'!DH19)),'2 sup_templates'!DH20/'2 sup_templates'!DH19-1,""),"")</f>
        <v/>
      </c>
      <c r="CR20" s="94" t="str">
        <f>IF(NOT(ISBLANK('2 sup_templates'!DI20)),IF(NOT(ISBLANK('2 sup_templates'!DI19)),'2 sup_templates'!DI20/'2 sup_templates'!DI19-1,""),"")</f>
        <v/>
      </c>
      <c r="CS20" s="94" t="str">
        <f>IF(NOT(ISBLANK('2 sup_templates'!DJ20)),IF(NOT(ISBLANK('2 sup_templates'!DJ19)),'2 sup_templates'!DJ20/'2 sup_templates'!DJ19-1,""),"")</f>
        <v/>
      </c>
      <c r="CT20" s="94" t="str">
        <f>IF(NOT(ISBLANK('2 sup_templates'!DK20)),IF(NOT(ISBLANK('2 sup_templates'!DK19)),'2 sup_templates'!DK20/'2 sup_templates'!DK19-1,""),"")</f>
        <v/>
      </c>
      <c r="CU20" s="94" t="str">
        <f>IF(NOT(ISBLANK('2 sup_templates'!DL20)),IF(NOT(ISBLANK('2 sup_templates'!DL19)),'2 sup_templates'!DL20/'2 sup_templates'!DL19-1,""),"")</f>
        <v/>
      </c>
      <c r="CV20" s="94" t="str">
        <f>IF(NOT(ISBLANK('2 sup_templates'!DM20)),IF(NOT(ISBLANK('2 sup_templates'!DM19)),'2 sup_templates'!DM20/'2 sup_templates'!DM19-1,""),"")</f>
        <v/>
      </c>
      <c r="CW20" s="94" t="str">
        <f>IF(NOT(ISBLANK('2 sup_templates'!DN20)),IF(NOT(ISBLANK('2 sup_templates'!DN19)),'2 sup_templates'!DN20/'2 sup_templates'!DN19-1,""),"")</f>
        <v/>
      </c>
      <c r="CX20" s="94" t="str">
        <f>IF(NOT(ISBLANK('2 sup_templates'!DO20)),IF(NOT(ISBLANK('2 sup_templates'!DO19)),'2 sup_templates'!DO20/'2 sup_templates'!DO19-1,""),"")</f>
        <v/>
      </c>
      <c r="CY20" s="94" t="str">
        <f>IF(NOT(ISBLANK('2 sup_templates'!DP20)),IF(NOT(ISBLANK('2 sup_templates'!DP19)),'2 sup_templates'!DP20/'2 sup_templates'!DP19-1,""),"")</f>
        <v/>
      </c>
      <c r="CZ20" s="94" t="str">
        <f>IF(NOT(ISBLANK('2 sup_templates'!DQ20)),IF(NOT(ISBLANK('2 sup_templates'!DQ19)),'2 sup_templates'!DQ20/'2 sup_templates'!DQ19-1,""),"")</f>
        <v/>
      </c>
      <c r="DA20" s="94" t="str">
        <f>IF(NOT(ISBLANK('2 sup_templates'!DR20)),IF(NOT(ISBLANK('2 sup_templates'!DR19)),'2 sup_templates'!DR20/'2 sup_templates'!DR19-1,""),"")</f>
        <v/>
      </c>
      <c r="DB20" s="94" t="str">
        <f>IF(NOT(ISBLANK('2 sup_templates'!DS20)),IF(NOT(ISBLANK('2 sup_templates'!DS19)),'2 sup_templates'!DS20/'2 sup_templates'!DS19-1,""),"")</f>
        <v/>
      </c>
    </row>
    <row r="21" spans="1:106" x14ac:dyDescent="0.2">
      <c r="A21" s="4"/>
      <c r="B21" s="60">
        <v>2012</v>
      </c>
      <c r="C21" s="355" t="str">
        <f>IF(NOT(ISBLANK('2 sup_templates'!C21)),IF(NOT(ISBLANK('2 sup_templates'!C20)),'2 sup_templates'!C21/'2 sup_templates'!C20-1,""),"")</f>
        <v/>
      </c>
      <c r="D21" s="355" t="str">
        <f>IF(NOT(ISBLANK('2 sup_templates'!D21)),IF(NOT(ISBLANK('2 sup_templates'!D20)),'2 sup_templates'!D21/'2 sup_templates'!D20-1,""),"")</f>
        <v/>
      </c>
      <c r="E21" s="355" t="str">
        <f>IF(NOT(ISBLANK('2 sup_templates'!E21)),IF(NOT(ISBLANK('2 sup_templates'!E20)),'2 sup_templates'!E21/'2 sup_templates'!E20-1,""),"")</f>
        <v/>
      </c>
      <c r="F21" s="355" t="str">
        <f>IF(NOT(ISBLANK('2 sup_templates'!F21)),IF(NOT(ISBLANK('2 sup_templates'!F20)),'2 sup_templates'!F21/'2 sup_templates'!F20-1,""),"")</f>
        <v/>
      </c>
      <c r="G21" s="355" t="str">
        <f>IF(NOT(ISBLANK('2 sup_templates'!G21)),IF(NOT(ISBLANK('2 sup_templates'!G20)),'2 sup_templates'!G21/'2 sup_templates'!G20-1,""),"")</f>
        <v/>
      </c>
      <c r="H21" s="355" t="str">
        <f>IF(NOT(ISBLANK('2 sup_templates'!H21)),IF(NOT(ISBLANK('2 sup_templates'!H20)),'2 sup_templates'!H21/'2 sup_templates'!H20-1,""),"")</f>
        <v/>
      </c>
      <c r="I21" s="355" t="str">
        <f>IF(NOT(ISBLANK('2 sup_templates'!I21)),IF(NOT(ISBLANK('2 sup_templates'!I20)),'2 sup_templates'!I21/'2 sup_templates'!I20-1,""),"")</f>
        <v/>
      </c>
      <c r="J21" s="355" t="str">
        <f>IF(NOT(ISBLANK('2 sup_templates'!J21)),IF(NOT(ISBLANK('2 sup_templates'!J20)),'2 sup_templates'!J21/'2 sup_templates'!J20-1,""),"")</f>
        <v/>
      </c>
      <c r="K21" s="355" t="str">
        <f>IF(NOT(ISBLANK('2 sup_templates'!K21)),IF(NOT(ISBLANK('2 sup_templates'!K20)),'2 sup_templates'!K21/'2 sup_templates'!K20-1,""),"")</f>
        <v/>
      </c>
      <c r="L21" s="355" t="str">
        <f>IF(NOT(ISBLANK('2 sup_templates'!L21)),IF(NOT(ISBLANK('2 sup_templates'!L20)),'2 sup_templates'!L21/'2 sup_templates'!L20-1,""),"")</f>
        <v/>
      </c>
      <c r="M21" s="355" t="str">
        <f>IF(NOT(ISBLANK('2 sup_templates'!M21)),IF(NOT(ISBLANK('2 sup_templates'!M20)),'2 sup_templates'!M21/'2 sup_templates'!M20-1,""),"")</f>
        <v/>
      </c>
      <c r="N21" s="355" t="str">
        <f>IF(NOT(ISBLANK('2 sup_templates'!N21)),IF(NOT(ISBLANK('2 sup_templates'!N20)),'2 sup_templates'!N21/'2 sup_templates'!N20-1,""),"")</f>
        <v/>
      </c>
      <c r="O21" s="355" t="str">
        <f>IF(NOT(ISBLANK('2 sup_templates'!O21)),IF(NOT(ISBLANK('2 sup_templates'!O20)),'2 sup_templates'!O21/'2 sup_templates'!O20-1,""),"")</f>
        <v/>
      </c>
      <c r="P21" s="355" t="str">
        <f>IF(NOT(ISBLANK('2 sup_templates'!P21)),IF(NOT(ISBLANK('2 sup_templates'!P20)),'2 sup_templates'!P21/'2 sup_templates'!P20-1,""),"")</f>
        <v/>
      </c>
      <c r="Q21" s="355" t="str">
        <f>IF(NOT(ISBLANK('2 sup_templates'!Q21)),IF(NOT(ISBLANK('2 sup_templates'!Q20)),'2 sup_templates'!Q21/'2 sup_templates'!Q20-1,""),"")</f>
        <v/>
      </c>
      <c r="R21" s="355" t="str">
        <f>IF(NOT(ISBLANK('2 sup_templates'!R21)),IF(NOT(ISBLANK('2 sup_templates'!R20)),'2 sup_templates'!R21/'2 sup_templates'!R20-1,""),"")</f>
        <v/>
      </c>
      <c r="S21" s="355" t="str">
        <f>IF(NOT(ISBLANK('2 sup_templates'!S21)),IF(NOT(ISBLANK('2 sup_templates'!S20)),'2 sup_templates'!S21/'2 sup_templates'!S20-1,""),"")</f>
        <v/>
      </c>
      <c r="T21" s="355" t="str">
        <f>IF(NOT(ISBLANK('2 sup_templates'!T21)),IF(NOT(ISBLANK('2 sup_templates'!T20)),'2 sup_templates'!T21/'2 sup_templates'!T20-1,""),"")</f>
        <v/>
      </c>
      <c r="U21" s="355" t="str">
        <f>IF(NOT(ISBLANK('2 sup_templates'!U21)),IF(NOT(ISBLANK('2 sup_templates'!U20)),'2 sup_templates'!U21/'2 sup_templates'!U20-1,""),"")</f>
        <v/>
      </c>
      <c r="V21" s="355" t="str">
        <f>IF(NOT(ISBLANK('2 sup_templates'!V21)),IF(NOT(ISBLANK('2 sup_templates'!V20)),'2 sup_templates'!V21/'2 sup_templates'!V20-1,""),"")</f>
        <v/>
      </c>
      <c r="W21" s="355" t="str">
        <f>IF(NOT(ISBLANK('2 sup_templates'!W21)),IF(NOT(ISBLANK('2 sup_templates'!W20)),'2 sup_templates'!W21/'2 sup_templates'!W20-1,""),"")</f>
        <v/>
      </c>
      <c r="X21" s="355" t="str">
        <f>IF(NOT(ISBLANK('2 sup_templates'!X21)),IF(NOT(ISBLANK('2 sup_templates'!X20)),'2 sup_templates'!X21/'2 sup_templates'!X20-1,""),"")</f>
        <v/>
      </c>
      <c r="Y21" s="355" t="str">
        <f>IF(NOT(ISBLANK('2 sup_templates'!Y21)),IF(NOT(ISBLANK('2 sup_templates'!Y20)),'2 sup_templates'!Y21/'2 sup_templates'!Y20-1,""),"")</f>
        <v/>
      </c>
      <c r="Z21" s="355" t="str">
        <f>IF(NOT(ISBLANK('2 sup_templates'!Z21)),IF(NOT(ISBLANK('2 sup_templates'!Z20)),'2 sup_templates'!Z21/'2 sup_templates'!Z20-1,""),"")</f>
        <v/>
      </c>
      <c r="AA21" s="355" t="str">
        <f>IF(NOT(ISBLANK('2 sup_templates'!AA21)),IF(NOT(ISBLANK('2 sup_templates'!AA20)),'2 sup_templates'!AA21/'2 sup_templates'!AA20-1,""),"")</f>
        <v/>
      </c>
      <c r="AB21" s="355" t="str">
        <f>IF(NOT(ISBLANK('2 sup_templates'!AB21)),IF(NOT(ISBLANK('2 sup_templates'!AB20)),'2 sup_templates'!AB21/'2 sup_templates'!AB20-1,""),"")</f>
        <v/>
      </c>
      <c r="AC21" s="355" t="str">
        <f>IF(NOT(ISBLANK('2 sup_templates'!AC21)),IF(NOT(ISBLANK('2 sup_templates'!AC20)),'2 sup_templates'!AC21/'2 sup_templates'!AC20-1,""),"")</f>
        <v/>
      </c>
      <c r="AD21" s="355" t="str">
        <f>IF(NOT(ISBLANK('2 sup_templates'!AD21)),IF(NOT(ISBLANK('2 sup_templates'!AD20)),'2 sup_templates'!AD21/'2 sup_templates'!AD20-1,""),"")</f>
        <v/>
      </c>
      <c r="AE21" s="355" t="str">
        <f>IF(NOT(ISBLANK('2 sup_templates'!AE21)),IF(NOT(ISBLANK('2 sup_templates'!AE20)),'2 sup_templates'!AE21/'2 sup_templates'!AE20-1,""),"")</f>
        <v/>
      </c>
      <c r="AF21" s="355" t="str">
        <f>IF(NOT(ISBLANK('2 sup_templates'!AF21)),IF(NOT(ISBLANK('2 sup_templates'!AF20)),'2 sup_templates'!AF21/'2 sup_templates'!AF20-1,""),"")</f>
        <v/>
      </c>
      <c r="AG21" s="355" t="str">
        <f>IF(NOT(ISBLANK('2 sup_templates'!AG21)),IF(NOT(ISBLANK('2 sup_templates'!AG20)),'2 sup_templates'!AG21/'2 sup_templates'!AG20-1,""),"")</f>
        <v/>
      </c>
      <c r="AH21" s="355" t="str">
        <f>IF(NOT(ISBLANK('2 sup_templates'!AH21)),IF(NOT(ISBLANK('2 sup_templates'!AH20)),'2 sup_templates'!AH21/'2 sup_templates'!AH20-1,""),"")</f>
        <v/>
      </c>
      <c r="AI21" s="355" t="str">
        <f>IF(NOT(ISBLANK('2 sup_templates'!AI21)),IF(NOT(ISBLANK('2 sup_templates'!AI20)),'2 sup_templates'!AI21/'2 sup_templates'!AI20-1,""),"")</f>
        <v/>
      </c>
      <c r="AJ21" s="355" t="str">
        <f>IF(NOT(ISBLANK('2 sup_templates'!AJ21)),IF(NOT(ISBLANK('2 sup_templates'!AJ20)),'2 sup_templates'!AJ21/'2 sup_templates'!AJ20-1,""),"")</f>
        <v/>
      </c>
      <c r="AK21" s="355" t="str">
        <f>IF(NOT(ISBLANK('2 sup_templates'!AK21)),IF(NOT(ISBLANK('2 sup_templates'!AK20)),'2 sup_templates'!AK21/'2 sup_templates'!AK20-1,""),"")</f>
        <v/>
      </c>
      <c r="AL21" s="355" t="str">
        <f>IF(NOT(ISBLANK('2 sup_templates'!AL21)),IF(NOT(ISBLANK('2 sup_templates'!AL20)),'2 sup_templates'!AL21/'2 sup_templates'!AL20-1,""),"")</f>
        <v/>
      </c>
      <c r="AM21" s="248"/>
      <c r="AN21" s="60">
        <v>2012</v>
      </c>
      <c r="AO21" s="91" t="str">
        <f>IF(NOT(ISBLANK('2 sup_templates'!AO21)),IF(NOT(ISBLANK('2 sup_templates'!AO20)),'2 sup_templates'!AO21/'2 sup_templates'!AO20-1,""),"")</f>
        <v/>
      </c>
      <c r="AP21" s="94" t="str">
        <f>IF(NOT(ISBLANK('2 sup_templates'!AP21)),IF(NOT(ISBLANK('2 sup_templates'!AP20)),'2 sup_templates'!AP21/'2 sup_templates'!AP20-1,""),"")</f>
        <v/>
      </c>
      <c r="AQ21" s="91" t="str">
        <f>IF(NOT(ISBLANK('2 sup_templates'!AQ21)),IF(NOT(ISBLANK('2 sup_templates'!AQ20)),'2 sup_templates'!AQ21/'2 sup_templates'!AQ20-1,""),"")</f>
        <v/>
      </c>
      <c r="AR21" s="94" t="str">
        <f>IF(NOT(ISBLANK('2 sup_templates'!AR21)),IF(NOT(ISBLANK('2 sup_templates'!AR20)),'2 sup_templates'!AR21/'2 sup_templates'!AR20-1,""),"")</f>
        <v/>
      </c>
      <c r="AS21" s="91" t="str">
        <f>IF(NOT(ISBLANK('2 sup_templates'!AS21)),IF(NOT(ISBLANK('2 sup_templates'!AS20)),'2 sup_templates'!AS21/'2 sup_templates'!AS20-1,""),"")</f>
        <v/>
      </c>
      <c r="AT21" s="94" t="str">
        <f>IF(NOT(ISBLANK('2 sup_templates'!AT21)),IF(NOT(ISBLANK('2 sup_templates'!AT20)),'2 sup_templates'!AT21/'2 sup_templates'!AT20-1,""),"")</f>
        <v/>
      </c>
      <c r="AU21" s="91" t="str">
        <f>IF(NOT(ISBLANK('2 sup_templates'!AU21)),IF(NOT(ISBLANK('2 sup_templates'!AU20)),'2 sup_templates'!AU21/'2 sup_templates'!AU20-1,""),"")</f>
        <v/>
      </c>
      <c r="AV21" s="94" t="str">
        <f>IF(NOT(ISBLANK('2 sup_templates'!AV21)),IF(NOT(ISBLANK('2 sup_templates'!AV20)),'2 sup_templates'!AV21/'2 sup_templates'!AV20-1,""),"")</f>
        <v/>
      </c>
      <c r="AW21" s="94" t="str">
        <f>IF(NOT(ISBLANK('2 sup_templates'!AW21)),IF(NOT(ISBLANK('2 sup_templates'!AW20)),'2 sup_templates'!AW21/'2 sup_templates'!AW20-1,""),"")</f>
        <v/>
      </c>
      <c r="AX21" s="94" t="str">
        <f>IF(NOT(ISBLANK('2 sup_templates'!AX21)),IF(NOT(ISBLANK('2 sup_templates'!AX20)),'2 sup_templates'!AX21/'2 sup_templates'!AX20-1,""),"")</f>
        <v/>
      </c>
      <c r="AY21" s="94" t="str">
        <f>IF(NOT(ISBLANK('2 sup_templates'!AY21)),IF(NOT(ISBLANK('2 sup_templates'!AY20)),'2 sup_templates'!AY21/'2 sup_templates'!AY20-1,""),"")</f>
        <v/>
      </c>
      <c r="AZ21" s="94" t="str">
        <f>IF(NOT(ISBLANK('2 sup_templates'!AZ21)),IF(NOT(ISBLANK('2 sup_templates'!AZ20)),'2 sup_templates'!AZ21/'2 sup_templates'!AZ20-1,""),"")</f>
        <v/>
      </c>
      <c r="BA21" s="94" t="str">
        <f>IF(NOT(ISBLANK('2 sup_templates'!BA21)),IF(NOT(ISBLANK('2 sup_templates'!BA20)),'2 sup_templates'!BA21/'2 sup_templates'!BA20-1,""),"")</f>
        <v/>
      </c>
      <c r="BB21" s="94" t="str">
        <f>IF(NOT(ISBLANK('2 sup_templates'!BB21)),IF(NOT(ISBLANK('2 sup_templates'!BB20)),'2 sup_templates'!BB21/'2 sup_templates'!BB20-1,""),"")</f>
        <v/>
      </c>
      <c r="BC21" s="94" t="str">
        <f>IF(NOT(ISBLANK('2 sup_templates'!BC21)),IF(NOT(ISBLANK('2 sup_templates'!BC20)),'2 sup_templates'!BC21/'2 sup_templates'!BC20-1,""),"")</f>
        <v/>
      </c>
      <c r="BD21" s="94" t="str">
        <f>IF(NOT(ISBLANK('2 sup_templates'!BD21)),IF(NOT(ISBLANK('2 sup_templates'!BD20)),'2 sup_templates'!BD21/'2 sup_templates'!BD20-1,""),"")</f>
        <v/>
      </c>
      <c r="BE21" s="94" t="str">
        <f>IF(NOT(ISBLANK('2 sup_templates'!BE21)),IF(NOT(ISBLANK('2 sup_templates'!BE20)),'2 sup_templates'!BE21/'2 sup_templates'!BE20-1,""),"")</f>
        <v/>
      </c>
      <c r="BF21" s="94" t="str">
        <f>IF(NOT(ISBLANK('2 sup_templates'!BF21)),IF(NOT(ISBLANK('2 sup_templates'!BF20)),'2 sup_templates'!BF21/'2 sup_templates'!BF20-1,""),"")</f>
        <v/>
      </c>
      <c r="BG21" s="94" t="str">
        <f>IF(NOT(ISBLANK('2 sup_templates'!BG21)),IF(NOT(ISBLANK('2 sup_templates'!BG20)),'2 sup_templates'!BG21/'2 sup_templates'!BG20-1,""),"")</f>
        <v/>
      </c>
      <c r="BH21" s="94" t="str">
        <f>IF(NOT(ISBLANK('2 sup_templates'!BH21)),IF(NOT(ISBLANK('2 sup_templates'!BH20)),'2 sup_templates'!BH21/'2 sup_templates'!BH20-1,""),"")</f>
        <v/>
      </c>
      <c r="BI21" s="94" t="str">
        <f>IF(NOT(ISBLANK('2 sup_templates'!BI21)),IF(NOT(ISBLANK('2 sup_templates'!BI20)),'2 sup_templates'!BI21/'2 sup_templates'!BI20-1,""),"")</f>
        <v/>
      </c>
      <c r="BJ21" s="94" t="str">
        <f>IF(NOT(ISBLANK('2 sup_templates'!BJ21)),IF(NOT(ISBLANK('2 sup_templates'!BJ20)),'2 sup_templates'!BJ21/'2 sup_templates'!BJ20-1,""),"")</f>
        <v/>
      </c>
      <c r="BK21" s="94" t="str">
        <f>IF(NOT(ISBLANK('2 sup_templates'!BK21)),IF(NOT(ISBLANK('2 sup_templates'!BK20)),'2 sup_templates'!BK21/'2 sup_templates'!BK20-1,""),"")</f>
        <v/>
      </c>
      <c r="BL21" s="94" t="str">
        <f>IF(NOT(ISBLANK('2 sup_templates'!BL21)),IF(NOT(ISBLANK('2 sup_templates'!BL20)),'2 sup_templates'!BL21/'2 sup_templates'!BL20-1,""),"")</f>
        <v/>
      </c>
      <c r="BM21" s="248"/>
      <c r="BN21" s="60">
        <v>2012</v>
      </c>
      <c r="BO21" s="91" t="str">
        <f>IF(NOT(ISBLANK('2 sup_templates'!BO21)),IF(NOT(ISBLANK('2 sup_templates'!BO20)),'2 sup_templates'!BO21/'2 sup_templates'!BO20-1,""),"")</f>
        <v/>
      </c>
      <c r="BP21" s="91" t="str">
        <f>IF(NOT(ISBLANK('2 sup_templates'!BP21)),IF(NOT(ISBLANK('2 sup_templates'!BP20)),'2 sup_templates'!BP21/'2 sup_templates'!BP20-1,""),"")</f>
        <v/>
      </c>
      <c r="BQ21" s="91" t="str">
        <f>IF(NOT(ISBLANK('2 sup_templates'!BQ21)),IF(NOT(ISBLANK('2 sup_templates'!BQ20)),'2 sup_templates'!BQ21/'2 sup_templates'!BQ20-1,""),"")</f>
        <v/>
      </c>
      <c r="BR21" s="91" t="str">
        <f>IF(NOT(ISBLANK('2 sup_templates'!BR21)),IF(NOT(ISBLANK('2 sup_templates'!BR20)),'2 sup_templates'!BR21/'2 sup_templates'!BR20-1,""),"")</f>
        <v/>
      </c>
      <c r="BS21" s="91" t="str">
        <f>IF(NOT(ISBLANK('2 sup_templates'!BS21)),IF(NOT(ISBLANK('2 sup_templates'!BS20)),'2 sup_templates'!BS21/'2 sup_templates'!BS20-1,""),"")</f>
        <v/>
      </c>
      <c r="BT21" s="91" t="str">
        <f>IF(NOT(ISBLANK('2 sup_templates'!BT21)),IF(NOT(ISBLANK('2 sup_templates'!BT20)),'2 sup_templates'!BT21/'2 sup_templates'!BT20-1,""),"")</f>
        <v/>
      </c>
      <c r="BU21" s="91" t="str">
        <f>IF(NOT(ISBLANK('2 sup_templates'!BU21)),IF(NOT(ISBLANK('2 sup_templates'!BU20)),'2 sup_templates'!BU21/'2 sup_templates'!BU20-1,""),"")</f>
        <v/>
      </c>
      <c r="BV21" s="91" t="str">
        <f>IF(NOT(ISBLANK('2 sup_templates'!BV21)),IF(NOT(ISBLANK('2 sup_templates'!BV20)),'2 sup_templates'!BV21/'2 sup_templates'!BV20-1,""),"")</f>
        <v/>
      </c>
      <c r="BW21" s="91" t="str">
        <f>IF(NOT(ISBLANK('2 sup_templates'!BW21)),IF(NOT(ISBLANK('2 sup_templates'!BW20)),'2 sup_templates'!BW21/'2 sup_templates'!BW20-1,""),"")</f>
        <v/>
      </c>
      <c r="BX21" s="91" t="str">
        <f>IF(NOT(ISBLANK('2 sup_templates'!BX21)),IF(NOT(ISBLANK('2 sup_templates'!BX20)),'2 sup_templates'!BX21/'2 sup_templates'!BX20-1,""),"")</f>
        <v/>
      </c>
      <c r="BY21" s="91" t="str">
        <f>IF(NOT(ISBLANK('2 sup_templates'!BY21)),IF(NOT(ISBLANK('2 sup_templates'!BY20)),'2 sup_templates'!BY21/'2 sup_templates'!BY20-1,""),"")</f>
        <v/>
      </c>
      <c r="BZ21" s="91" t="str">
        <f>IF(NOT(ISBLANK('2 sup_templates'!BZ21)),IF(NOT(ISBLANK('2 sup_templates'!BZ20)),'2 sup_templates'!BZ21/'2 sup_templates'!BZ20-1,""),"")</f>
        <v/>
      </c>
      <c r="CA21" s="91" t="str">
        <f>IF(NOT(ISBLANK('2 sup_templates'!CA21)),IF(NOT(ISBLANK('2 sup_templates'!CA20)),'2 sup_templates'!CA21/'2 sup_templates'!CA20-1,""),"")</f>
        <v/>
      </c>
      <c r="CB21" s="91" t="str">
        <f>IF(NOT(ISBLANK('2 sup_templates'!CB21)),IF(NOT(ISBLANK('2 sup_templates'!CB20)),'2 sup_templates'!CB21/'2 sup_templates'!CB20-1,""),"")</f>
        <v/>
      </c>
      <c r="CC21" s="91" t="str">
        <f>IF(NOT(ISBLANK('2 sup_templates'!CC21)),IF(NOT(ISBLANK('2 sup_templates'!CC20)),'2 sup_templates'!CC21/'2 sup_templates'!CC20-1,""),"")</f>
        <v/>
      </c>
      <c r="CD21" s="91" t="str">
        <f>IF(NOT(ISBLANK('2 sup_templates'!CD21)),IF(NOT(ISBLANK('2 sup_templates'!CD20)),'2 sup_templates'!CD21/'2 sup_templates'!CD20-1,""),"")</f>
        <v/>
      </c>
      <c r="CE21" s="91" t="str">
        <f>IF(NOT(ISBLANK('2 sup_templates'!CE21)),IF(NOT(ISBLANK('2 sup_templates'!CE20)),'2 sup_templates'!CE21/'2 sup_templates'!CE20-1,""),"")</f>
        <v/>
      </c>
      <c r="CF21" s="91" t="str">
        <f>IF(NOT(ISBLANK('2 sup_templates'!CF21)),IF(NOT(ISBLANK('2 sup_templates'!CF20)),'2 sup_templates'!CF21/'2 sup_templates'!CF20-1,""),"")</f>
        <v/>
      </c>
      <c r="CG21" s="91" t="str">
        <f>IF(NOT(ISBLANK('2 sup_templates'!CG21)),IF(NOT(ISBLANK('2 sup_templates'!CG20)),'2 sup_templates'!CG21/'2 sup_templates'!CG20-1,""),"")</f>
        <v/>
      </c>
      <c r="CH21" s="91" t="str">
        <f>IF(NOT(ISBLANK('2 sup_templates'!CH21)),IF(NOT(ISBLANK('2 sup_templates'!CH20)),'2 sup_templates'!CH21/'2 sup_templates'!CH20-1,""),"")</f>
        <v/>
      </c>
      <c r="CI21" s="91" t="str">
        <f>IF(NOT(ISBLANK('2 sup_templates'!CI21)),IF(NOT(ISBLANK('2 sup_templates'!CI20)),'2 sup_templates'!CI21/'2 sup_templates'!CI20-1,""),"")</f>
        <v/>
      </c>
      <c r="CJ21" s="91" t="str">
        <f>IF(NOT(ISBLANK('2 sup_templates'!CJ21)),IF(NOT(ISBLANK('2 sup_templates'!CJ20)),'2 sup_templates'!CJ21/'2 sup_templates'!CJ20-1,""),"")</f>
        <v/>
      </c>
      <c r="CK21" s="91" t="str">
        <f>IF(NOT(ISBLANK('2 sup_templates'!CK21)),IF(NOT(ISBLANK('2 sup_templates'!CK20)),'2 sup_templates'!CK21/'2 sup_templates'!CK20-1,""),"")</f>
        <v/>
      </c>
      <c r="CL21" s="91" t="str">
        <f>IF(NOT(ISBLANK('2 sup_templates'!CL21)),IF(NOT(ISBLANK('2 sup_templates'!CL20)),'2 sup_templates'!CL21/'2 sup_templates'!CL20-1,""),"")</f>
        <v/>
      </c>
      <c r="CN21" s="60">
        <v>2012</v>
      </c>
      <c r="CO21" s="94" t="str">
        <f>IF(NOT(ISBLANK('2 sup_templates'!DF21)),IF(NOT(ISBLANK('2 sup_templates'!DF20)),'2 sup_templates'!DF21/'2 sup_templates'!DF20-1,""),"")</f>
        <v/>
      </c>
      <c r="CP21" s="94" t="str">
        <f>IF(NOT(ISBLANK('2 sup_templates'!DG21)),IF(NOT(ISBLANK('2 sup_templates'!DG20)),'2 sup_templates'!DG21/'2 sup_templates'!DG20-1,""),"")</f>
        <v/>
      </c>
      <c r="CQ21" s="94" t="str">
        <f>IF(NOT(ISBLANK('2 sup_templates'!DH21)),IF(NOT(ISBLANK('2 sup_templates'!DH20)),'2 sup_templates'!DH21/'2 sup_templates'!DH20-1,""),"")</f>
        <v/>
      </c>
      <c r="CR21" s="94" t="str">
        <f>IF(NOT(ISBLANK('2 sup_templates'!DI21)),IF(NOT(ISBLANK('2 sup_templates'!DI20)),'2 sup_templates'!DI21/'2 sup_templates'!DI20-1,""),"")</f>
        <v/>
      </c>
      <c r="CS21" s="94" t="str">
        <f>IF(NOT(ISBLANK('2 sup_templates'!DJ21)),IF(NOT(ISBLANK('2 sup_templates'!DJ20)),'2 sup_templates'!DJ21/'2 sup_templates'!DJ20-1,""),"")</f>
        <v/>
      </c>
      <c r="CT21" s="94" t="str">
        <f>IF(NOT(ISBLANK('2 sup_templates'!DK21)),IF(NOT(ISBLANK('2 sup_templates'!DK20)),'2 sup_templates'!DK21/'2 sup_templates'!DK20-1,""),"")</f>
        <v/>
      </c>
      <c r="CU21" s="94" t="str">
        <f>IF(NOT(ISBLANK('2 sup_templates'!DL21)),IF(NOT(ISBLANK('2 sup_templates'!DL20)),'2 sup_templates'!DL21/'2 sup_templates'!DL20-1,""),"")</f>
        <v/>
      </c>
      <c r="CV21" s="94" t="str">
        <f>IF(NOT(ISBLANK('2 sup_templates'!DM21)),IF(NOT(ISBLANK('2 sup_templates'!DM20)),'2 sup_templates'!DM21/'2 sup_templates'!DM20-1,""),"")</f>
        <v/>
      </c>
      <c r="CW21" s="94" t="str">
        <f>IF(NOT(ISBLANK('2 sup_templates'!DN21)),IF(NOT(ISBLANK('2 sup_templates'!DN20)),'2 sup_templates'!DN21/'2 sup_templates'!DN20-1,""),"")</f>
        <v/>
      </c>
      <c r="CX21" s="94" t="str">
        <f>IF(NOT(ISBLANK('2 sup_templates'!DO21)),IF(NOT(ISBLANK('2 sup_templates'!DO20)),'2 sup_templates'!DO21/'2 sup_templates'!DO20-1,""),"")</f>
        <v/>
      </c>
      <c r="CY21" s="94" t="str">
        <f>IF(NOT(ISBLANK('2 sup_templates'!DP21)),IF(NOT(ISBLANK('2 sup_templates'!DP20)),'2 sup_templates'!DP21/'2 sup_templates'!DP20-1,""),"")</f>
        <v/>
      </c>
      <c r="CZ21" s="94" t="str">
        <f>IF(NOT(ISBLANK('2 sup_templates'!DQ21)),IF(NOT(ISBLANK('2 sup_templates'!DQ20)),'2 sup_templates'!DQ21/'2 sup_templates'!DQ20-1,""),"")</f>
        <v/>
      </c>
      <c r="DA21" s="94" t="str">
        <f>IF(NOT(ISBLANK('2 sup_templates'!DR21)),IF(NOT(ISBLANK('2 sup_templates'!DR20)),'2 sup_templates'!DR21/'2 sup_templates'!DR20-1,""),"")</f>
        <v/>
      </c>
      <c r="DB21" s="94" t="str">
        <f>IF(NOT(ISBLANK('2 sup_templates'!DS21)),IF(NOT(ISBLANK('2 sup_templates'!DS20)),'2 sup_templates'!DS21/'2 sup_templates'!DS20-1,""),"")</f>
        <v/>
      </c>
    </row>
    <row r="22" spans="1:106" x14ac:dyDescent="0.2">
      <c r="A22" s="4"/>
      <c r="B22" s="60">
        <v>2013</v>
      </c>
      <c r="C22" s="355" t="str">
        <f>IF(NOT(ISBLANK('2 sup_templates'!C22)),IF(NOT(ISBLANK('2 sup_templates'!C21)),'2 sup_templates'!C22/'2 sup_templates'!C21-1,""),"")</f>
        <v/>
      </c>
      <c r="D22" s="355" t="str">
        <f>IF(NOT(ISBLANK('2 sup_templates'!D22)),IF(NOT(ISBLANK('2 sup_templates'!D21)),'2 sup_templates'!D22/'2 sup_templates'!D21-1,""),"")</f>
        <v/>
      </c>
      <c r="E22" s="355" t="str">
        <f>IF(NOT(ISBLANK('2 sup_templates'!E22)),IF(NOT(ISBLANK('2 sup_templates'!E21)),'2 sup_templates'!E22/'2 sup_templates'!E21-1,""),"")</f>
        <v/>
      </c>
      <c r="F22" s="355" t="str">
        <f>IF(NOT(ISBLANK('2 sup_templates'!F22)),IF(NOT(ISBLANK('2 sup_templates'!F21)),'2 sup_templates'!F22/'2 sup_templates'!F21-1,""),"")</f>
        <v/>
      </c>
      <c r="G22" s="355" t="str">
        <f>IF(NOT(ISBLANK('2 sup_templates'!G22)),IF(NOT(ISBLANK('2 sup_templates'!G21)),'2 sup_templates'!G22/'2 sup_templates'!G21-1,""),"")</f>
        <v/>
      </c>
      <c r="H22" s="355" t="str">
        <f>IF(NOT(ISBLANK('2 sup_templates'!H22)),IF(NOT(ISBLANK('2 sup_templates'!H21)),'2 sup_templates'!H22/'2 sup_templates'!H21-1,""),"")</f>
        <v/>
      </c>
      <c r="I22" s="355" t="str">
        <f>IF(NOT(ISBLANK('2 sup_templates'!I22)),IF(NOT(ISBLANK('2 sup_templates'!I21)),'2 sup_templates'!I22/'2 sup_templates'!I21-1,""),"")</f>
        <v/>
      </c>
      <c r="J22" s="355" t="str">
        <f>IF(NOT(ISBLANK('2 sup_templates'!J22)),IF(NOT(ISBLANK('2 sup_templates'!J21)),'2 sup_templates'!J22/'2 sup_templates'!J21-1,""),"")</f>
        <v/>
      </c>
      <c r="K22" s="355" t="str">
        <f>IF(NOT(ISBLANK('2 sup_templates'!K22)),IF(NOT(ISBLANK('2 sup_templates'!K21)),'2 sup_templates'!K22/'2 sup_templates'!K21-1,""),"")</f>
        <v/>
      </c>
      <c r="L22" s="355" t="str">
        <f>IF(NOT(ISBLANK('2 sup_templates'!L22)),IF(NOT(ISBLANK('2 sup_templates'!L21)),'2 sup_templates'!L22/'2 sup_templates'!L21-1,""),"")</f>
        <v/>
      </c>
      <c r="M22" s="355" t="str">
        <f>IF(NOT(ISBLANK('2 sup_templates'!M22)),IF(NOT(ISBLANK('2 sup_templates'!M21)),'2 sup_templates'!M22/'2 sup_templates'!M21-1,""),"")</f>
        <v/>
      </c>
      <c r="N22" s="355" t="str">
        <f>IF(NOT(ISBLANK('2 sup_templates'!N22)),IF(NOT(ISBLANK('2 sup_templates'!N21)),'2 sup_templates'!N22/'2 sup_templates'!N21-1,""),"")</f>
        <v/>
      </c>
      <c r="O22" s="355" t="str">
        <f>IF(NOT(ISBLANK('2 sup_templates'!O22)),IF(NOT(ISBLANK('2 sup_templates'!O21)),'2 sup_templates'!O22/'2 sup_templates'!O21-1,""),"")</f>
        <v/>
      </c>
      <c r="P22" s="355" t="str">
        <f>IF(NOT(ISBLANK('2 sup_templates'!P22)),IF(NOT(ISBLANK('2 sup_templates'!P21)),'2 sup_templates'!P22/'2 sup_templates'!P21-1,""),"")</f>
        <v/>
      </c>
      <c r="Q22" s="355" t="str">
        <f>IF(NOT(ISBLANK('2 sup_templates'!Q22)),IF(NOT(ISBLANK('2 sup_templates'!Q21)),'2 sup_templates'!Q22/'2 sup_templates'!Q21-1,""),"")</f>
        <v/>
      </c>
      <c r="R22" s="355" t="str">
        <f>IF(NOT(ISBLANK('2 sup_templates'!R22)),IF(NOT(ISBLANK('2 sup_templates'!R21)),'2 sup_templates'!R22/'2 sup_templates'!R21-1,""),"")</f>
        <v/>
      </c>
      <c r="S22" s="355" t="str">
        <f>IF(NOT(ISBLANK('2 sup_templates'!S22)),IF(NOT(ISBLANK('2 sup_templates'!S21)),'2 sup_templates'!S22/'2 sup_templates'!S21-1,""),"")</f>
        <v/>
      </c>
      <c r="T22" s="355" t="str">
        <f>IF(NOT(ISBLANK('2 sup_templates'!T22)),IF(NOT(ISBLANK('2 sup_templates'!T21)),'2 sup_templates'!T22/'2 sup_templates'!T21-1,""),"")</f>
        <v/>
      </c>
      <c r="U22" s="355" t="str">
        <f>IF(NOT(ISBLANK('2 sup_templates'!U22)),IF(NOT(ISBLANK('2 sup_templates'!U21)),'2 sup_templates'!U22/'2 sup_templates'!U21-1,""),"")</f>
        <v/>
      </c>
      <c r="V22" s="355" t="str">
        <f>IF(NOT(ISBLANK('2 sup_templates'!V22)),IF(NOT(ISBLANK('2 sup_templates'!V21)),'2 sup_templates'!V22/'2 sup_templates'!V21-1,""),"")</f>
        <v/>
      </c>
      <c r="W22" s="355" t="str">
        <f>IF(NOT(ISBLANK('2 sup_templates'!W22)),IF(NOT(ISBLANK('2 sup_templates'!W21)),'2 sup_templates'!W22/'2 sup_templates'!W21-1,""),"")</f>
        <v/>
      </c>
      <c r="X22" s="355" t="str">
        <f>IF(NOT(ISBLANK('2 sup_templates'!X22)),IF(NOT(ISBLANK('2 sup_templates'!X21)),'2 sup_templates'!X22/'2 sup_templates'!X21-1,""),"")</f>
        <v/>
      </c>
      <c r="Y22" s="355" t="str">
        <f>IF(NOT(ISBLANK('2 sup_templates'!Y22)),IF(NOT(ISBLANK('2 sup_templates'!Y21)),'2 sup_templates'!Y22/'2 sup_templates'!Y21-1,""),"")</f>
        <v/>
      </c>
      <c r="Z22" s="355" t="str">
        <f>IF(NOT(ISBLANK('2 sup_templates'!Z22)),IF(NOT(ISBLANK('2 sup_templates'!Z21)),'2 sup_templates'!Z22/'2 sup_templates'!Z21-1,""),"")</f>
        <v/>
      </c>
      <c r="AA22" s="355" t="str">
        <f>IF(NOT(ISBLANK('2 sup_templates'!AA22)),IF(NOT(ISBLANK('2 sup_templates'!AA21)),'2 sup_templates'!AA22/'2 sup_templates'!AA21-1,""),"")</f>
        <v/>
      </c>
      <c r="AB22" s="355" t="str">
        <f>IF(NOT(ISBLANK('2 sup_templates'!AB22)),IF(NOT(ISBLANK('2 sup_templates'!AB21)),'2 sup_templates'!AB22/'2 sup_templates'!AB21-1,""),"")</f>
        <v/>
      </c>
      <c r="AC22" s="355" t="str">
        <f>IF(NOT(ISBLANK('2 sup_templates'!AC22)),IF(NOT(ISBLANK('2 sup_templates'!AC21)),'2 sup_templates'!AC22/'2 sup_templates'!AC21-1,""),"")</f>
        <v/>
      </c>
      <c r="AD22" s="355" t="str">
        <f>IF(NOT(ISBLANK('2 sup_templates'!AD22)),IF(NOT(ISBLANK('2 sup_templates'!AD21)),'2 sup_templates'!AD22/'2 sup_templates'!AD21-1,""),"")</f>
        <v/>
      </c>
      <c r="AE22" s="355" t="str">
        <f>IF(NOT(ISBLANK('2 sup_templates'!AE22)),IF(NOT(ISBLANK('2 sup_templates'!AE21)),'2 sup_templates'!AE22/'2 sup_templates'!AE21-1,""),"")</f>
        <v/>
      </c>
      <c r="AF22" s="355" t="str">
        <f>IF(NOT(ISBLANK('2 sup_templates'!AF22)),IF(NOT(ISBLANK('2 sup_templates'!AF21)),'2 sup_templates'!AF22/'2 sup_templates'!AF21-1,""),"")</f>
        <v/>
      </c>
      <c r="AG22" s="355" t="str">
        <f>IF(NOT(ISBLANK('2 sup_templates'!AG22)),IF(NOT(ISBLANK('2 sup_templates'!AG21)),'2 sup_templates'!AG22/'2 sup_templates'!AG21-1,""),"")</f>
        <v/>
      </c>
      <c r="AH22" s="355" t="str">
        <f>IF(NOT(ISBLANK('2 sup_templates'!AH22)),IF(NOT(ISBLANK('2 sup_templates'!AH21)),'2 sup_templates'!AH22/'2 sup_templates'!AH21-1,""),"")</f>
        <v/>
      </c>
      <c r="AI22" s="355" t="str">
        <f>IF(NOT(ISBLANK('2 sup_templates'!AI22)),IF(NOT(ISBLANK('2 sup_templates'!AI21)),'2 sup_templates'!AI22/'2 sup_templates'!AI21-1,""),"")</f>
        <v/>
      </c>
      <c r="AJ22" s="355" t="str">
        <f>IF(NOT(ISBLANK('2 sup_templates'!AJ22)),IF(NOT(ISBLANK('2 sup_templates'!AJ21)),'2 sup_templates'!AJ22/'2 sup_templates'!AJ21-1,""),"")</f>
        <v/>
      </c>
      <c r="AK22" s="355" t="str">
        <f>IF(NOT(ISBLANK('2 sup_templates'!AK22)),IF(NOT(ISBLANK('2 sup_templates'!AK21)),'2 sup_templates'!AK22/'2 sup_templates'!AK21-1,""),"")</f>
        <v/>
      </c>
      <c r="AL22" s="355" t="str">
        <f>IF(NOT(ISBLANK('2 sup_templates'!AL22)),IF(NOT(ISBLANK('2 sup_templates'!AL21)),'2 sup_templates'!AL22/'2 sup_templates'!AL21-1,""),"")</f>
        <v/>
      </c>
      <c r="AM22" s="248"/>
      <c r="AN22" s="60">
        <v>2013</v>
      </c>
      <c r="AO22" s="91" t="str">
        <f>IF(NOT(ISBLANK('2 sup_templates'!AO22)),IF(NOT(ISBLANK('2 sup_templates'!AO21)),'2 sup_templates'!AO22/'2 sup_templates'!AO21-1,""),"")</f>
        <v/>
      </c>
      <c r="AP22" s="94" t="str">
        <f>IF(NOT(ISBLANK('2 sup_templates'!AP22)),IF(NOT(ISBLANK('2 sup_templates'!AP21)),'2 sup_templates'!AP22/'2 sup_templates'!AP21-1,""),"")</f>
        <v/>
      </c>
      <c r="AQ22" s="91" t="str">
        <f>IF(NOT(ISBLANK('2 sup_templates'!AQ22)),IF(NOT(ISBLANK('2 sup_templates'!AQ21)),'2 sup_templates'!AQ22/'2 sup_templates'!AQ21-1,""),"")</f>
        <v/>
      </c>
      <c r="AR22" s="94" t="str">
        <f>IF(NOT(ISBLANK('2 sup_templates'!AR22)),IF(NOT(ISBLANK('2 sup_templates'!AR21)),'2 sup_templates'!AR22/'2 sup_templates'!AR21-1,""),"")</f>
        <v/>
      </c>
      <c r="AS22" s="91" t="str">
        <f>IF(NOT(ISBLANK('2 sup_templates'!AS22)),IF(NOT(ISBLANK('2 sup_templates'!AS21)),'2 sup_templates'!AS22/'2 sup_templates'!AS21-1,""),"")</f>
        <v/>
      </c>
      <c r="AT22" s="94" t="str">
        <f>IF(NOT(ISBLANK('2 sup_templates'!AT22)),IF(NOT(ISBLANK('2 sup_templates'!AT21)),'2 sup_templates'!AT22/'2 sup_templates'!AT21-1,""),"")</f>
        <v/>
      </c>
      <c r="AU22" s="91" t="str">
        <f>IF(NOT(ISBLANK('2 sup_templates'!AU22)),IF(NOT(ISBLANK('2 sup_templates'!AU21)),'2 sup_templates'!AU22/'2 sup_templates'!AU21-1,""),"")</f>
        <v/>
      </c>
      <c r="AV22" s="94" t="str">
        <f>IF(NOT(ISBLANK('2 sup_templates'!AV22)),IF(NOT(ISBLANK('2 sup_templates'!AV21)),'2 sup_templates'!AV22/'2 sup_templates'!AV21-1,""),"")</f>
        <v/>
      </c>
      <c r="AW22" s="94" t="str">
        <f>IF(NOT(ISBLANK('2 sup_templates'!AW22)),IF(NOT(ISBLANK('2 sup_templates'!AW21)),'2 sup_templates'!AW22/'2 sup_templates'!AW21-1,""),"")</f>
        <v/>
      </c>
      <c r="AX22" s="94" t="str">
        <f>IF(NOT(ISBLANK('2 sup_templates'!AX22)),IF(NOT(ISBLANK('2 sup_templates'!AX21)),'2 sup_templates'!AX22/'2 sup_templates'!AX21-1,""),"")</f>
        <v/>
      </c>
      <c r="AY22" s="94" t="str">
        <f>IF(NOT(ISBLANK('2 sup_templates'!AY22)),IF(NOT(ISBLANK('2 sup_templates'!AY21)),'2 sup_templates'!AY22/'2 sup_templates'!AY21-1,""),"")</f>
        <v/>
      </c>
      <c r="AZ22" s="94" t="str">
        <f>IF(NOT(ISBLANK('2 sup_templates'!AZ22)),IF(NOT(ISBLANK('2 sup_templates'!AZ21)),'2 sup_templates'!AZ22/'2 sup_templates'!AZ21-1,""),"")</f>
        <v/>
      </c>
      <c r="BA22" s="94" t="str">
        <f>IF(NOT(ISBLANK('2 sup_templates'!BA22)),IF(NOT(ISBLANK('2 sup_templates'!BA21)),'2 sup_templates'!BA22/'2 sup_templates'!BA21-1,""),"")</f>
        <v/>
      </c>
      <c r="BB22" s="94" t="str">
        <f>IF(NOT(ISBLANK('2 sup_templates'!BB22)),IF(NOT(ISBLANK('2 sup_templates'!BB21)),'2 sup_templates'!BB22/'2 sup_templates'!BB21-1,""),"")</f>
        <v/>
      </c>
      <c r="BC22" s="94" t="str">
        <f>IF(NOT(ISBLANK('2 sup_templates'!BC22)),IF(NOT(ISBLANK('2 sup_templates'!BC21)),'2 sup_templates'!BC22/'2 sup_templates'!BC21-1,""),"")</f>
        <v/>
      </c>
      <c r="BD22" s="94" t="str">
        <f>IF(NOT(ISBLANK('2 sup_templates'!BD22)),IF(NOT(ISBLANK('2 sup_templates'!BD21)),'2 sup_templates'!BD22/'2 sup_templates'!BD21-1,""),"")</f>
        <v/>
      </c>
      <c r="BE22" s="94" t="str">
        <f>IF(NOT(ISBLANK('2 sup_templates'!BE22)),IF(NOT(ISBLANK('2 sup_templates'!BE21)),'2 sup_templates'!BE22/'2 sup_templates'!BE21-1,""),"")</f>
        <v/>
      </c>
      <c r="BF22" s="94" t="str">
        <f>IF(NOT(ISBLANK('2 sup_templates'!BF22)),IF(NOT(ISBLANK('2 sup_templates'!BF21)),'2 sup_templates'!BF22/'2 sup_templates'!BF21-1,""),"")</f>
        <v/>
      </c>
      <c r="BG22" s="94" t="str">
        <f>IF(NOT(ISBLANK('2 sup_templates'!BG22)),IF(NOT(ISBLANK('2 sup_templates'!BG21)),'2 sup_templates'!BG22/'2 sup_templates'!BG21-1,""),"")</f>
        <v/>
      </c>
      <c r="BH22" s="94" t="str">
        <f>IF(NOT(ISBLANK('2 sup_templates'!BH22)),IF(NOT(ISBLANK('2 sup_templates'!BH21)),'2 sup_templates'!BH22/'2 sup_templates'!BH21-1,""),"")</f>
        <v/>
      </c>
      <c r="BI22" s="94" t="str">
        <f>IF(NOT(ISBLANK('2 sup_templates'!BI22)),IF(NOT(ISBLANK('2 sup_templates'!BI21)),'2 sup_templates'!BI22/'2 sup_templates'!BI21-1,""),"")</f>
        <v/>
      </c>
      <c r="BJ22" s="94" t="str">
        <f>IF(NOT(ISBLANK('2 sup_templates'!BJ22)),IF(NOT(ISBLANK('2 sup_templates'!BJ21)),'2 sup_templates'!BJ22/'2 sup_templates'!BJ21-1,""),"")</f>
        <v/>
      </c>
      <c r="BK22" s="94" t="str">
        <f>IF(NOT(ISBLANK('2 sup_templates'!BK22)),IF(NOT(ISBLANK('2 sup_templates'!BK21)),'2 sup_templates'!BK22/'2 sup_templates'!BK21-1,""),"")</f>
        <v/>
      </c>
      <c r="BL22" s="94" t="str">
        <f>IF(NOT(ISBLANK('2 sup_templates'!BL22)),IF(NOT(ISBLANK('2 sup_templates'!BL21)),'2 sup_templates'!BL22/'2 sup_templates'!BL21-1,""),"")</f>
        <v/>
      </c>
      <c r="BM22" s="248"/>
      <c r="BN22" s="60">
        <v>2013</v>
      </c>
      <c r="BO22" s="91" t="str">
        <f>IF(NOT(ISBLANK('2 sup_templates'!BO22)),IF(NOT(ISBLANK('2 sup_templates'!BO21)),'2 sup_templates'!BO22/'2 sup_templates'!BO21-1,""),"")</f>
        <v/>
      </c>
      <c r="BP22" s="91" t="str">
        <f>IF(NOT(ISBLANK('2 sup_templates'!BP22)),IF(NOT(ISBLANK('2 sup_templates'!BP21)),'2 sup_templates'!BP22/'2 sup_templates'!BP21-1,""),"")</f>
        <v/>
      </c>
      <c r="BQ22" s="91" t="str">
        <f>IF(NOT(ISBLANK('2 sup_templates'!BQ22)),IF(NOT(ISBLANK('2 sup_templates'!BQ21)),'2 sup_templates'!BQ22/'2 sup_templates'!BQ21-1,""),"")</f>
        <v/>
      </c>
      <c r="BR22" s="91" t="str">
        <f>IF(NOT(ISBLANK('2 sup_templates'!BR22)),IF(NOT(ISBLANK('2 sup_templates'!BR21)),'2 sup_templates'!BR22/'2 sup_templates'!BR21-1,""),"")</f>
        <v/>
      </c>
      <c r="BS22" s="91" t="str">
        <f>IF(NOT(ISBLANK('2 sup_templates'!BS22)),IF(NOT(ISBLANK('2 sup_templates'!BS21)),'2 sup_templates'!BS22/'2 sup_templates'!BS21-1,""),"")</f>
        <v/>
      </c>
      <c r="BT22" s="91" t="str">
        <f>IF(NOT(ISBLANK('2 sup_templates'!BT22)),IF(NOT(ISBLANK('2 sup_templates'!BT21)),'2 sup_templates'!BT22/'2 sup_templates'!BT21-1,""),"")</f>
        <v/>
      </c>
      <c r="BU22" s="91" t="str">
        <f>IF(NOT(ISBLANK('2 sup_templates'!BU22)),IF(NOT(ISBLANK('2 sup_templates'!BU21)),'2 sup_templates'!BU22/'2 sup_templates'!BU21-1,""),"")</f>
        <v/>
      </c>
      <c r="BV22" s="91" t="str">
        <f>IF(NOT(ISBLANK('2 sup_templates'!BV22)),IF(NOT(ISBLANK('2 sup_templates'!BV21)),'2 sup_templates'!BV22/'2 sup_templates'!BV21-1,""),"")</f>
        <v/>
      </c>
      <c r="BW22" s="91" t="str">
        <f>IF(NOT(ISBLANK('2 sup_templates'!BW22)),IF(NOT(ISBLANK('2 sup_templates'!BW21)),'2 sup_templates'!BW22/'2 sup_templates'!BW21-1,""),"")</f>
        <v/>
      </c>
      <c r="BX22" s="91" t="str">
        <f>IF(NOT(ISBLANK('2 sup_templates'!BX22)),IF(NOT(ISBLANK('2 sup_templates'!BX21)),'2 sup_templates'!BX22/'2 sup_templates'!BX21-1,""),"")</f>
        <v/>
      </c>
      <c r="BY22" s="91" t="str">
        <f>IF(NOT(ISBLANK('2 sup_templates'!BY22)),IF(NOT(ISBLANK('2 sup_templates'!BY21)),'2 sup_templates'!BY22/'2 sup_templates'!BY21-1,""),"")</f>
        <v/>
      </c>
      <c r="BZ22" s="91" t="str">
        <f>IF(NOT(ISBLANK('2 sup_templates'!BZ22)),IF(NOT(ISBLANK('2 sup_templates'!BZ21)),'2 sup_templates'!BZ22/'2 sup_templates'!BZ21-1,""),"")</f>
        <v/>
      </c>
      <c r="CA22" s="91" t="str">
        <f>IF(NOT(ISBLANK('2 sup_templates'!CA22)),IF(NOT(ISBLANK('2 sup_templates'!CA21)),'2 sup_templates'!CA22/'2 sup_templates'!CA21-1,""),"")</f>
        <v/>
      </c>
      <c r="CB22" s="91" t="str">
        <f>IF(NOT(ISBLANK('2 sup_templates'!CB22)),IF(NOT(ISBLANK('2 sup_templates'!CB21)),'2 sup_templates'!CB22/'2 sup_templates'!CB21-1,""),"")</f>
        <v/>
      </c>
      <c r="CC22" s="91" t="str">
        <f>IF(NOT(ISBLANK('2 sup_templates'!CC22)),IF(NOT(ISBLANK('2 sup_templates'!CC21)),'2 sup_templates'!CC22/'2 sup_templates'!CC21-1,""),"")</f>
        <v/>
      </c>
      <c r="CD22" s="91" t="str">
        <f>IF(NOT(ISBLANK('2 sup_templates'!CD22)),IF(NOT(ISBLANK('2 sup_templates'!CD21)),'2 sup_templates'!CD22/'2 sup_templates'!CD21-1,""),"")</f>
        <v/>
      </c>
      <c r="CE22" s="91" t="str">
        <f>IF(NOT(ISBLANK('2 sup_templates'!CE22)),IF(NOT(ISBLANK('2 sup_templates'!CE21)),'2 sup_templates'!CE22/'2 sup_templates'!CE21-1,""),"")</f>
        <v/>
      </c>
      <c r="CF22" s="91" t="str">
        <f>IF(NOT(ISBLANK('2 sup_templates'!CF22)),IF(NOT(ISBLANK('2 sup_templates'!CF21)),'2 sup_templates'!CF22/'2 sup_templates'!CF21-1,""),"")</f>
        <v/>
      </c>
      <c r="CG22" s="91" t="str">
        <f>IF(NOT(ISBLANK('2 sup_templates'!CG22)),IF(NOT(ISBLANK('2 sup_templates'!CG21)),'2 sup_templates'!CG22/'2 sup_templates'!CG21-1,""),"")</f>
        <v/>
      </c>
      <c r="CH22" s="91" t="str">
        <f>IF(NOT(ISBLANK('2 sup_templates'!CH22)),IF(NOT(ISBLANK('2 sup_templates'!CH21)),'2 sup_templates'!CH22/'2 sup_templates'!CH21-1,""),"")</f>
        <v/>
      </c>
      <c r="CI22" s="91" t="str">
        <f>IF(NOT(ISBLANK('2 sup_templates'!CI22)),IF(NOT(ISBLANK('2 sup_templates'!CI21)),'2 sup_templates'!CI22/'2 sup_templates'!CI21-1,""),"")</f>
        <v/>
      </c>
      <c r="CJ22" s="91" t="str">
        <f>IF(NOT(ISBLANK('2 sup_templates'!CJ22)),IF(NOT(ISBLANK('2 sup_templates'!CJ21)),'2 sup_templates'!CJ22/'2 sup_templates'!CJ21-1,""),"")</f>
        <v/>
      </c>
      <c r="CK22" s="91" t="str">
        <f>IF(NOT(ISBLANK('2 sup_templates'!CK22)),IF(NOT(ISBLANK('2 sup_templates'!CK21)),'2 sup_templates'!CK22/'2 sup_templates'!CK21-1,""),"")</f>
        <v/>
      </c>
      <c r="CL22" s="91" t="str">
        <f>IF(NOT(ISBLANK('2 sup_templates'!CL22)),IF(NOT(ISBLANK('2 sup_templates'!CL21)),'2 sup_templates'!CL22/'2 sup_templates'!CL21-1,""),"")</f>
        <v/>
      </c>
      <c r="CN22" s="60">
        <v>2013</v>
      </c>
      <c r="CO22" s="94" t="str">
        <f>IF(NOT(ISBLANK('2 sup_templates'!DF22)),IF(NOT(ISBLANK('2 sup_templates'!DF21)),'2 sup_templates'!DF22/'2 sup_templates'!DF21-1,""),"")</f>
        <v/>
      </c>
      <c r="CP22" s="94" t="str">
        <f>IF(NOT(ISBLANK('2 sup_templates'!DG22)),IF(NOT(ISBLANK('2 sup_templates'!DG21)),'2 sup_templates'!DG22/'2 sup_templates'!DG21-1,""),"")</f>
        <v/>
      </c>
      <c r="CQ22" s="94" t="str">
        <f>IF(NOT(ISBLANK('2 sup_templates'!DH22)),IF(NOT(ISBLANK('2 sup_templates'!DH21)),'2 sup_templates'!DH22/'2 sup_templates'!DH21-1,""),"")</f>
        <v/>
      </c>
      <c r="CR22" s="94" t="str">
        <f>IF(NOT(ISBLANK('2 sup_templates'!DI22)),IF(NOT(ISBLANK('2 sup_templates'!DI21)),'2 sup_templates'!DI22/'2 sup_templates'!DI21-1,""),"")</f>
        <v/>
      </c>
      <c r="CS22" s="94" t="str">
        <f>IF(NOT(ISBLANK('2 sup_templates'!DJ22)),IF(NOT(ISBLANK('2 sup_templates'!DJ21)),'2 sup_templates'!DJ22/'2 sup_templates'!DJ21-1,""),"")</f>
        <v/>
      </c>
      <c r="CT22" s="94" t="str">
        <f>IF(NOT(ISBLANK('2 sup_templates'!DK22)),IF(NOT(ISBLANK('2 sup_templates'!DK21)),'2 sup_templates'!DK22/'2 sup_templates'!DK21-1,""),"")</f>
        <v/>
      </c>
      <c r="CU22" s="94" t="str">
        <f>IF(NOT(ISBLANK('2 sup_templates'!DL22)),IF(NOT(ISBLANK('2 sup_templates'!DL21)),'2 sup_templates'!DL22/'2 sup_templates'!DL21-1,""),"")</f>
        <v/>
      </c>
      <c r="CV22" s="94" t="str">
        <f>IF(NOT(ISBLANK('2 sup_templates'!DM22)),IF(NOT(ISBLANK('2 sup_templates'!DM21)),'2 sup_templates'!DM22/'2 sup_templates'!DM21-1,""),"")</f>
        <v/>
      </c>
      <c r="CW22" s="94" t="str">
        <f>IF(NOT(ISBLANK('2 sup_templates'!DN22)),IF(NOT(ISBLANK('2 sup_templates'!DN21)),'2 sup_templates'!DN22/'2 sup_templates'!DN21-1,""),"")</f>
        <v/>
      </c>
      <c r="CX22" s="94" t="str">
        <f>IF(NOT(ISBLANK('2 sup_templates'!DO22)),IF(NOT(ISBLANK('2 sup_templates'!DO21)),'2 sup_templates'!DO22/'2 sup_templates'!DO21-1,""),"")</f>
        <v/>
      </c>
      <c r="CY22" s="94" t="str">
        <f>IF(NOT(ISBLANK('2 sup_templates'!DP22)),IF(NOT(ISBLANK('2 sup_templates'!DP21)),'2 sup_templates'!DP22/'2 sup_templates'!DP21-1,""),"")</f>
        <v/>
      </c>
      <c r="CZ22" s="94" t="str">
        <f>IF(NOT(ISBLANK('2 sup_templates'!DQ22)),IF(NOT(ISBLANK('2 sup_templates'!DQ21)),'2 sup_templates'!DQ22/'2 sup_templates'!DQ21-1,""),"")</f>
        <v/>
      </c>
      <c r="DA22" s="94" t="str">
        <f>IF(NOT(ISBLANK('2 sup_templates'!DR22)),IF(NOT(ISBLANK('2 sup_templates'!DR21)),'2 sup_templates'!DR22/'2 sup_templates'!DR21-1,""),"")</f>
        <v/>
      </c>
      <c r="DB22" s="94" t="str">
        <f>IF(NOT(ISBLANK('2 sup_templates'!DS22)),IF(NOT(ISBLANK('2 sup_templates'!DS21)),'2 sup_templates'!DS22/'2 sup_templates'!DS21-1,""),"")</f>
        <v/>
      </c>
    </row>
    <row r="23" spans="1:106" x14ac:dyDescent="0.2">
      <c r="A23" s="4"/>
      <c r="B23" s="61">
        <v>2014</v>
      </c>
      <c r="C23" s="355" t="str">
        <f>IF(NOT(ISBLANK('2 sup_templates'!C23)),IF(NOT(ISBLANK('2 sup_templates'!C22)),'2 sup_templates'!C23/'2 sup_templates'!C22-1,""),"")</f>
        <v/>
      </c>
      <c r="D23" s="355" t="str">
        <f>IF(NOT(ISBLANK('2 sup_templates'!D23)),IF(NOT(ISBLANK('2 sup_templates'!D22)),'2 sup_templates'!D23/'2 sup_templates'!D22-1,""),"")</f>
        <v/>
      </c>
      <c r="E23" s="355" t="str">
        <f>IF(NOT(ISBLANK('2 sup_templates'!E23)),IF(NOT(ISBLANK('2 sup_templates'!E22)),'2 sup_templates'!E23/'2 sup_templates'!E22-1,""),"")</f>
        <v/>
      </c>
      <c r="F23" s="355" t="str">
        <f>IF(NOT(ISBLANK('2 sup_templates'!F23)),IF(NOT(ISBLANK('2 sup_templates'!F22)),'2 sup_templates'!F23/'2 sup_templates'!F22-1,""),"")</f>
        <v/>
      </c>
      <c r="G23" s="355" t="str">
        <f>IF(NOT(ISBLANK('2 sup_templates'!G23)),IF(NOT(ISBLANK('2 sup_templates'!G22)),'2 sup_templates'!G23/'2 sup_templates'!G22-1,""),"")</f>
        <v/>
      </c>
      <c r="H23" s="355" t="str">
        <f>IF(NOT(ISBLANK('2 sup_templates'!H23)),IF(NOT(ISBLANK('2 sup_templates'!H22)),'2 sup_templates'!H23/'2 sup_templates'!H22-1,""),"")</f>
        <v/>
      </c>
      <c r="I23" s="355" t="str">
        <f>IF(NOT(ISBLANK('2 sup_templates'!I23)),IF(NOT(ISBLANK('2 sup_templates'!I22)),'2 sup_templates'!I23/'2 sup_templates'!I22-1,""),"")</f>
        <v/>
      </c>
      <c r="J23" s="355" t="str">
        <f>IF(NOT(ISBLANK('2 sup_templates'!J23)),IF(NOT(ISBLANK('2 sup_templates'!J22)),'2 sup_templates'!J23/'2 sup_templates'!J22-1,""),"")</f>
        <v/>
      </c>
      <c r="K23" s="355" t="str">
        <f>IF(NOT(ISBLANK('2 sup_templates'!K23)),IF(NOT(ISBLANK('2 sup_templates'!K22)),'2 sup_templates'!K23/'2 sup_templates'!K22-1,""),"")</f>
        <v/>
      </c>
      <c r="L23" s="355" t="str">
        <f>IF(NOT(ISBLANK('2 sup_templates'!L23)),IF(NOT(ISBLANK('2 sup_templates'!L22)),'2 sup_templates'!L23/'2 sup_templates'!L22-1,""),"")</f>
        <v/>
      </c>
      <c r="M23" s="355" t="str">
        <f>IF(NOT(ISBLANK('2 sup_templates'!M23)),IF(NOT(ISBLANK('2 sup_templates'!M22)),'2 sup_templates'!M23/'2 sup_templates'!M22-1,""),"")</f>
        <v/>
      </c>
      <c r="N23" s="355" t="str">
        <f>IF(NOT(ISBLANK('2 sup_templates'!N23)),IF(NOT(ISBLANK('2 sup_templates'!N22)),'2 sup_templates'!N23/'2 sup_templates'!N22-1,""),"")</f>
        <v/>
      </c>
      <c r="O23" s="355" t="str">
        <f>IF(NOT(ISBLANK('2 sup_templates'!O23)),IF(NOT(ISBLANK('2 sup_templates'!O22)),'2 sup_templates'!O23/'2 sup_templates'!O22-1,""),"")</f>
        <v/>
      </c>
      <c r="P23" s="355" t="str">
        <f>IF(NOT(ISBLANK('2 sup_templates'!P23)),IF(NOT(ISBLANK('2 sup_templates'!P22)),'2 sup_templates'!P23/'2 sup_templates'!P22-1,""),"")</f>
        <v/>
      </c>
      <c r="Q23" s="355" t="str">
        <f>IF(NOT(ISBLANK('2 sup_templates'!Q23)),IF(NOT(ISBLANK('2 sup_templates'!Q22)),'2 sup_templates'!Q23/'2 sup_templates'!Q22-1,""),"")</f>
        <v/>
      </c>
      <c r="R23" s="355" t="str">
        <f>IF(NOT(ISBLANK('2 sup_templates'!R23)),IF(NOT(ISBLANK('2 sup_templates'!R22)),'2 sup_templates'!R23/'2 sup_templates'!R22-1,""),"")</f>
        <v/>
      </c>
      <c r="S23" s="355" t="str">
        <f>IF(NOT(ISBLANK('2 sup_templates'!S23)),IF(NOT(ISBLANK('2 sup_templates'!S22)),'2 sup_templates'!S23/'2 sup_templates'!S22-1,""),"")</f>
        <v/>
      </c>
      <c r="T23" s="355" t="str">
        <f>IF(NOT(ISBLANK('2 sup_templates'!T23)),IF(NOT(ISBLANK('2 sup_templates'!T22)),'2 sup_templates'!T23/'2 sup_templates'!T22-1,""),"")</f>
        <v/>
      </c>
      <c r="U23" s="355" t="str">
        <f>IF(NOT(ISBLANK('2 sup_templates'!U23)),IF(NOT(ISBLANK('2 sup_templates'!U22)),'2 sup_templates'!U23/'2 sup_templates'!U22-1,""),"")</f>
        <v/>
      </c>
      <c r="V23" s="355" t="str">
        <f>IF(NOT(ISBLANK('2 sup_templates'!V23)),IF(NOT(ISBLANK('2 sup_templates'!V22)),'2 sup_templates'!V23/'2 sup_templates'!V22-1,""),"")</f>
        <v/>
      </c>
      <c r="W23" s="355" t="str">
        <f>IF(NOT(ISBLANK('2 sup_templates'!W23)),IF(NOT(ISBLANK('2 sup_templates'!W22)),'2 sup_templates'!W23/'2 sup_templates'!W22-1,""),"")</f>
        <v/>
      </c>
      <c r="X23" s="355" t="str">
        <f>IF(NOT(ISBLANK('2 sup_templates'!X23)),IF(NOT(ISBLANK('2 sup_templates'!X22)),'2 sup_templates'!X23/'2 sup_templates'!X22-1,""),"")</f>
        <v/>
      </c>
      <c r="Y23" s="355" t="str">
        <f>IF(NOT(ISBLANK('2 sup_templates'!Y23)),IF(NOT(ISBLANK('2 sup_templates'!Y22)),'2 sup_templates'!Y23/'2 sup_templates'!Y22-1,""),"")</f>
        <v/>
      </c>
      <c r="Z23" s="355" t="str">
        <f>IF(NOT(ISBLANK('2 sup_templates'!Z23)),IF(NOT(ISBLANK('2 sup_templates'!Z22)),'2 sup_templates'!Z23/'2 sup_templates'!Z22-1,""),"")</f>
        <v/>
      </c>
      <c r="AA23" s="355" t="str">
        <f>IF(NOT(ISBLANK('2 sup_templates'!AA23)),IF(NOT(ISBLANK('2 sup_templates'!AA22)),'2 sup_templates'!AA23/'2 sup_templates'!AA22-1,""),"")</f>
        <v/>
      </c>
      <c r="AB23" s="355" t="str">
        <f>IF(NOT(ISBLANK('2 sup_templates'!AB23)),IF(NOT(ISBLANK('2 sup_templates'!AB22)),'2 sup_templates'!AB23/'2 sup_templates'!AB22-1,""),"")</f>
        <v/>
      </c>
      <c r="AC23" s="355" t="str">
        <f>IF(NOT(ISBLANK('2 sup_templates'!AC23)),IF(NOT(ISBLANK('2 sup_templates'!AC22)),'2 sup_templates'!AC23/'2 sup_templates'!AC22-1,""),"")</f>
        <v/>
      </c>
      <c r="AD23" s="355" t="str">
        <f>IF(NOT(ISBLANK('2 sup_templates'!AD23)),IF(NOT(ISBLANK('2 sup_templates'!AD22)),'2 sup_templates'!AD23/'2 sup_templates'!AD22-1,""),"")</f>
        <v/>
      </c>
      <c r="AE23" s="355" t="str">
        <f>IF(NOT(ISBLANK('2 sup_templates'!AE23)),IF(NOT(ISBLANK('2 sup_templates'!AE22)),'2 sup_templates'!AE23/'2 sup_templates'!AE22-1,""),"")</f>
        <v/>
      </c>
      <c r="AF23" s="355" t="str">
        <f>IF(NOT(ISBLANK('2 sup_templates'!AF23)),IF(NOT(ISBLANK('2 sup_templates'!AF22)),'2 sup_templates'!AF23/'2 sup_templates'!AF22-1,""),"")</f>
        <v/>
      </c>
      <c r="AG23" s="355" t="str">
        <f>IF(NOT(ISBLANK('2 sup_templates'!AG23)),IF(NOT(ISBLANK('2 sup_templates'!AG22)),'2 sup_templates'!AG23/'2 sup_templates'!AG22-1,""),"")</f>
        <v/>
      </c>
      <c r="AH23" s="355" t="str">
        <f>IF(NOT(ISBLANK('2 sup_templates'!AH23)),IF(NOT(ISBLANK('2 sup_templates'!AH22)),'2 sup_templates'!AH23/'2 sup_templates'!AH22-1,""),"")</f>
        <v/>
      </c>
      <c r="AI23" s="355" t="str">
        <f>IF(NOT(ISBLANK('2 sup_templates'!AI23)),IF(NOT(ISBLANK('2 sup_templates'!AI22)),'2 sup_templates'!AI23/'2 sup_templates'!AI22-1,""),"")</f>
        <v/>
      </c>
      <c r="AJ23" s="355" t="str">
        <f>IF(NOT(ISBLANK('2 sup_templates'!AJ23)),IF(NOT(ISBLANK('2 sup_templates'!AJ22)),'2 sup_templates'!AJ23/'2 sup_templates'!AJ22-1,""),"")</f>
        <v/>
      </c>
      <c r="AK23" s="355" t="str">
        <f>IF(NOT(ISBLANK('2 sup_templates'!AK23)),IF(NOT(ISBLANK('2 sup_templates'!AK22)),'2 sup_templates'!AK23/'2 sup_templates'!AK22-1,""),"")</f>
        <v/>
      </c>
      <c r="AL23" s="355" t="str">
        <f>IF(NOT(ISBLANK('2 sup_templates'!AL23)),IF(NOT(ISBLANK('2 sup_templates'!AL22)),'2 sup_templates'!AL23/'2 sup_templates'!AL22-1,""),"")</f>
        <v/>
      </c>
      <c r="AM23" s="248"/>
      <c r="AN23" s="61">
        <v>2014</v>
      </c>
      <c r="AO23" s="91" t="str">
        <f>IF(NOT(ISBLANK('2 sup_templates'!AO23)),IF(NOT(ISBLANK('2 sup_templates'!AO22)),'2 sup_templates'!AO23/'2 sup_templates'!AO22-1,""),"")</f>
        <v/>
      </c>
      <c r="AP23" s="96" t="str">
        <f>IF(NOT(ISBLANK('2 sup_templates'!AP23)),IF(NOT(ISBLANK('2 sup_templates'!AP22)),'2 sup_templates'!AP23/'2 sup_templates'!AP22-1,""),"")</f>
        <v/>
      </c>
      <c r="AQ23" s="91" t="str">
        <f>IF(NOT(ISBLANK('2 sup_templates'!AQ23)),IF(NOT(ISBLANK('2 sup_templates'!AQ22)),'2 sup_templates'!AQ23/'2 sup_templates'!AQ22-1,""),"")</f>
        <v/>
      </c>
      <c r="AR23" s="96" t="str">
        <f>IF(NOT(ISBLANK('2 sup_templates'!AR23)),IF(NOT(ISBLANK('2 sup_templates'!AR22)),'2 sup_templates'!AR23/'2 sup_templates'!AR22-1,""),"")</f>
        <v/>
      </c>
      <c r="AS23" s="91" t="str">
        <f>IF(NOT(ISBLANK('2 sup_templates'!AS23)),IF(NOT(ISBLANK('2 sup_templates'!AS22)),'2 sup_templates'!AS23/'2 sup_templates'!AS22-1,""),"")</f>
        <v/>
      </c>
      <c r="AT23" s="96" t="str">
        <f>IF(NOT(ISBLANK('2 sup_templates'!AT23)),IF(NOT(ISBLANK('2 sup_templates'!AT22)),'2 sup_templates'!AT23/'2 sup_templates'!AT22-1,""),"")</f>
        <v/>
      </c>
      <c r="AU23" s="91" t="str">
        <f>IF(NOT(ISBLANK('2 sup_templates'!AU23)),IF(NOT(ISBLANK('2 sup_templates'!AU22)),'2 sup_templates'!AU23/'2 sup_templates'!AU22-1,""),"")</f>
        <v/>
      </c>
      <c r="AV23" s="96" t="str">
        <f>IF(NOT(ISBLANK('2 sup_templates'!AV23)),IF(NOT(ISBLANK('2 sup_templates'!AV22)),'2 sup_templates'!AV23/'2 sup_templates'!AV22-1,""),"")</f>
        <v/>
      </c>
      <c r="AW23" s="96" t="str">
        <f>IF(NOT(ISBLANK('2 sup_templates'!AW23)),IF(NOT(ISBLANK('2 sup_templates'!AW22)),'2 sup_templates'!AW23/'2 sup_templates'!AW22-1,""),"")</f>
        <v/>
      </c>
      <c r="AX23" s="96" t="str">
        <f>IF(NOT(ISBLANK('2 sup_templates'!AX23)),IF(NOT(ISBLANK('2 sup_templates'!AX22)),'2 sup_templates'!AX23/'2 sup_templates'!AX22-1,""),"")</f>
        <v/>
      </c>
      <c r="AY23" s="96" t="str">
        <f>IF(NOT(ISBLANK('2 sup_templates'!AY23)),IF(NOT(ISBLANK('2 sup_templates'!AY22)),'2 sup_templates'!AY23/'2 sup_templates'!AY22-1,""),"")</f>
        <v/>
      </c>
      <c r="AZ23" s="96" t="str">
        <f>IF(NOT(ISBLANK('2 sup_templates'!AZ23)),IF(NOT(ISBLANK('2 sup_templates'!AZ22)),'2 sup_templates'!AZ23/'2 sup_templates'!AZ22-1,""),"")</f>
        <v/>
      </c>
      <c r="BA23" s="96" t="str">
        <f>IF(NOT(ISBLANK('2 sup_templates'!BA23)),IF(NOT(ISBLANK('2 sup_templates'!BA22)),'2 sup_templates'!BA23/'2 sup_templates'!BA22-1,""),"")</f>
        <v/>
      </c>
      <c r="BB23" s="96" t="str">
        <f>IF(NOT(ISBLANK('2 sup_templates'!BB23)),IF(NOT(ISBLANK('2 sup_templates'!BB22)),'2 sup_templates'!BB23/'2 sup_templates'!BB22-1,""),"")</f>
        <v/>
      </c>
      <c r="BC23" s="96" t="str">
        <f>IF(NOT(ISBLANK('2 sup_templates'!BC23)),IF(NOT(ISBLANK('2 sup_templates'!BC22)),'2 sup_templates'!BC23/'2 sup_templates'!BC22-1,""),"")</f>
        <v/>
      </c>
      <c r="BD23" s="96" t="str">
        <f>IF(NOT(ISBLANK('2 sup_templates'!BD23)),IF(NOT(ISBLANK('2 sup_templates'!BD22)),'2 sup_templates'!BD23/'2 sup_templates'!BD22-1,""),"")</f>
        <v/>
      </c>
      <c r="BE23" s="96" t="str">
        <f>IF(NOT(ISBLANK('2 sup_templates'!BE23)),IF(NOT(ISBLANK('2 sup_templates'!BE22)),'2 sup_templates'!BE23/'2 sup_templates'!BE22-1,""),"")</f>
        <v/>
      </c>
      <c r="BF23" s="96" t="str">
        <f>IF(NOT(ISBLANK('2 sup_templates'!BF23)),IF(NOT(ISBLANK('2 sup_templates'!BF22)),'2 sup_templates'!BF23/'2 sup_templates'!BF22-1,""),"")</f>
        <v/>
      </c>
      <c r="BG23" s="96" t="str">
        <f>IF(NOT(ISBLANK('2 sup_templates'!BG23)),IF(NOT(ISBLANK('2 sup_templates'!BG22)),'2 sup_templates'!BG23/'2 sup_templates'!BG22-1,""),"")</f>
        <v/>
      </c>
      <c r="BH23" s="96" t="str">
        <f>IF(NOT(ISBLANK('2 sup_templates'!BH23)),IF(NOT(ISBLANK('2 sup_templates'!BH22)),'2 sup_templates'!BH23/'2 sup_templates'!BH22-1,""),"")</f>
        <v/>
      </c>
      <c r="BI23" s="96" t="str">
        <f>IF(NOT(ISBLANK('2 sup_templates'!BI23)),IF(NOT(ISBLANK('2 sup_templates'!BI22)),'2 sup_templates'!BI23/'2 sup_templates'!BI22-1,""),"")</f>
        <v/>
      </c>
      <c r="BJ23" s="96" t="str">
        <f>IF(NOT(ISBLANK('2 sup_templates'!BJ23)),IF(NOT(ISBLANK('2 sup_templates'!BJ22)),'2 sup_templates'!BJ23/'2 sup_templates'!BJ22-1,""),"")</f>
        <v/>
      </c>
      <c r="BK23" s="96" t="str">
        <f>IF(NOT(ISBLANK('2 sup_templates'!BK23)),IF(NOT(ISBLANK('2 sup_templates'!BK22)),'2 sup_templates'!BK23/'2 sup_templates'!BK22-1,""),"")</f>
        <v/>
      </c>
      <c r="BL23" s="96" t="str">
        <f>IF(NOT(ISBLANK('2 sup_templates'!BL23)),IF(NOT(ISBLANK('2 sup_templates'!BL22)),'2 sup_templates'!BL23/'2 sup_templates'!BL22-1,""),"")</f>
        <v/>
      </c>
      <c r="BM23" s="248"/>
      <c r="BN23" s="61">
        <v>2014</v>
      </c>
      <c r="BO23" s="91" t="str">
        <f>IF(NOT(ISBLANK('2 sup_templates'!BO23)),IF(NOT(ISBLANK('2 sup_templates'!BO22)),'2 sup_templates'!BO23/'2 sup_templates'!BO22-1,""),"")</f>
        <v/>
      </c>
      <c r="BP23" s="91" t="str">
        <f>IF(NOT(ISBLANK('2 sup_templates'!BP23)),IF(NOT(ISBLANK('2 sup_templates'!BP22)),'2 sup_templates'!BP23/'2 sup_templates'!BP22-1,""),"")</f>
        <v/>
      </c>
      <c r="BQ23" s="91" t="str">
        <f>IF(NOT(ISBLANK('2 sup_templates'!BQ23)),IF(NOT(ISBLANK('2 sup_templates'!BQ22)),'2 sup_templates'!BQ23/'2 sup_templates'!BQ22-1,""),"")</f>
        <v/>
      </c>
      <c r="BR23" s="91" t="str">
        <f>IF(NOT(ISBLANK('2 sup_templates'!BR23)),IF(NOT(ISBLANK('2 sup_templates'!BR22)),'2 sup_templates'!BR23/'2 sup_templates'!BR22-1,""),"")</f>
        <v/>
      </c>
      <c r="BS23" s="91" t="str">
        <f>IF(NOT(ISBLANK('2 sup_templates'!BS23)),IF(NOT(ISBLANK('2 sup_templates'!BS22)),'2 sup_templates'!BS23/'2 sup_templates'!BS22-1,""),"")</f>
        <v/>
      </c>
      <c r="BT23" s="91" t="str">
        <f>IF(NOT(ISBLANK('2 sup_templates'!BT23)),IF(NOT(ISBLANK('2 sup_templates'!BT22)),'2 sup_templates'!BT23/'2 sup_templates'!BT22-1,""),"")</f>
        <v/>
      </c>
      <c r="BU23" s="91" t="str">
        <f>IF(NOT(ISBLANK('2 sup_templates'!BU23)),IF(NOT(ISBLANK('2 sup_templates'!BU22)),'2 sup_templates'!BU23/'2 sup_templates'!BU22-1,""),"")</f>
        <v/>
      </c>
      <c r="BV23" s="91" t="str">
        <f>IF(NOT(ISBLANK('2 sup_templates'!BV23)),IF(NOT(ISBLANK('2 sup_templates'!BV22)),'2 sup_templates'!BV23/'2 sup_templates'!BV22-1,""),"")</f>
        <v/>
      </c>
      <c r="BW23" s="91" t="str">
        <f>IF(NOT(ISBLANK('2 sup_templates'!BW23)),IF(NOT(ISBLANK('2 sup_templates'!BW22)),'2 sup_templates'!BW23/'2 sup_templates'!BW22-1,""),"")</f>
        <v/>
      </c>
      <c r="BX23" s="91" t="str">
        <f>IF(NOT(ISBLANK('2 sup_templates'!BX23)),IF(NOT(ISBLANK('2 sup_templates'!BX22)),'2 sup_templates'!BX23/'2 sup_templates'!BX22-1,""),"")</f>
        <v/>
      </c>
      <c r="BY23" s="91" t="str">
        <f>IF(NOT(ISBLANK('2 sup_templates'!BY23)),IF(NOT(ISBLANK('2 sup_templates'!BY22)),'2 sup_templates'!BY23/'2 sup_templates'!BY22-1,""),"")</f>
        <v/>
      </c>
      <c r="BZ23" s="91" t="str">
        <f>IF(NOT(ISBLANK('2 sup_templates'!BZ23)),IF(NOT(ISBLANK('2 sup_templates'!BZ22)),'2 sup_templates'!BZ23/'2 sup_templates'!BZ22-1,""),"")</f>
        <v/>
      </c>
      <c r="CA23" s="91" t="str">
        <f>IF(NOT(ISBLANK('2 sup_templates'!CA23)),IF(NOT(ISBLANK('2 sup_templates'!CA22)),'2 sup_templates'!CA23/'2 sup_templates'!CA22-1,""),"")</f>
        <v/>
      </c>
      <c r="CB23" s="91" t="str">
        <f>IF(NOT(ISBLANK('2 sup_templates'!CB23)),IF(NOT(ISBLANK('2 sup_templates'!CB22)),'2 sup_templates'!CB23/'2 sup_templates'!CB22-1,""),"")</f>
        <v/>
      </c>
      <c r="CC23" s="91" t="str">
        <f>IF(NOT(ISBLANK('2 sup_templates'!CC23)),IF(NOT(ISBLANK('2 sup_templates'!CC22)),'2 sup_templates'!CC23/'2 sup_templates'!CC22-1,""),"")</f>
        <v/>
      </c>
      <c r="CD23" s="91" t="str">
        <f>IF(NOT(ISBLANK('2 sup_templates'!CD23)),IF(NOT(ISBLANK('2 sup_templates'!CD22)),'2 sup_templates'!CD23/'2 sup_templates'!CD22-1,""),"")</f>
        <v/>
      </c>
      <c r="CE23" s="91" t="str">
        <f>IF(NOT(ISBLANK('2 sup_templates'!CE23)),IF(NOT(ISBLANK('2 sup_templates'!CE22)),'2 sup_templates'!CE23/'2 sup_templates'!CE22-1,""),"")</f>
        <v/>
      </c>
      <c r="CF23" s="91" t="str">
        <f>IF(NOT(ISBLANK('2 sup_templates'!CF23)),IF(NOT(ISBLANK('2 sup_templates'!CF22)),'2 sup_templates'!CF23/'2 sup_templates'!CF22-1,""),"")</f>
        <v/>
      </c>
      <c r="CG23" s="91" t="str">
        <f>IF(NOT(ISBLANK('2 sup_templates'!CG23)),IF(NOT(ISBLANK('2 sup_templates'!CG22)),'2 sup_templates'!CG23/'2 sup_templates'!CG22-1,""),"")</f>
        <v/>
      </c>
      <c r="CH23" s="91" t="str">
        <f>IF(NOT(ISBLANK('2 sup_templates'!CH23)),IF(NOT(ISBLANK('2 sup_templates'!CH22)),'2 sup_templates'!CH23/'2 sup_templates'!CH22-1,""),"")</f>
        <v/>
      </c>
      <c r="CI23" s="91" t="str">
        <f>IF(NOT(ISBLANK('2 sup_templates'!CI23)),IF(NOT(ISBLANK('2 sup_templates'!CI22)),'2 sup_templates'!CI23/'2 sup_templates'!CI22-1,""),"")</f>
        <v/>
      </c>
      <c r="CJ23" s="91" t="str">
        <f>IF(NOT(ISBLANK('2 sup_templates'!CJ23)),IF(NOT(ISBLANK('2 sup_templates'!CJ22)),'2 sup_templates'!CJ23/'2 sup_templates'!CJ22-1,""),"")</f>
        <v/>
      </c>
      <c r="CK23" s="91" t="str">
        <f>IF(NOT(ISBLANK('2 sup_templates'!CK23)),IF(NOT(ISBLANK('2 sup_templates'!CK22)),'2 sup_templates'!CK23/'2 sup_templates'!CK22-1,""),"")</f>
        <v/>
      </c>
      <c r="CL23" s="91" t="str">
        <f>IF(NOT(ISBLANK('2 sup_templates'!CL23)),IF(NOT(ISBLANK('2 sup_templates'!CL22)),'2 sup_templates'!CL23/'2 sup_templates'!CL22-1,""),"")</f>
        <v/>
      </c>
      <c r="CN23" s="61">
        <v>2014</v>
      </c>
      <c r="CO23" s="94" t="str">
        <f>IF(NOT(ISBLANK('2 sup_templates'!DF23)),IF(NOT(ISBLANK('2 sup_templates'!DF22)),'2 sup_templates'!DF23/'2 sup_templates'!DF22-1,""),"")</f>
        <v/>
      </c>
      <c r="CP23" s="94" t="str">
        <f>IF(NOT(ISBLANK('2 sup_templates'!DG23)),IF(NOT(ISBLANK('2 sup_templates'!DG22)),'2 sup_templates'!DG23/'2 sup_templates'!DG22-1,""),"")</f>
        <v/>
      </c>
      <c r="CQ23" s="94" t="str">
        <f>IF(NOT(ISBLANK('2 sup_templates'!DH23)),IF(NOT(ISBLANK('2 sup_templates'!DH22)),'2 sup_templates'!DH23/'2 sup_templates'!DH22-1,""),"")</f>
        <v/>
      </c>
      <c r="CR23" s="94" t="str">
        <f>IF(NOT(ISBLANK('2 sup_templates'!DI23)),IF(NOT(ISBLANK('2 sup_templates'!DI22)),'2 sup_templates'!DI23/'2 sup_templates'!DI22-1,""),"")</f>
        <v/>
      </c>
      <c r="CS23" s="94" t="str">
        <f>IF(NOT(ISBLANK('2 sup_templates'!DJ23)),IF(NOT(ISBLANK('2 sup_templates'!DJ22)),'2 sup_templates'!DJ23/'2 sup_templates'!DJ22-1,""),"")</f>
        <v/>
      </c>
      <c r="CT23" s="94" t="str">
        <f>IF(NOT(ISBLANK('2 sup_templates'!DK23)),IF(NOT(ISBLANK('2 sup_templates'!DK22)),'2 sup_templates'!DK23/'2 sup_templates'!DK22-1,""),"")</f>
        <v/>
      </c>
      <c r="CU23" s="94" t="str">
        <f>IF(NOT(ISBLANK('2 sup_templates'!DL23)),IF(NOT(ISBLANK('2 sup_templates'!DL22)),'2 sup_templates'!DL23/'2 sup_templates'!DL22-1,""),"")</f>
        <v/>
      </c>
      <c r="CV23" s="94" t="str">
        <f>IF(NOT(ISBLANK('2 sup_templates'!DM23)),IF(NOT(ISBLANK('2 sup_templates'!DM22)),'2 sup_templates'!DM23/'2 sup_templates'!DM22-1,""),"")</f>
        <v/>
      </c>
      <c r="CW23" s="94" t="str">
        <f>IF(NOT(ISBLANK('2 sup_templates'!DN23)),IF(NOT(ISBLANK('2 sup_templates'!DN22)),'2 sup_templates'!DN23/'2 sup_templates'!DN22-1,""),"")</f>
        <v/>
      </c>
      <c r="CX23" s="94" t="str">
        <f>IF(NOT(ISBLANK('2 sup_templates'!DO23)),IF(NOT(ISBLANK('2 sup_templates'!DO22)),'2 sup_templates'!DO23/'2 sup_templates'!DO22-1,""),"")</f>
        <v/>
      </c>
      <c r="CY23" s="94" t="str">
        <f>IF(NOT(ISBLANK('2 sup_templates'!DP23)),IF(NOT(ISBLANK('2 sup_templates'!DP22)),'2 sup_templates'!DP23/'2 sup_templates'!DP22-1,""),"")</f>
        <v/>
      </c>
      <c r="CZ23" s="94" t="str">
        <f>IF(NOT(ISBLANK('2 sup_templates'!DQ23)),IF(NOT(ISBLANK('2 sup_templates'!DQ22)),'2 sup_templates'!DQ23/'2 sup_templates'!DQ22-1,""),"")</f>
        <v/>
      </c>
      <c r="DA23" s="94" t="str">
        <f>IF(NOT(ISBLANK('2 sup_templates'!DR23)),IF(NOT(ISBLANK('2 sup_templates'!DR22)),'2 sup_templates'!DR23/'2 sup_templates'!DR22-1,""),"")</f>
        <v/>
      </c>
      <c r="DB23" s="94" t="str">
        <f>IF(NOT(ISBLANK('2 sup_templates'!DS23)),IF(NOT(ISBLANK('2 sup_templates'!DS22)),'2 sup_templates'!DS23/'2 sup_templates'!DS22-1,""),"")</f>
        <v/>
      </c>
    </row>
    <row r="24" spans="1:106" x14ac:dyDescent="0.2">
      <c r="A24" s="4"/>
      <c r="B24" s="60">
        <v>2015</v>
      </c>
      <c r="C24" s="355" t="str">
        <f>IF(NOT(ISBLANK('2 sup_templates'!C24)),IF(NOT(ISBLANK('2 sup_templates'!C23)),'2 sup_templates'!C24/'2 sup_templates'!C23-1,""),"")</f>
        <v/>
      </c>
      <c r="D24" s="355" t="str">
        <f>IF(NOT(ISBLANK('2 sup_templates'!D24)),IF(NOT(ISBLANK('2 sup_templates'!D23)),'2 sup_templates'!D24/'2 sup_templates'!D23-1,""),"")</f>
        <v/>
      </c>
      <c r="E24" s="355" t="str">
        <f>IF(NOT(ISBLANK('2 sup_templates'!E24)),IF(NOT(ISBLANK('2 sup_templates'!E23)),'2 sup_templates'!E24/'2 sup_templates'!E23-1,""),"")</f>
        <v/>
      </c>
      <c r="F24" s="355" t="str">
        <f>IF(NOT(ISBLANK('2 sup_templates'!F24)),IF(NOT(ISBLANK('2 sup_templates'!F23)),'2 sup_templates'!F24/'2 sup_templates'!F23-1,""),"")</f>
        <v/>
      </c>
      <c r="G24" s="355" t="str">
        <f>IF(NOT(ISBLANK('2 sup_templates'!G24)),IF(NOT(ISBLANK('2 sup_templates'!G23)),'2 sup_templates'!G24/'2 sup_templates'!G23-1,""),"")</f>
        <v/>
      </c>
      <c r="H24" s="355" t="str">
        <f>IF(NOT(ISBLANK('2 sup_templates'!H24)),IF(NOT(ISBLANK('2 sup_templates'!H23)),'2 sup_templates'!H24/'2 sup_templates'!H23-1,""),"")</f>
        <v/>
      </c>
      <c r="I24" s="355" t="str">
        <f>IF(NOT(ISBLANK('2 sup_templates'!I24)),IF(NOT(ISBLANK('2 sup_templates'!I23)),'2 sup_templates'!I24/'2 sup_templates'!I23-1,""),"")</f>
        <v/>
      </c>
      <c r="J24" s="355" t="str">
        <f>IF(NOT(ISBLANK('2 sup_templates'!J24)),IF(NOT(ISBLANK('2 sup_templates'!J23)),'2 sup_templates'!J24/'2 sup_templates'!J23-1,""),"")</f>
        <v/>
      </c>
      <c r="K24" s="355" t="str">
        <f>IF(NOT(ISBLANK('2 sup_templates'!K24)),IF(NOT(ISBLANK('2 sup_templates'!K23)),'2 sup_templates'!K24/'2 sup_templates'!K23-1,""),"")</f>
        <v/>
      </c>
      <c r="L24" s="355" t="str">
        <f>IF(NOT(ISBLANK('2 sup_templates'!L24)),IF(NOT(ISBLANK('2 sup_templates'!L23)),'2 sup_templates'!L24/'2 sup_templates'!L23-1,""),"")</f>
        <v/>
      </c>
      <c r="M24" s="355" t="str">
        <f>IF(NOT(ISBLANK('2 sup_templates'!M24)),IF(NOT(ISBLANK('2 sup_templates'!M23)),'2 sup_templates'!M24/'2 sup_templates'!M23-1,""),"")</f>
        <v/>
      </c>
      <c r="N24" s="355" t="str">
        <f>IF(NOT(ISBLANK('2 sup_templates'!N24)),IF(NOT(ISBLANK('2 sup_templates'!N23)),'2 sup_templates'!N24/'2 sup_templates'!N23-1,""),"")</f>
        <v/>
      </c>
      <c r="O24" s="355" t="str">
        <f>IF(NOT(ISBLANK('2 sup_templates'!O24)),IF(NOT(ISBLANK('2 sup_templates'!O23)),'2 sup_templates'!O24/'2 sup_templates'!O23-1,""),"")</f>
        <v/>
      </c>
      <c r="P24" s="355" t="str">
        <f>IF(NOT(ISBLANK('2 sup_templates'!P24)),IF(NOT(ISBLANK('2 sup_templates'!P23)),'2 sup_templates'!P24/'2 sup_templates'!P23-1,""),"")</f>
        <v/>
      </c>
      <c r="Q24" s="355" t="str">
        <f>IF(NOT(ISBLANK('2 sup_templates'!Q24)),IF(NOT(ISBLANK('2 sup_templates'!Q23)),'2 sup_templates'!Q24/'2 sup_templates'!Q23-1,""),"")</f>
        <v/>
      </c>
      <c r="R24" s="355" t="str">
        <f>IF(NOT(ISBLANK('2 sup_templates'!R24)),IF(NOT(ISBLANK('2 sup_templates'!R23)),'2 sup_templates'!R24/'2 sup_templates'!R23-1,""),"")</f>
        <v/>
      </c>
      <c r="S24" s="355" t="str">
        <f>IF(NOT(ISBLANK('2 sup_templates'!S24)),IF(NOT(ISBLANK('2 sup_templates'!S23)),'2 sup_templates'!S24/'2 sup_templates'!S23-1,""),"")</f>
        <v/>
      </c>
      <c r="T24" s="355" t="str">
        <f>IF(NOT(ISBLANK('2 sup_templates'!T24)),IF(NOT(ISBLANK('2 sup_templates'!T23)),'2 sup_templates'!T24/'2 sup_templates'!T23-1,""),"")</f>
        <v/>
      </c>
      <c r="U24" s="355" t="str">
        <f>IF(NOT(ISBLANK('2 sup_templates'!U24)),IF(NOT(ISBLANK('2 sup_templates'!U23)),'2 sup_templates'!U24/'2 sup_templates'!U23-1,""),"")</f>
        <v/>
      </c>
      <c r="V24" s="355" t="str">
        <f>IF(NOT(ISBLANK('2 sup_templates'!V24)),IF(NOT(ISBLANK('2 sup_templates'!V23)),'2 sup_templates'!V24/'2 sup_templates'!V23-1,""),"")</f>
        <v/>
      </c>
      <c r="W24" s="355" t="str">
        <f>IF(NOT(ISBLANK('2 sup_templates'!W24)),IF(NOT(ISBLANK('2 sup_templates'!W23)),'2 sup_templates'!W24/'2 sup_templates'!W23-1,""),"")</f>
        <v/>
      </c>
      <c r="X24" s="355" t="str">
        <f>IF(NOT(ISBLANK('2 sup_templates'!X24)),IF(NOT(ISBLANK('2 sup_templates'!X23)),'2 sup_templates'!X24/'2 sup_templates'!X23-1,""),"")</f>
        <v/>
      </c>
      <c r="Y24" s="355" t="str">
        <f>IF(NOT(ISBLANK('2 sup_templates'!Y24)),IF(NOT(ISBLANK('2 sup_templates'!Y23)),'2 sup_templates'!Y24/'2 sup_templates'!Y23-1,""),"")</f>
        <v/>
      </c>
      <c r="Z24" s="355" t="str">
        <f>IF(NOT(ISBLANK('2 sup_templates'!Z24)),IF(NOT(ISBLANK('2 sup_templates'!Z23)),'2 sup_templates'!Z24/'2 sup_templates'!Z23-1,""),"")</f>
        <v/>
      </c>
      <c r="AA24" s="355" t="str">
        <f>IF(NOT(ISBLANK('2 sup_templates'!AA24)),IF(NOT(ISBLANK('2 sup_templates'!AA23)),'2 sup_templates'!AA24/'2 sup_templates'!AA23-1,""),"")</f>
        <v/>
      </c>
      <c r="AB24" s="355" t="str">
        <f>IF(NOT(ISBLANK('2 sup_templates'!AB24)),IF(NOT(ISBLANK('2 sup_templates'!AB23)),'2 sup_templates'!AB24/'2 sup_templates'!AB23-1,""),"")</f>
        <v/>
      </c>
      <c r="AC24" s="355" t="str">
        <f>IF(NOT(ISBLANK('2 sup_templates'!AC24)),IF(NOT(ISBLANK('2 sup_templates'!AC23)),'2 sup_templates'!AC24/'2 sup_templates'!AC23-1,""),"")</f>
        <v/>
      </c>
      <c r="AD24" s="355" t="str">
        <f>IF(NOT(ISBLANK('2 sup_templates'!AD24)),IF(NOT(ISBLANK('2 sup_templates'!AD23)),'2 sup_templates'!AD24/'2 sup_templates'!AD23-1,""),"")</f>
        <v/>
      </c>
      <c r="AE24" s="355" t="str">
        <f>IF(NOT(ISBLANK('2 sup_templates'!AE24)),IF(NOT(ISBLANK('2 sup_templates'!AE23)),'2 sup_templates'!AE24/'2 sup_templates'!AE23-1,""),"")</f>
        <v/>
      </c>
      <c r="AF24" s="355" t="str">
        <f>IF(NOT(ISBLANK('2 sup_templates'!AF24)),IF(NOT(ISBLANK('2 sup_templates'!AF23)),'2 sup_templates'!AF24/'2 sup_templates'!AF23-1,""),"")</f>
        <v/>
      </c>
      <c r="AG24" s="355" t="str">
        <f>IF(NOT(ISBLANK('2 sup_templates'!AG24)),IF(NOT(ISBLANK('2 sup_templates'!AG23)),'2 sup_templates'!AG24/'2 sup_templates'!AG23-1,""),"")</f>
        <v/>
      </c>
      <c r="AH24" s="355" t="str">
        <f>IF(NOT(ISBLANK('2 sup_templates'!AH24)),IF(NOT(ISBLANK('2 sup_templates'!AH23)),'2 sup_templates'!AH24/'2 sup_templates'!AH23-1,""),"")</f>
        <v/>
      </c>
      <c r="AI24" s="355" t="str">
        <f>IF(NOT(ISBLANK('2 sup_templates'!AI24)),IF(NOT(ISBLANK('2 sup_templates'!AI23)),'2 sup_templates'!AI24/'2 sup_templates'!AI23-1,""),"")</f>
        <v/>
      </c>
      <c r="AJ24" s="355" t="str">
        <f>IF(NOT(ISBLANK('2 sup_templates'!AJ24)),IF(NOT(ISBLANK('2 sup_templates'!AJ23)),'2 sup_templates'!AJ24/'2 sup_templates'!AJ23-1,""),"")</f>
        <v/>
      </c>
      <c r="AK24" s="355" t="str">
        <f>IF(NOT(ISBLANK('2 sup_templates'!AK24)),IF(NOT(ISBLANK('2 sup_templates'!AK23)),'2 sup_templates'!AK24/'2 sup_templates'!AK23-1,""),"")</f>
        <v/>
      </c>
      <c r="AL24" s="355" t="str">
        <f>IF(NOT(ISBLANK('2 sup_templates'!AL24)),IF(NOT(ISBLANK('2 sup_templates'!AL23)),'2 sup_templates'!AL24/'2 sup_templates'!AL23-1,""),"")</f>
        <v/>
      </c>
      <c r="AM24" s="248"/>
      <c r="AN24" s="60">
        <v>2015</v>
      </c>
      <c r="AO24" s="91" t="str">
        <f>IF(NOT(ISBLANK('2 sup_templates'!AO24)),IF(NOT(ISBLANK('2 sup_templates'!AO23)),'2 sup_templates'!AO24/'2 sup_templates'!AO23-1,""),"")</f>
        <v/>
      </c>
      <c r="AP24" s="96" t="str">
        <f>IF(NOT(ISBLANK('2 sup_templates'!AP24)),IF(NOT(ISBLANK('2 sup_templates'!AP23)),'2 sup_templates'!AP24/'2 sup_templates'!AP23-1,""),"")</f>
        <v/>
      </c>
      <c r="AQ24" s="91" t="str">
        <f>IF(NOT(ISBLANK('2 sup_templates'!AQ24)),IF(NOT(ISBLANK('2 sup_templates'!AQ23)),'2 sup_templates'!AQ24/'2 sup_templates'!AQ23-1,""),"")</f>
        <v/>
      </c>
      <c r="AR24" s="96" t="str">
        <f>IF(NOT(ISBLANK('2 sup_templates'!AR24)),IF(NOT(ISBLANK('2 sup_templates'!AR23)),'2 sup_templates'!AR24/'2 sup_templates'!AR23-1,""),"")</f>
        <v/>
      </c>
      <c r="AS24" s="91" t="str">
        <f>IF(NOT(ISBLANK('2 sup_templates'!AS24)),IF(NOT(ISBLANK('2 sup_templates'!AS23)),'2 sup_templates'!AS24/'2 sup_templates'!AS23-1,""),"")</f>
        <v/>
      </c>
      <c r="AT24" s="96" t="str">
        <f>IF(NOT(ISBLANK('2 sup_templates'!AT24)),IF(NOT(ISBLANK('2 sup_templates'!AT23)),'2 sup_templates'!AT24/'2 sup_templates'!AT23-1,""),"")</f>
        <v/>
      </c>
      <c r="AU24" s="91" t="str">
        <f>IF(NOT(ISBLANK('2 sup_templates'!AU24)),IF(NOT(ISBLANK('2 sup_templates'!AU23)),'2 sup_templates'!AU24/'2 sup_templates'!AU23-1,""),"")</f>
        <v/>
      </c>
      <c r="AV24" s="96" t="str">
        <f>IF(NOT(ISBLANK('2 sup_templates'!AV24)),IF(NOT(ISBLANK('2 sup_templates'!AV23)),'2 sup_templates'!AV24/'2 sup_templates'!AV23-1,""),"")</f>
        <v/>
      </c>
      <c r="AW24" s="96" t="str">
        <f>IF(NOT(ISBLANK('2 sup_templates'!AW24)),IF(NOT(ISBLANK('2 sup_templates'!AW23)),'2 sup_templates'!AW24/'2 sup_templates'!AW23-1,""),"")</f>
        <v/>
      </c>
      <c r="AX24" s="96" t="str">
        <f>IF(NOT(ISBLANK('2 sup_templates'!AX24)),IF(NOT(ISBLANK('2 sup_templates'!AX23)),'2 sup_templates'!AX24/'2 sup_templates'!AX23-1,""),"")</f>
        <v/>
      </c>
      <c r="AY24" s="96" t="str">
        <f>IF(NOT(ISBLANK('2 sup_templates'!AY24)),IF(NOT(ISBLANK('2 sup_templates'!AY23)),'2 sup_templates'!AY24/'2 sup_templates'!AY23-1,""),"")</f>
        <v/>
      </c>
      <c r="AZ24" s="96" t="str">
        <f>IF(NOT(ISBLANK('2 sup_templates'!AZ24)),IF(NOT(ISBLANK('2 sup_templates'!AZ23)),'2 sup_templates'!AZ24/'2 sup_templates'!AZ23-1,""),"")</f>
        <v/>
      </c>
      <c r="BA24" s="96" t="str">
        <f>IF(NOT(ISBLANK('2 sup_templates'!BA24)),IF(NOT(ISBLANK('2 sup_templates'!BA23)),'2 sup_templates'!BA24/'2 sup_templates'!BA23-1,""),"")</f>
        <v/>
      </c>
      <c r="BB24" s="96" t="str">
        <f>IF(NOT(ISBLANK('2 sup_templates'!BB24)),IF(NOT(ISBLANK('2 sup_templates'!BB23)),'2 sup_templates'!BB24/'2 sup_templates'!BB23-1,""),"")</f>
        <v/>
      </c>
      <c r="BC24" s="96" t="str">
        <f>IF(NOT(ISBLANK('2 sup_templates'!BC24)),IF(NOT(ISBLANK('2 sup_templates'!BC23)),'2 sup_templates'!BC24/'2 sup_templates'!BC23-1,""),"")</f>
        <v/>
      </c>
      <c r="BD24" s="96" t="str">
        <f>IF(NOT(ISBLANK('2 sup_templates'!BD24)),IF(NOT(ISBLANK('2 sup_templates'!BD23)),'2 sup_templates'!BD24/'2 sup_templates'!BD23-1,""),"")</f>
        <v/>
      </c>
      <c r="BE24" s="96" t="str">
        <f>IF(NOT(ISBLANK('2 sup_templates'!BE24)),IF(NOT(ISBLANK('2 sup_templates'!BE23)),'2 sup_templates'!BE24/'2 sup_templates'!BE23-1,""),"")</f>
        <v/>
      </c>
      <c r="BF24" s="96" t="str">
        <f>IF(NOT(ISBLANK('2 sup_templates'!BF24)),IF(NOT(ISBLANK('2 sup_templates'!BF23)),'2 sup_templates'!BF24/'2 sup_templates'!BF23-1,""),"")</f>
        <v/>
      </c>
      <c r="BG24" s="96" t="str">
        <f>IF(NOT(ISBLANK('2 sup_templates'!BG24)),IF(NOT(ISBLANK('2 sup_templates'!BG23)),'2 sup_templates'!BG24/'2 sup_templates'!BG23-1,""),"")</f>
        <v/>
      </c>
      <c r="BH24" s="96" t="str">
        <f>IF(NOT(ISBLANK('2 sup_templates'!BH24)),IF(NOT(ISBLANK('2 sup_templates'!BH23)),'2 sup_templates'!BH24/'2 sup_templates'!BH23-1,""),"")</f>
        <v/>
      </c>
      <c r="BI24" s="96" t="str">
        <f>IF(NOT(ISBLANK('2 sup_templates'!BI24)),IF(NOT(ISBLANK('2 sup_templates'!BI23)),'2 sup_templates'!BI24/'2 sup_templates'!BI23-1,""),"")</f>
        <v/>
      </c>
      <c r="BJ24" s="96" t="str">
        <f>IF(NOT(ISBLANK('2 sup_templates'!BJ24)),IF(NOT(ISBLANK('2 sup_templates'!BJ23)),'2 sup_templates'!BJ24/'2 sup_templates'!BJ23-1,""),"")</f>
        <v/>
      </c>
      <c r="BK24" s="96" t="str">
        <f>IF(NOT(ISBLANK('2 sup_templates'!BK24)),IF(NOT(ISBLANK('2 sup_templates'!BK23)),'2 sup_templates'!BK24/'2 sup_templates'!BK23-1,""),"")</f>
        <v/>
      </c>
      <c r="BL24" s="96" t="str">
        <f>IF(NOT(ISBLANK('2 sup_templates'!BL24)),IF(NOT(ISBLANK('2 sup_templates'!BL23)),'2 sup_templates'!BL24/'2 sup_templates'!BL23-1,""),"")</f>
        <v/>
      </c>
      <c r="BM24" s="248"/>
      <c r="BN24" s="60">
        <v>2015</v>
      </c>
      <c r="BO24" s="91" t="str">
        <f>IF(NOT(ISBLANK('2 sup_templates'!BO24)),IF(NOT(ISBLANK('2 sup_templates'!BO23)),'2 sup_templates'!BO24/'2 sup_templates'!BO23-1,""),"")</f>
        <v/>
      </c>
      <c r="BP24" s="91" t="str">
        <f>IF(NOT(ISBLANK('2 sup_templates'!BP24)),IF(NOT(ISBLANK('2 sup_templates'!BP23)),'2 sup_templates'!BP24/'2 sup_templates'!BP23-1,""),"")</f>
        <v/>
      </c>
      <c r="BQ24" s="91" t="str">
        <f>IF(NOT(ISBLANK('2 sup_templates'!BQ24)),IF(NOT(ISBLANK('2 sup_templates'!BQ23)),'2 sup_templates'!BQ24/'2 sup_templates'!BQ23-1,""),"")</f>
        <v/>
      </c>
      <c r="BR24" s="91" t="str">
        <f>IF(NOT(ISBLANK('2 sup_templates'!BR24)),IF(NOT(ISBLANK('2 sup_templates'!BR23)),'2 sup_templates'!BR24/'2 sup_templates'!BR23-1,""),"")</f>
        <v/>
      </c>
      <c r="BS24" s="91" t="str">
        <f>IF(NOT(ISBLANK('2 sup_templates'!BS24)),IF(NOT(ISBLANK('2 sup_templates'!BS23)),'2 sup_templates'!BS24/'2 sup_templates'!BS23-1,""),"")</f>
        <v/>
      </c>
      <c r="BT24" s="91" t="str">
        <f>IF(NOT(ISBLANK('2 sup_templates'!BT24)),IF(NOT(ISBLANK('2 sup_templates'!BT23)),'2 sup_templates'!BT24/'2 sup_templates'!BT23-1,""),"")</f>
        <v/>
      </c>
      <c r="BU24" s="91" t="str">
        <f>IF(NOT(ISBLANK('2 sup_templates'!BU24)),IF(NOT(ISBLANK('2 sup_templates'!BU23)),'2 sup_templates'!BU24/'2 sup_templates'!BU23-1,""),"")</f>
        <v/>
      </c>
      <c r="BV24" s="91" t="str">
        <f>IF(NOT(ISBLANK('2 sup_templates'!BV24)),IF(NOT(ISBLANK('2 sup_templates'!BV23)),'2 sup_templates'!BV24/'2 sup_templates'!BV23-1,""),"")</f>
        <v/>
      </c>
      <c r="BW24" s="91" t="str">
        <f>IF(NOT(ISBLANK('2 sup_templates'!BW24)),IF(NOT(ISBLANK('2 sup_templates'!BW23)),'2 sup_templates'!BW24/'2 sup_templates'!BW23-1,""),"")</f>
        <v/>
      </c>
      <c r="BX24" s="91" t="str">
        <f>IF(NOT(ISBLANK('2 sup_templates'!BX24)),IF(NOT(ISBLANK('2 sup_templates'!BX23)),'2 sup_templates'!BX24/'2 sup_templates'!BX23-1,""),"")</f>
        <v/>
      </c>
      <c r="BY24" s="91" t="str">
        <f>IF(NOT(ISBLANK('2 sup_templates'!BY24)),IF(NOT(ISBLANK('2 sup_templates'!BY23)),'2 sup_templates'!BY24/'2 sup_templates'!BY23-1,""),"")</f>
        <v/>
      </c>
      <c r="BZ24" s="91" t="str">
        <f>IF(NOT(ISBLANK('2 sup_templates'!BZ24)),IF(NOT(ISBLANK('2 sup_templates'!BZ23)),'2 sup_templates'!BZ24/'2 sup_templates'!BZ23-1,""),"")</f>
        <v/>
      </c>
      <c r="CA24" s="91" t="str">
        <f>IF(NOT(ISBLANK('2 sup_templates'!CA24)),IF(NOT(ISBLANK('2 sup_templates'!CA23)),'2 sup_templates'!CA24/'2 sup_templates'!CA23-1,""),"")</f>
        <v/>
      </c>
      <c r="CB24" s="91" t="str">
        <f>IF(NOT(ISBLANK('2 sup_templates'!CB24)),IF(NOT(ISBLANK('2 sup_templates'!CB23)),'2 sup_templates'!CB24/'2 sup_templates'!CB23-1,""),"")</f>
        <v/>
      </c>
      <c r="CC24" s="91" t="str">
        <f>IF(NOT(ISBLANK('2 sup_templates'!CC24)),IF(NOT(ISBLANK('2 sup_templates'!CC23)),'2 sup_templates'!CC24/'2 sup_templates'!CC23-1,""),"")</f>
        <v/>
      </c>
      <c r="CD24" s="91" t="str">
        <f>IF(NOT(ISBLANK('2 sup_templates'!CD24)),IF(NOT(ISBLANK('2 sup_templates'!CD23)),'2 sup_templates'!CD24/'2 sup_templates'!CD23-1,""),"")</f>
        <v/>
      </c>
      <c r="CE24" s="91" t="str">
        <f>IF(NOT(ISBLANK('2 sup_templates'!CE24)),IF(NOT(ISBLANK('2 sup_templates'!CE23)),'2 sup_templates'!CE24/'2 sup_templates'!CE23-1,""),"")</f>
        <v/>
      </c>
      <c r="CF24" s="91" t="str">
        <f>IF(NOT(ISBLANK('2 sup_templates'!CF24)),IF(NOT(ISBLANK('2 sup_templates'!CF23)),'2 sup_templates'!CF24/'2 sup_templates'!CF23-1,""),"")</f>
        <v/>
      </c>
      <c r="CG24" s="91" t="str">
        <f>IF(NOT(ISBLANK('2 sup_templates'!CG24)),IF(NOT(ISBLANK('2 sup_templates'!CG23)),'2 sup_templates'!CG24/'2 sup_templates'!CG23-1,""),"")</f>
        <v/>
      </c>
      <c r="CH24" s="91" t="str">
        <f>IF(NOT(ISBLANK('2 sup_templates'!CH24)),IF(NOT(ISBLANK('2 sup_templates'!CH23)),'2 sup_templates'!CH24/'2 sup_templates'!CH23-1,""),"")</f>
        <v/>
      </c>
      <c r="CI24" s="91" t="str">
        <f>IF(NOT(ISBLANK('2 sup_templates'!CI24)),IF(NOT(ISBLANK('2 sup_templates'!CI23)),'2 sup_templates'!CI24/'2 sup_templates'!CI23-1,""),"")</f>
        <v/>
      </c>
      <c r="CJ24" s="91" t="str">
        <f>IF(NOT(ISBLANK('2 sup_templates'!CJ24)),IF(NOT(ISBLANK('2 sup_templates'!CJ23)),'2 sup_templates'!CJ24/'2 sup_templates'!CJ23-1,""),"")</f>
        <v/>
      </c>
      <c r="CK24" s="91" t="str">
        <f>IF(NOT(ISBLANK('2 sup_templates'!CK24)),IF(NOT(ISBLANK('2 sup_templates'!CK23)),'2 sup_templates'!CK24/'2 sup_templates'!CK23-1,""),"")</f>
        <v/>
      </c>
      <c r="CL24" s="91" t="str">
        <f>IF(NOT(ISBLANK('2 sup_templates'!CL24)),IF(NOT(ISBLANK('2 sup_templates'!CL23)),'2 sup_templates'!CL24/'2 sup_templates'!CL23-1,""),"")</f>
        <v/>
      </c>
      <c r="CN24" s="60">
        <v>2015</v>
      </c>
      <c r="CO24" s="94" t="str">
        <f>IF(NOT(ISBLANK('2 sup_templates'!DF24)),IF(NOT(ISBLANK('2 sup_templates'!DF23)),'2 sup_templates'!DF24/'2 sup_templates'!DF23-1,""),"")</f>
        <v/>
      </c>
      <c r="CP24" s="94" t="str">
        <f>IF(NOT(ISBLANK('2 sup_templates'!DG24)),IF(NOT(ISBLANK('2 sup_templates'!DG23)),'2 sup_templates'!DG24/'2 sup_templates'!DG23-1,""),"")</f>
        <v/>
      </c>
      <c r="CQ24" s="94" t="str">
        <f>IF(NOT(ISBLANK('2 sup_templates'!DH24)),IF(NOT(ISBLANK('2 sup_templates'!DH23)),'2 sup_templates'!DH24/'2 sup_templates'!DH23-1,""),"")</f>
        <v/>
      </c>
      <c r="CR24" s="94" t="str">
        <f>IF(NOT(ISBLANK('2 sup_templates'!DI24)),IF(NOT(ISBLANK('2 sup_templates'!DI23)),'2 sup_templates'!DI24/'2 sup_templates'!DI23-1,""),"")</f>
        <v/>
      </c>
      <c r="CS24" s="94" t="str">
        <f>IF(NOT(ISBLANK('2 sup_templates'!DJ24)),IF(NOT(ISBLANK('2 sup_templates'!DJ23)),'2 sup_templates'!DJ24/'2 sup_templates'!DJ23-1,""),"")</f>
        <v/>
      </c>
      <c r="CT24" s="94" t="str">
        <f>IF(NOT(ISBLANK('2 sup_templates'!DK24)),IF(NOT(ISBLANK('2 sup_templates'!DK23)),'2 sup_templates'!DK24/'2 sup_templates'!DK23-1,""),"")</f>
        <v/>
      </c>
      <c r="CU24" s="94" t="str">
        <f>IF(NOT(ISBLANK('2 sup_templates'!DL24)),IF(NOT(ISBLANK('2 sup_templates'!DL23)),'2 sup_templates'!DL24/'2 sup_templates'!DL23-1,""),"")</f>
        <v/>
      </c>
      <c r="CV24" s="94" t="str">
        <f>IF(NOT(ISBLANK('2 sup_templates'!DM24)),IF(NOT(ISBLANK('2 sup_templates'!DM23)),'2 sup_templates'!DM24/'2 sup_templates'!DM23-1,""),"")</f>
        <v/>
      </c>
      <c r="CW24" s="94" t="str">
        <f>IF(NOT(ISBLANK('2 sup_templates'!DN24)),IF(NOT(ISBLANK('2 sup_templates'!DN23)),'2 sup_templates'!DN24/'2 sup_templates'!DN23-1,""),"")</f>
        <v/>
      </c>
      <c r="CX24" s="94" t="str">
        <f>IF(NOT(ISBLANK('2 sup_templates'!DO24)),IF(NOT(ISBLANK('2 sup_templates'!DO23)),'2 sup_templates'!DO24/'2 sup_templates'!DO23-1,""),"")</f>
        <v/>
      </c>
      <c r="CY24" s="94" t="str">
        <f>IF(NOT(ISBLANK('2 sup_templates'!DP24)),IF(NOT(ISBLANK('2 sup_templates'!DP23)),'2 sup_templates'!DP24/'2 sup_templates'!DP23-1,""),"")</f>
        <v/>
      </c>
      <c r="CZ24" s="94" t="str">
        <f>IF(NOT(ISBLANK('2 sup_templates'!DQ24)),IF(NOT(ISBLANK('2 sup_templates'!DQ23)),'2 sup_templates'!DQ24/'2 sup_templates'!DQ23-1,""),"")</f>
        <v/>
      </c>
      <c r="DA24" s="94" t="str">
        <f>IF(NOT(ISBLANK('2 sup_templates'!DR24)),IF(NOT(ISBLANK('2 sup_templates'!DR23)),'2 sup_templates'!DR24/'2 sup_templates'!DR23-1,""),"")</f>
        <v/>
      </c>
      <c r="DB24" s="94" t="str">
        <f>IF(NOT(ISBLANK('2 sup_templates'!DS24)),IF(NOT(ISBLANK('2 sup_templates'!DS23)),'2 sup_templates'!DS24/'2 sup_templates'!DS23-1,""),"")</f>
        <v/>
      </c>
    </row>
    <row r="25" spans="1:106" ht="15" thickBot="1" x14ac:dyDescent="0.25">
      <c r="A25" s="4"/>
      <c r="B25" s="61">
        <v>2016</v>
      </c>
      <c r="C25" s="355" t="str">
        <f>IF(NOT(ISBLANK('2 sup_templates'!C25)),IF(NOT(ISBLANK('2 sup_templates'!C24)),'2 sup_templates'!C25/'2 sup_templates'!C24-1,""),"")</f>
        <v/>
      </c>
      <c r="D25" s="355" t="str">
        <f>IF(NOT(ISBLANK('2 sup_templates'!D25)),IF(NOT(ISBLANK('2 sup_templates'!D24)),'2 sup_templates'!D25/'2 sup_templates'!D24-1,""),"")</f>
        <v/>
      </c>
      <c r="E25" s="355" t="str">
        <f>IF(NOT(ISBLANK('2 sup_templates'!E25)),IF(NOT(ISBLANK('2 sup_templates'!E24)),'2 sup_templates'!E25/'2 sup_templates'!E24-1,""),"")</f>
        <v/>
      </c>
      <c r="F25" s="355" t="str">
        <f>IF(NOT(ISBLANK('2 sup_templates'!F25)),IF(NOT(ISBLANK('2 sup_templates'!F24)),'2 sup_templates'!F25/'2 sup_templates'!F24-1,""),"")</f>
        <v/>
      </c>
      <c r="G25" s="355" t="str">
        <f>IF(NOT(ISBLANK('2 sup_templates'!G25)),IF(NOT(ISBLANK('2 sup_templates'!G24)),'2 sup_templates'!G25/'2 sup_templates'!G24-1,""),"")</f>
        <v/>
      </c>
      <c r="H25" s="355" t="str">
        <f>IF(NOT(ISBLANK('2 sup_templates'!H25)),IF(NOT(ISBLANK('2 sup_templates'!H24)),'2 sup_templates'!H25/'2 sup_templates'!H24-1,""),"")</f>
        <v/>
      </c>
      <c r="I25" s="355" t="str">
        <f>IF(NOT(ISBLANK('2 sup_templates'!I25)),IF(NOT(ISBLANK('2 sup_templates'!I24)),'2 sup_templates'!I25/'2 sup_templates'!I24-1,""),"")</f>
        <v/>
      </c>
      <c r="J25" s="355" t="str">
        <f>IF(NOT(ISBLANK('2 sup_templates'!J25)),IF(NOT(ISBLANK('2 sup_templates'!J24)),'2 sup_templates'!J25/'2 sup_templates'!J24-1,""),"")</f>
        <v/>
      </c>
      <c r="K25" s="355" t="str">
        <f>IF(NOT(ISBLANK('2 sup_templates'!K25)),IF(NOT(ISBLANK('2 sup_templates'!K24)),'2 sup_templates'!K25/'2 sup_templates'!K24-1,""),"")</f>
        <v/>
      </c>
      <c r="L25" s="355" t="str">
        <f>IF(NOT(ISBLANK('2 sup_templates'!L25)),IF(NOT(ISBLANK('2 sup_templates'!L24)),'2 sup_templates'!L25/'2 sup_templates'!L24-1,""),"")</f>
        <v/>
      </c>
      <c r="M25" s="355" t="str">
        <f>IF(NOT(ISBLANK('2 sup_templates'!M25)),IF(NOT(ISBLANK('2 sup_templates'!M24)),'2 sup_templates'!M25/'2 sup_templates'!M24-1,""),"")</f>
        <v/>
      </c>
      <c r="N25" s="355" t="str">
        <f>IF(NOT(ISBLANK('2 sup_templates'!N25)),IF(NOT(ISBLANK('2 sup_templates'!N24)),'2 sup_templates'!N25/'2 sup_templates'!N24-1,""),"")</f>
        <v/>
      </c>
      <c r="O25" s="355" t="str">
        <f>IF(NOT(ISBLANK('2 sup_templates'!O25)),IF(NOT(ISBLANK('2 sup_templates'!O24)),'2 sup_templates'!O25/'2 sup_templates'!O24-1,""),"")</f>
        <v/>
      </c>
      <c r="P25" s="355" t="str">
        <f>IF(NOT(ISBLANK('2 sup_templates'!P25)),IF(NOT(ISBLANK('2 sup_templates'!P24)),'2 sup_templates'!P25/'2 sup_templates'!P24-1,""),"")</f>
        <v/>
      </c>
      <c r="Q25" s="355" t="str">
        <f>IF(NOT(ISBLANK('2 sup_templates'!Q25)),IF(NOT(ISBLANK('2 sup_templates'!Q24)),'2 sup_templates'!Q25/'2 sup_templates'!Q24-1,""),"")</f>
        <v/>
      </c>
      <c r="R25" s="355" t="str">
        <f>IF(NOT(ISBLANK('2 sup_templates'!R25)),IF(NOT(ISBLANK('2 sup_templates'!R24)),'2 sup_templates'!R25/'2 sup_templates'!R24-1,""),"")</f>
        <v/>
      </c>
      <c r="S25" s="355" t="str">
        <f>IF(NOT(ISBLANK('2 sup_templates'!S25)),IF(NOT(ISBLANK('2 sup_templates'!S24)),'2 sup_templates'!S25/'2 sup_templates'!S24-1,""),"")</f>
        <v/>
      </c>
      <c r="T25" s="355" t="str">
        <f>IF(NOT(ISBLANK('2 sup_templates'!T25)),IF(NOT(ISBLANK('2 sup_templates'!T24)),'2 sup_templates'!T25/'2 sup_templates'!T24-1,""),"")</f>
        <v/>
      </c>
      <c r="U25" s="355" t="str">
        <f>IF(NOT(ISBLANK('2 sup_templates'!U25)),IF(NOT(ISBLANK('2 sup_templates'!U24)),'2 sup_templates'!U25/'2 sup_templates'!U24-1,""),"")</f>
        <v/>
      </c>
      <c r="V25" s="355" t="str">
        <f>IF(NOT(ISBLANK('2 sup_templates'!V25)),IF(NOT(ISBLANK('2 sup_templates'!V24)),'2 sup_templates'!V25/'2 sup_templates'!V24-1,""),"")</f>
        <v/>
      </c>
      <c r="W25" s="355" t="str">
        <f>IF(NOT(ISBLANK('2 sup_templates'!W25)),IF(NOT(ISBLANK('2 sup_templates'!W24)),'2 sup_templates'!W25/'2 sup_templates'!W24-1,""),"")</f>
        <v/>
      </c>
      <c r="X25" s="355" t="str">
        <f>IF(NOT(ISBLANK('2 sup_templates'!X25)),IF(NOT(ISBLANK('2 sup_templates'!X24)),'2 sup_templates'!X25/'2 sup_templates'!X24-1,""),"")</f>
        <v/>
      </c>
      <c r="Y25" s="355" t="str">
        <f>IF(NOT(ISBLANK('2 sup_templates'!Y25)),IF(NOT(ISBLANK('2 sup_templates'!Y24)),'2 sup_templates'!Y25/'2 sup_templates'!Y24-1,""),"")</f>
        <v/>
      </c>
      <c r="Z25" s="355" t="str">
        <f>IF(NOT(ISBLANK('2 sup_templates'!Z25)),IF(NOT(ISBLANK('2 sup_templates'!Z24)),'2 sup_templates'!Z25/'2 sup_templates'!Z24-1,""),"")</f>
        <v/>
      </c>
      <c r="AA25" s="355" t="str">
        <f>IF(NOT(ISBLANK('2 sup_templates'!AA25)),IF(NOT(ISBLANK('2 sup_templates'!AA24)),'2 sup_templates'!AA25/'2 sup_templates'!AA24-1,""),"")</f>
        <v/>
      </c>
      <c r="AB25" s="355" t="str">
        <f>IF(NOT(ISBLANK('2 sup_templates'!AB25)),IF(NOT(ISBLANK('2 sup_templates'!AB24)),'2 sup_templates'!AB25/'2 sup_templates'!AB24-1,""),"")</f>
        <v/>
      </c>
      <c r="AC25" s="355" t="str">
        <f>IF(NOT(ISBLANK('2 sup_templates'!AC25)),IF(NOT(ISBLANK('2 sup_templates'!AC24)),'2 sup_templates'!AC25/'2 sup_templates'!AC24-1,""),"")</f>
        <v/>
      </c>
      <c r="AD25" s="355" t="str">
        <f>IF(NOT(ISBLANK('2 sup_templates'!AD25)),IF(NOT(ISBLANK('2 sup_templates'!AD24)),'2 sup_templates'!AD25/'2 sup_templates'!AD24-1,""),"")</f>
        <v/>
      </c>
      <c r="AE25" s="355" t="str">
        <f>IF(NOT(ISBLANK('2 sup_templates'!AE25)),IF(NOT(ISBLANK('2 sup_templates'!AE24)),'2 sup_templates'!AE25/'2 sup_templates'!AE24-1,""),"")</f>
        <v/>
      </c>
      <c r="AF25" s="355" t="str">
        <f>IF(NOT(ISBLANK('2 sup_templates'!AF25)),IF(NOT(ISBLANK('2 sup_templates'!AF24)),'2 sup_templates'!AF25/'2 sup_templates'!AF24-1,""),"")</f>
        <v/>
      </c>
      <c r="AG25" s="355" t="str">
        <f>IF(NOT(ISBLANK('2 sup_templates'!AG25)),IF(NOT(ISBLANK('2 sup_templates'!AG24)),'2 sup_templates'!AG25/'2 sup_templates'!AG24-1,""),"")</f>
        <v/>
      </c>
      <c r="AH25" s="355" t="str">
        <f>IF(NOT(ISBLANK('2 sup_templates'!AH25)),IF(NOT(ISBLANK('2 sup_templates'!AH24)),'2 sup_templates'!AH25/'2 sup_templates'!AH24-1,""),"")</f>
        <v/>
      </c>
      <c r="AI25" s="355" t="str">
        <f>IF(NOT(ISBLANK('2 sup_templates'!AI25)),IF(NOT(ISBLANK('2 sup_templates'!AI24)),'2 sup_templates'!AI25/'2 sup_templates'!AI24-1,""),"")</f>
        <v/>
      </c>
      <c r="AJ25" s="355" t="str">
        <f>IF(NOT(ISBLANK('2 sup_templates'!AJ25)),IF(NOT(ISBLANK('2 sup_templates'!AJ24)),'2 sup_templates'!AJ25/'2 sup_templates'!AJ24-1,""),"")</f>
        <v/>
      </c>
      <c r="AK25" s="355" t="str">
        <f>IF(NOT(ISBLANK('2 sup_templates'!AK25)),IF(NOT(ISBLANK('2 sup_templates'!AK24)),'2 sup_templates'!AK25/'2 sup_templates'!AK24-1,""),"")</f>
        <v/>
      </c>
      <c r="AL25" s="355" t="str">
        <f>IF(NOT(ISBLANK('2 sup_templates'!AL25)),IF(NOT(ISBLANK('2 sup_templates'!AL24)),'2 sup_templates'!AL25/'2 sup_templates'!AL24-1,""),"")</f>
        <v/>
      </c>
      <c r="AM25" s="248"/>
      <c r="AN25" s="347">
        <v>2016</v>
      </c>
      <c r="AO25" s="91" t="str">
        <f>IF(NOT(ISBLANK('2 sup_templates'!AO25)),IF(NOT(ISBLANK('2 sup_templates'!AO24)),'2 sup_templates'!AO25/'2 sup_templates'!AO24-1,""),"")</f>
        <v/>
      </c>
      <c r="AP25" s="96" t="str">
        <f>IF(NOT(ISBLANK('2 sup_templates'!AP25)),IF(NOT(ISBLANK('2 sup_templates'!AP24)),'2 sup_templates'!AP25/'2 sup_templates'!AP24-1,""),"")</f>
        <v/>
      </c>
      <c r="AQ25" s="91" t="str">
        <f>IF(NOT(ISBLANK('2 sup_templates'!AQ25)),IF(NOT(ISBLANK('2 sup_templates'!AQ24)),'2 sup_templates'!AQ25/'2 sup_templates'!AQ24-1,""),"")</f>
        <v/>
      </c>
      <c r="AR25" s="96" t="str">
        <f>IF(NOT(ISBLANK('2 sup_templates'!AR25)),IF(NOT(ISBLANK('2 sup_templates'!AR24)),'2 sup_templates'!AR25/'2 sup_templates'!AR24-1,""),"")</f>
        <v/>
      </c>
      <c r="AS25" s="91" t="str">
        <f>IF(NOT(ISBLANK('2 sup_templates'!AS25)),IF(NOT(ISBLANK('2 sup_templates'!AS24)),'2 sup_templates'!AS25/'2 sup_templates'!AS24-1,""),"")</f>
        <v/>
      </c>
      <c r="AT25" s="96" t="str">
        <f>IF(NOT(ISBLANK('2 sup_templates'!AT25)),IF(NOT(ISBLANK('2 sup_templates'!AT24)),'2 sup_templates'!AT25/'2 sup_templates'!AT24-1,""),"")</f>
        <v/>
      </c>
      <c r="AU25" s="91" t="str">
        <f>IF(NOT(ISBLANK('2 sup_templates'!AU25)),IF(NOT(ISBLANK('2 sup_templates'!AU24)),'2 sup_templates'!AU25/'2 sup_templates'!AU24-1,""),"")</f>
        <v/>
      </c>
      <c r="AV25" s="96" t="str">
        <f>IF(NOT(ISBLANK('2 sup_templates'!AV25)),IF(NOT(ISBLANK('2 sup_templates'!AV24)),'2 sup_templates'!AV25/'2 sup_templates'!AV24-1,""),"")</f>
        <v/>
      </c>
      <c r="AW25" s="96" t="str">
        <f>IF(NOT(ISBLANK('2 sup_templates'!AW25)),IF(NOT(ISBLANK('2 sup_templates'!AW24)),'2 sup_templates'!AW25/'2 sup_templates'!AW24-1,""),"")</f>
        <v/>
      </c>
      <c r="AX25" s="96" t="str">
        <f>IF(NOT(ISBLANK('2 sup_templates'!AX25)),IF(NOT(ISBLANK('2 sup_templates'!AX24)),'2 sup_templates'!AX25/'2 sup_templates'!AX24-1,""),"")</f>
        <v/>
      </c>
      <c r="AY25" s="96" t="str">
        <f>IF(NOT(ISBLANK('2 sup_templates'!AY25)),IF(NOT(ISBLANK('2 sup_templates'!AY24)),'2 sup_templates'!AY25/'2 sup_templates'!AY24-1,""),"")</f>
        <v/>
      </c>
      <c r="AZ25" s="96" t="str">
        <f>IF(NOT(ISBLANK('2 sup_templates'!AZ25)),IF(NOT(ISBLANK('2 sup_templates'!AZ24)),'2 sup_templates'!AZ25/'2 sup_templates'!AZ24-1,""),"")</f>
        <v/>
      </c>
      <c r="BA25" s="96" t="str">
        <f>IF(NOT(ISBLANK('2 sup_templates'!BA25)),IF(NOT(ISBLANK('2 sup_templates'!BA24)),'2 sup_templates'!BA25/'2 sup_templates'!BA24-1,""),"")</f>
        <v/>
      </c>
      <c r="BB25" s="96" t="str">
        <f>IF(NOT(ISBLANK('2 sup_templates'!BB25)),IF(NOT(ISBLANK('2 sup_templates'!BB24)),'2 sup_templates'!BB25/'2 sup_templates'!BB24-1,""),"")</f>
        <v/>
      </c>
      <c r="BC25" s="96" t="str">
        <f>IF(NOT(ISBLANK('2 sup_templates'!BC25)),IF(NOT(ISBLANK('2 sup_templates'!BC24)),'2 sup_templates'!BC25/'2 sup_templates'!BC24-1,""),"")</f>
        <v/>
      </c>
      <c r="BD25" s="96" t="str">
        <f>IF(NOT(ISBLANK('2 sup_templates'!BD25)),IF(NOT(ISBLANK('2 sup_templates'!BD24)),'2 sup_templates'!BD25/'2 sup_templates'!BD24-1,""),"")</f>
        <v/>
      </c>
      <c r="BE25" s="96" t="str">
        <f>IF(NOT(ISBLANK('2 sup_templates'!BE25)),IF(NOT(ISBLANK('2 sup_templates'!BE24)),'2 sup_templates'!BE25/'2 sup_templates'!BE24-1,""),"")</f>
        <v/>
      </c>
      <c r="BF25" s="96" t="str">
        <f>IF(NOT(ISBLANK('2 sup_templates'!BF25)),IF(NOT(ISBLANK('2 sup_templates'!BF24)),'2 sup_templates'!BF25/'2 sup_templates'!BF24-1,""),"")</f>
        <v/>
      </c>
      <c r="BG25" s="96" t="str">
        <f>IF(NOT(ISBLANK('2 sup_templates'!BG25)),IF(NOT(ISBLANK('2 sup_templates'!BG24)),'2 sup_templates'!BG25/'2 sup_templates'!BG24-1,""),"")</f>
        <v/>
      </c>
      <c r="BH25" s="96" t="str">
        <f>IF(NOT(ISBLANK('2 sup_templates'!BH25)),IF(NOT(ISBLANK('2 sup_templates'!BH24)),'2 sup_templates'!BH25/'2 sup_templates'!BH24-1,""),"")</f>
        <v/>
      </c>
      <c r="BI25" s="96" t="str">
        <f>IF(NOT(ISBLANK('2 sup_templates'!BI25)),IF(NOT(ISBLANK('2 sup_templates'!BI24)),'2 sup_templates'!BI25/'2 sup_templates'!BI24-1,""),"")</f>
        <v/>
      </c>
      <c r="BJ25" s="96" t="str">
        <f>IF(NOT(ISBLANK('2 sup_templates'!BJ25)),IF(NOT(ISBLANK('2 sup_templates'!BJ24)),'2 sup_templates'!BJ25/'2 sup_templates'!BJ24-1,""),"")</f>
        <v/>
      </c>
      <c r="BK25" s="96" t="str">
        <f>IF(NOT(ISBLANK('2 sup_templates'!BK25)),IF(NOT(ISBLANK('2 sup_templates'!BK24)),'2 sup_templates'!BK25/'2 sup_templates'!BK24-1,""),"")</f>
        <v/>
      </c>
      <c r="BL25" s="96" t="str">
        <f>IF(NOT(ISBLANK('2 sup_templates'!BL25)),IF(NOT(ISBLANK('2 sup_templates'!BL24)),'2 sup_templates'!BL25/'2 sup_templates'!BL24-1,""),"")</f>
        <v/>
      </c>
      <c r="BM25" s="248"/>
      <c r="BN25" s="347">
        <v>2016</v>
      </c>
      <c r="BO25" s="91" t="str">
        <f>IF(NOT(ISBLANK('2 sup_templates'!BO25)),IF(NOT(ISBLANK('2 sup_templates'!BO24)),'2 sup_templates'!BO25/'2 sup_templates'!BO24-1,""),"")</f>
        <v/>
      </c>
      <c r="BP25" s="91" t="str">
        <f>IF(NOT(ISBLANK('2 sup_templates'!BP25)),IF(NOT(ISBLANK('2 sup_templates'!BP24)),'2 sup_templates'!BP25/'2 sup_templates'!BP24-1,""),"")</f>
        <v/>
      </c>
      <c r="BQ25" s="91" t="str">
        <f>IF(NOT(ISBLANK('2 sup_templates'!BQ25)),IF(NOT(ISBLANK('2 sup_templates'!BQ24)),'2 sup_templates'!BQ25/'2 sup_templates'!BQ24-1,""),"")</f>
        <v/>
      </c>
      <c r="BR25" s="91" t="str">
        <f>IF(NOT(ISBLANK('2 sup_templates'!BR25)),IF(NOT(ISBLANK('2 sup_templates'!BR24)),'2 sup_templates'!BR25/'2 sup_templates'!BR24-1,""),"")</f>
        <v/>
      </c>
      <c r="BS25" s="91" t="str">
        <f>IF(NOT(ISBLANK('2 sup_templates'!BS25)),IF(NOT(ISBLANK('2 sup_templates'!BS24)),'2 sup_templates'!BS25/'2 sup_templates'!BS24-1,""),"")</f>
        <v/>
      </c>
      <c r="BT25" s="91" t="str">
        <f>IF(NOT(ISBLANK('2 sup_templates'!BT25)),IF(NOT(ISBLANK('2 sup_templates'!BT24)),'2 sup_templates'!BT25/'2 sup_templates'!BT24-1,""),"")</f>
        <v/>
      </c>
      <c r="BU25" s="91" t="str">
        <f>IF(NOT(ISBLANK('2 sup_templates'!BU25)),IF(NOT(ISBLANK('2 sup_templates'!BU24)),'2 sup_templates'!BU25/'2 sup_templates'!BU24-1,""),"")</f>
        <v/>
      </c>
      <c r="BV25" s="91" t="str">
        <f>IF(NOT(ISBLANK('2 sup_templates'!BV25)),IF(NOT(ISBLANK('2 sup_templates'!BV24)),'2 sup_templates'!BV25/'2 sup_templates'!BV24-1,""),"")</f>
        <v/>
      </c>
      <c r="BW25" s="91" t="str">
        <f>IF(NOT(ISBLANK('2 sup_templates'!BW25)),IF(NOT(ISBLANK('2 sup_templates'!BW24)),'2 sup_templates'!BW25/'2 sup_templates'!BW24-1,""),"")</f>
        <v/>
      </c>
      <c r="BX25" s="91" t="str">
        <f>IF(NOT(ISBLANK('2 sup_templates'!BX25)),IF(NOT(ISBLANK('2 sup_templates'!BX24)),'2 sup_templates'!BX25/'2 sup_templates'!BX24-1,""),"")</f>
        <v/>
      </c>
      <c r="BY25" s="91" t="str">
        <f>IF(NOT(ISBLANK('2 sup_templates'!BY25)),IF(NOT(ISBLANK('2 sup_templates'!BY24)),'2 sup_templates'!BY25/'2 sup_templates'!BY24-1,""),"")</f>
        <v/>
      </c>
      <c r="BZ25" s="91" t="str">
        <f>IF(NOT(ISBLANK('2 sup_templates'!BZ25)),IF(NOT(ISBLANK('2 sup_templates'!BZ24)),'2 sup_templates'!BZ25/'2 sup_templates'!BZ24-1,""),"")</f>
        <v/>
      </c>
      <c r="CA25" s="91" t="str">
        <f>IF(NOT(ISBLANK('2 sup_templates'!CA25)),IF(NOT(ISBLANK('2 sup_templates'!CA24)),'2 sup_templates'!CA25/'2 sup_templates'!CA24-1,""),"")</f>
        <v/>
      </c>
      <c r="CB25" s="91" t="str">
        <f>IF(NOT(ISBLANK('2 sup_templates'!CB25)),IF(NOT(ISBLANK('2 sup_templates'!CB24)),'2 sup_templates'!CB25/'2 sup_templates'!CB24-1,""),"")</f>
        <v/>
      </c>
      <c r="CC25" s="91" t="str">
        <f>IF(NOT(ISBLANK('2 sup_templates'!CC25)),IF(NOT(ISBLANK('2 sup_templates'!CC24)),'2 sup_templates'!CC25/'2 sup_templates'!CC24-1,""),"")</f>
        <v/>
      </c>
      <c r="CD25" s="91" t="str">
        <f>IF(NOT(ISBLANK('2 sup_templates'!CD25)),IF(NOT(ISBLANK('2 sup_templates'!CD24)),'2 sup_templates'!CD25/'2 sup_templates'!CD24-1,""),"")</f>
        <v/>
      </c>
      <c r="CE25" s="91" t="str">
        <f>IF(NOT(ISBLANK('2 sup_templates'!CE25)),IF(NOT(ISBLANK('2 sup_templates'!CE24)),'2 sup_templates'!CE25/'2 sup_templates'!CE24-1,""),"")</f>
        <v/>
      </c>
      <c r="CF25" s="91" t="str">
        <f>IF(NOT(ISBLANK('2 sup_templates'!CF25)),IF(NOT(ISBLANK('2 sup_templates'!CF24)),'2 sup_templates'!CF25/'2 sup_templates'!CF24-1,""),"")</f>
        <v/>
      </c>
      <c r="CG25" s="91" t="str">
        <f>IF(NOT(ISBLANK('2 sup_templates'!CG25)),IF(NOT(ISBLANK('2 sup_templates'!CG24)),'2 sup_templates'!CG25/'2 sup_templates'!CG24-1,""),"")</f>
        <v/>
      </c>
      <c r="CH25" s="91" t="str">
        <f>IF(NOT(ISBLANK('2 sup_templates'!CH25)),IF(NOT(ISBLANK('2 sup_templates'!CH24)),'2 sup_templates'!CH25/'2 sup_templates'!CH24-1,""),"")</f>
        <v/>
      </c>
      <c r="CI25" s="91" t="str">
        <f>IF(NOT(ISBLANK('2 sup_templates'!CI25)),IF(NOT(ISBLANK('2 sup_templates'!CI24)),'2 sup_templates'!CI25/'2 sup_templates'!CI24-1,""),"")</f>
        <v/>
      </c>
      <c r="CJ25" s="91" t="str">
        <f>IF(NOT(ISBLANK('2 sup_templates'!CJ25)),IF(NOT(ISBLANK('2 sup_templates'!CJ24)),'2 sup_templates'!CJ25/'2 sup_templates'!CJ24-1,""),"")</f>
        <v/>
      </c>
      <c r="CK25" s="91" t="str">
        <f>IF(NOT(ISBLANK('2 sup_templates'!CK25)),IF(NOT(ISBLANK('2 sup_templates'!CK24)),'2 sup_templates'!CK25/'2 sup_templates'!CK24-1,""),"")</f>
        <v/>
      </c>
      <c r="CL25" s="91" t="str">
        <f>IF(NOT(ISBLANK('2 sup_templates'!CL25)),IF(NOT(ISBLANK('2 sup_templates'!CL24)),'2 sup_templates'!CL25/'2 sup_templates'!CL24-1,""),"")</f>
        <v/>
      </c>
      <c r="CN25" s="61">
        <v>2016</v>
      </c>
      <c r="CO25" s="94" t="str">
        <f>IF(NOT(ISBLANK('2 sup_templates'!DF25)),IF(NOT(ISBLANK('2 sup_templates'!DF24)),'2 sup_templates'!DF25/'2 sup_templates'!DF24-1,""),"")</f>
        <v/>
      </c>
      <c r="CP25" s="94" t="str">
        <f>IF(NOT(ISBLANK('2 sup_templates'!DG25)),IF(NOT(ISBLANK('2 sup_templates'!DG24)),'2 sup_templates'!DG25/'2 sup_templates'!DG24-1,""),"")</f>
        <v/>
      </c>
      <c r="CQ25" s="94" t="str">
        <f>IF(NOT(ISBLANK('2 sup_templates'!DH25)),IF(NOT(ISBLANK('2 sup_templates'!DH24)),'2 sup_templates'!DH25/'2 sup_templates'!DH24-1,""),"")</f>
        <v/>
      </c>
      <c r="CR25" s="94" t="str">
        <f>IF(NOT(ISBLANK('2 sup_templates'!DI25)),IF(NOT(ISBLANK('2 sup_templates'!DI24)),'2 sup_templates'!DI25/'2 sup_templates'!DI24-1,""),"")</f>
        <v/>
      </c>
      <c r="CS25" s="94" t="str">
        <f>IF(NOT(ISBLANK('2 sup_templates'!DJ25)),IF(NOT(ISBLANK('2 sup_templates'!DJ24)),'2 sup_templates'!DJ25/'2 sup_templates'!DJ24-1,""),"")</f>
        <v/>
      </c>
      <c r="CT25" s="94" t="str">
        <f>IF(NOT(ISBLANK('2 sup_templates'!DK25)),IF(NOT(ISBLANK('2 sup_templates'!DK24)),'2 sup_templates'!DK25/'2 sup_templates'!DK24-1,""),"")</f>
        <v/>
      </c>
      <c r="CU25" s="94" t="str">
        <f>IF(NOT(ISBLANK('2 sup_templates'!DL25)),IF(NOT(ISBLANK('2 sup_templates'!DL24)),'2 sup_templates'!DL25/'2 sup_templates'!DL24-1,""),"")</f>
        <v/>
      </c>
      <c r="CV25" s="94" t="str">
        <f>IF(NOT(ISBLANK('2 sup_templates'!DM25)),IF(NOT(ISBLANK('2 sup_templates'!DM24)),'2 sup_templates'!DM25/'2 sup_templates'!DM24-1,""),"")</f>
        <v/>
      </c>
      <c r="CW25" s="94" t="str">
        <f>IF(NOT(ISBLANK('2 sup_templates'!DN25)),IF(NOT(ISBLANK('2 sup_templates'!DN24)),'2 sup_templates'!DN25/'2 sup_templates'!DN24-1,""),"")</f>
        <v/>
      </c>
      <c r="CX25" s="94" t="str">
        <f>IF(NOT(ISBLANK('2 sup_templates'!DO25)),IF(NOT(ISBLANK('2 sup_templates'!DO24)),'2 sup_templates'!DO25/'2 sup_templates'!DO24-1,""),"")</f>
        <v/>
      </c>
      <c r="CY25" s="94" t="str">
        <f>IF(NOT(ISBLANK('2 sup_templates'!DP25)),IF(NOT(ISBLANK('2 sup_templates'!DP24)),'2 sup_templates'!DP25/'2 sup_templates'!DP24-1,""),"")</f>
        <v/>
      </c>
      <c r="CZ25" s="94" t="str">
        <f>IF(NOT(ISBLANK('2 sup_templates'!DQ25)),IF(NOT(ISBLANK('2 sup_templates'!DQ24)),'2 sup_templates'!DQ25/'2 sup_templates'!DQ24-1,""),"")</f>
        <v/>
      </c>
      <c r="DA25" s="94" t="str">
        <f>IF(NOT(ISBLANK('2 sup_templates'!DR25)),IF(NOT(ISBLANK('2 sup_templates'!DR24)),'2 sup_templates'!DR25/'2 sup_templates'!DR24-1,""),"")</f>
        <v/>
      </c>
      <c r="DB25" s="94" t="str">
        <f>IF(NOT(ISBLANK('2 sup_templates'!DS25)),IF(NOT(ISBLANK('2 sup_templates'!DS24)),'2 sup_templates'!DS25/'2 sup_templates'!DS24-1,""),"")</f>
        <v/>
      </c>
    </row>
    <row r="26" spans="1:106" ht="15" thickBot="1" x14ac:dyDescent="0.25">
      <c r="A26" s="4"/>
      <c r="B26" s="60">
        <v>2017</v>
      </c>
      <c r="C26" s="355" t="str">
        <f>IF(NOT(ISBLANK('2 sup_templates'!C26)),IF(NOT(ISBLANK('2 sup_templates'!C25)),'2 sup_templates'!C26/'2 sup_templates'!C25-1,""),"")</f>
        <v/>
      </c>
      <c r="D26" s="355" t="str">
        <f>IF(NOT(ISBLANK('2 sup_templates'!D26)),IF(NOT(ISBLANK('2 sup_templates'!D25)),'2 sup_templates'!D26/'2 sup_templates'!D25-1,""),"")</f>
        <v/>
      </c>
      <c r="E26" s="355" t="str">
        <f>IF(NOT(ISBLANK('2 sup_templates'!E26)),IF(NOT(ISBLANK('2 sup_templates'!E25)),'2 sup_templates'!E26/'2 sup_templates'!E25-1,""),"")</f>
        <v/>
      </c>
      <c r="F26" s="355" t="str">
        <f>IF(NOT(ISBLANK('2 sup_templates'!F26)),IF(NOT(ISBLANK('2 sup_templates'!F25)),'2 sup_templates'!F26/'2 sup_templates'!F25-1,""),"")</f>
        <v/>
      </c>
      <c r="G26" s="355" t="str">
        <f>IF(NOT(ISBLANK('2 sup_templates'!G26)),IF(NOT(ISBLANK('2 sup_templates'!G25)),'2 sup_templates'!G26/'2 sup_templates'!G25-1,""),"")</f>
        <v/>
      </c>
      <c r="H26" s="355" t="str">
        <f>IF(NOT(ISBLANK('2 sup_templates'!H26)),IF(NOT(ISBLANK('2 sup_templates'!H25)),'2 sup_templates'!H26/'2 sup_templates'!H25-1,""),"")</f>
        <v/>
      </c>
      <c r="I26" s="355" t="str">
        <f>IF(NOT(ISBLANK('2 sup_templates'!I26)),IF(NOT(ISBLANK('2 sup_templates'!I25)),'2 sup_templates'!I26/'2 sup_templates'!I25-1,""),"")</f>
        <v/>
      </c>
      <c r="J26" s="355" t="str">
        <f>IF(NOT(ISBLANK('2 sup_templates'!J26)),IF(NOT(ISBLANK('2 sup_templates'!J25)),'2 sup_templates'!J26/'2 sup_templates'!J25-1,""),"")</f>
        <v/>
      </c>
      <c r="K26" s="355" t="str">
        <f>IF(NOT(ISBLANK('2 sup_templates'!K26)),IF(NOT(ISBLANK('2 sup_templates'!K25)),'2 sup_templates'!K26/'2 sup_templates'!K25-1,""),"")</f>
        <v/>
      </c>
      <c r="L26" s="355" t="str">
        <f>IF(NOT(ISBLANK('2 sup_templates'!L26)),IF(NOT(ISBLANK('2 sup_templates'!L25)),'2 sup_templates'!L26/'2 sup_templates'!L25-1,""),"")</f>
        <v/>
      </c>
      <c r="M26" s="355" t="str">
        <f>IF(NOT(ISBLANK('2 sup_templates'!M26)),IF(NOT(ISBLANK('2 sup_templates'!M25)),'2 sup_templates'!M26/'2 sup_templates'!M25-1,""),"")</f>
        <v/>
      </c>
      <c r="N26" s="355" t="str">
        <f>IF(NOT(ISBLANK('2 sup_templates'!N26)),IF(NOT(ISBLANK('2 sup_templates'!N25)),'2 sup_templates'!N26/'2 sup_templates'!N25-1,""),"")</f>
        <v/>
      </c>
      <c r="O26" s="355" t="str">
        <f>IF(NOT(ISBLANK('2 sup_templates'!O26)),IF(NOT(ISBLANK('2 sup_templates'!O25)),'2 sup_templates'!O26/'2 sup_templates'!O25-1,""),"")</f>
        <v/>
      </c>
      <c r="P26" s="355" t="str">
        <f>IF(NOT(ISBLANK('2 sup_templates'!P26)),IF(NOT(ISBLANK('2 sup_templates'!P25)),'2 sup_templates'!P26/'2 sup_templates'!P25-1,""),"")</f>
        <v/>
      </c>
      <c r="Q26" s="355" t="str">
        <f>IF(NOT(ISBLANK('2 sup_templates'!Q26)),IF(NOT(ISBLANK('2 sup_templates'!Q25)),'2 sup_templates'!Q26/'2 sup_templates'!Q25-1,""),"")</f>
        <v/>
      </c>
      <c r="R26" s="355" t="str">
        <f>IF(NOT(ISBLANK('2 sup_templates'!R26)),IF(NOT(ISBLANK('2 sup_templates'!R25)),'2 sup_templates'!R26/'2 sup_templates'!R25-1,""),"")</f>
        <v/>
      </c>
      <c r="S26" s="355" t="str">
        <f>IF(NOT(ISBLANK('2 sup_templates'!S26)),IF(NOT(ISBLANK('2 sup_templates'!S25)),'2 sup_templates'!S26/'2 sup_templates'!S25-1,""),"")</f>
        <v/>
      </c>
      <c r="T26" s="355" t="str">
        <f>IF(NOT(ISBLANK('2 sup_templates'!T26)),IF(NOT(ISBLANK('2 sup_templates'!T25)),'2 sup_templates'!T26/'2 sup_templates'!T25-1,""),"")</f>
        <v/>
      </c>
      <c r="U26" s="355" t="str">
        <f>IF(NOT(ISBLANK('2 sup_templates'!U26)),IF(NOT(ISBLANK('2 sup_templates'!U25)),'2 sup_templates'!U26/'2 sup_templates'!U25-1,""),"")</f>
        <v/>
      </c>
      <c r="V26" s="355" t="str">
        <f>IF(NOT(ISBLANK('2 sup_templates'!V26)),IF(NOT(ISBLANK('2 sup_templates'!V25)),'2 sup_templates'!V26/'2 sup_templates'!V25-1,""),"")</f>
        <v/>
      </c>
      <c r="W26" s="355" t="str">
        <f>IF(NOT(ISBLANK('2 sup_templates'!W26)),IF(NOT(ISBLANK('2 sup_templates'!W25)),'2 sup_templates'!W26/'2 sup_templates'!W25-1,""),"")</f>
        <v/>
      </c>
      <c r="X26" s="355" t="str">
        <f>IF(NOT(ISBLANK('2 sup_templates'!X26)),IF(NOT(ISBLANK('2 sup_templates'!X25)),'2 sup_templates'!X26/'2 sup_templates'!X25-1,""),"")</f>
        <v/>
      </c>
      <c r="Y26" s="355" t="str">
        <f>IF(NOT(ISBLANK('2 sup_templates'!Y26)),IF(NOT(ISBLANK('2 sup_templates'!Y25)),'2 sup_templates'!Y26/'2 sup_templates'!Y25-1,""),"")</f>
        <v/>
      </c>
      <c r="Z26" s="355" t="str">
        <f>IF(NOT(ISBLANK('2 sup_templates'!Z26)),IF(NOT(ISBLANK('2 sup_templates'!Z25)),'2 sup_templates'!Z26/'2 sup_templates'!Z25-1,""),"")</f>
        <v/>
      </c>
      <c r="AA26" s="355" t="str">
        <f>IF(NOT(ISBLANK('2 sup_templates'!AA26)),IF(NOT(ISBLANK('2 sup_templates'!AA25)),'2 sup_templates'!AA26/'2 sup_templates'!AA25-1,""),"")</f>
        <v/>
      </c>
      <c r="AB26" s="355" t="str">
        <f>IF(NOT(ISBLANK('2 sup_templates'!AB26)),IF(NOT(ISBLANK('2 sup_templates'!AB25)),'2 sup_templates'!AB26/'2 sup_templates'!AB25-1,""),"")</f>
        <v/>
      </c>
      <c r="AC26" s="355" t="str">
        <f>IF(NOT(ISBLANK('2 sup_templates'!AC26)),IF(NOT(ISBLANK('2 sup_templates'!AC25)),'2 sup_templates'!AC26/'2 sup_templates'!AC25-1,""),"")</f>
        <v/>
      </c>
      <c r="AD26" s="355" t="str">
        <f>IF(NOT(ISBLANK('2 sup_templates'!AD26)),IF(NOT(ISBLANK('2 sup_templates'!AD25)),'2 sup_templates'!AD26/'2 sup_templates'!AD25-1,""),"")</f>
        <v/>
      </c>
      <c r="AE26" s="355" t="str">
        <f>IF(NOT(ISBLANK('2 sup_templates'!AE26)),IF(NOT(ISBLANK('2 sup_templates'!AE25)),'2 sup_templates'!AE26/'2 sup_templates'!AE25-1,""),"")</f>
        <v/>
      </c>
      <c r="AF26" s="355" t="str">
        <f>IF(NOT(ISBLANK('2 sup_templates'!AF26)),IF(NOT(ISBLANK('2 sup_templates'!AF25)),'2 sup_templates'!AF26/'2 sup_templates'!AF25-1,""),"")</f>
        <v/>
      </c>
      <c r="AG26" s="355" t="str">
        <f>IF(NOT(ISBLANK('2 sup_templates'!AG26)),IF(NOT(ISBLANK('2 sup_templates'!AG25)),'2 sup_templates'!AG26/'2 sup_templates'!AG25-1,""),"")</f>
        <v/>
      </c>
      <c r="AH26" s="355" t="str">
        <f>IF(NOT(ISBLANK('2 sup_templates'!AH26)),IF(NOT(ISBLANK('2 sup_templates'!AH25)),'2 sup_templates'!AH26/'2 sup_templates'!AH25-1,""),"")</f>
        <v/>
      </c>
      <c r="AI26" s="355" t="str">
        <f>IF(NOT(ISBLANK('2 sup_templates'!AI26)),IF(NOT(ISBLANK('2 sup_templates'!AI25)),'2 sup_templates'!AI26/'2 sup_templates'!AI25-1,""),"")</f>
        <v/>
      </c>
      <c r="AJ26" s="355" t="str">
        <f>IF(NOT(ISBLANK('2 sup_templates'!AJ26)),IF(NOT(ISBLANK('2 sup_templates'!AJ25)),'2 sup_templates'!AJ26/'2 sup_templates'!AJ25-1,""),"")</f>
        <v/>
      </c>
      <c r="AK26" s="355" t="str">
        <f>IF(NOT(ISBLANK('2 sup_templates'!AK26)),IF(NOT(ISBLANK('2 sup_templates'!AK25)),'2 sup_templates'!AK26/'2 sup_templates'!AK25-1,""),"")</f>
        <v/>
      </c>
      <c r="AL26" s="355" t="str">
        <f>IF(NOT(ISBLANK('2 sup_templates'!AL26)),IF(NOT(ISBLANK('2 sup_templates'!AL25)),'2 sup_templates'!AL26/'2 sup_templates'!AL25-1,""),"")</f>
        <v/>
      </c>
      <c r="AM26" s="248"/>
      <c r="AN26" s="347">
        <v>2017</v>
      </c>
      <c r="AO26" s="91" t="str">
        <f>IF(NOT(ISBLANK('2 sup_templates'!AO26)),IF(NOT(ISBLANK('2 sup_templates'!AO25)),'2 sup_templates'!AO26/'2 sup_templates'!AO25-1,""),"")</f>
        <v/>
      </c>
      <c r="AP26" s="96" t="str">
        <f>IF(NOT(ISBLANK('2 sup_templates'!AP26)),IF(NOT(ISBLANK('2 sup_templates'!AP25)),'2 sup_templates'!AP26/'2 sup_templates'!AP25-1,""),"")</f>
        <v/>
      </c>
      <c r="AQ26" s="91" t="str">
        <f>IF(NOT(ISBLANK('2 sup_templates'!AQ26)),IF(NOT(ISBLANK('2 sup_templates'!AQ25)),'2 sup_templates'!AQ26/'2 sup_templates'!AQ25-1,""),"")</f>
        <v/>
      </c>
      <c r="AR26" s="96" t="str">
        <f>IF(NOT(ISBLANK('2 sup_templates'!AR26)),IF(NOT(ISBLANK('2 sup_templates'!AR25)),'2 sup_templates'!AR26/'2 sup_templates'!AR25-1,""),"")</f>
        <v/>
      </c>
      <c r="AS26" s="91" t="str">
        <f>IF(NOT(ISBLANK('2 sup_templates'!AS26)),IF(NOT(ISBLANK('2 sup_templates'!AS25)),'2 sup_templates'!AS26/'2 sup_templates'!AS25-1,""),"")</f>
        <v/>
      </c>
      <c r="AT26" s="96" t="str">
        <f>IF(NOT(ISBLANK('2 sup_templates'!AT26)),IF(NOT(ISBLANK('2 sup_templates'!AT25)),'2 sup_templates'!AT26/'2 sup_templates'!AT25-1,""),"")</f>
        <v/>
      </c>
      <c r="AU26" s="91" t="str">
        <f>IF(NOT(ISBLANK('2 sup_templates'!AU26)),IF(NOT(ISBLANK('2 sup_templates'!AU25)),'2 sup_templates'!AU26/'2 sup_templates'!AU25-1,""),"")</f>
        <v/>
      </c>
      <c r="AV26" s="96" t="str">
        <f>IF(NOT(ISBLANK('2 sup_templates'!AV26)),IF(NOT(ISBLANK('2 sup_templates'!AV25)),'2 sup_templates'!AV26/'2 sup_templates'!AV25-1,""),"")</f>
        <v/>
      </c>
      <c r="AW26" s="96" t="str">
        <f>IF(NOT(ISBLANK('2 sup_templates'!AW26)),IF(NOT(ISBLANK('2 sup_templates'!AW25)),'2 sup_templates'!AW26/'2 sup_templates'!AW25-1,""),"")</f>
        <v/>
      </c>
      <c r="AX26" s="96" t="str">
        <f>IF(NOT(ISBLANK('2 sup_templates'!AX26)),IF(NOT(ISBLANK('2 sup_templates'!AX25)),'2 sup_templates'!AX26/'2 sup_templates'!AX25-1,""),"")</f>
        <v/>
      </c>
      <c r="AY26" s="96" t="str">
        <f>IF(NOT(ISBLANK('2 sup_templates'!AY26)),IF(NOT(ISBLANK('2 sup_templates'!AY25)),'2 sup_templates'!AY26/'2 sup_templates'!AY25-1,""),"")</f>
        <v/>
      </c>
      <c r="AZ26" s="96" t="str">
        <f>IF(NOT(ISBLANK('2 sup_templates'!AZ26)),IF(NOT(ISBLANK('2 sup_templates'!AZ25)),'2 sup_templates'!AZ26/'2 sup_templates'!AZ25-1,""),"")</f>
        <v/>
      </c>
      <c r="BA26" s="96" t="str">
        <f>IF(NOT(ISBLANK('2 sup_templates'!BA26)),IF(NOT(ISBLANK('2 sup_templates'!BA25)),'2 sup_templates'!BA26/'2 sup_templates'!BA25-1,""),"")</f>
        <v/>
      </c>
      <c r="BB26" s="96" t="str">
        <f>IF(NOT(ISBLANK('2 sup_templates'!BB26)),IF(NOT(ISBLANK('2 sup_templates'!BB25)),'2 sup_templates'!BB26/'2 sup_templates'!BB25-1,""),"")</f>
        <v/>
      </c>
      <c r="BC26" s="96" t="str">
        <f>IF(NOT(ISBLANK('2 sup_templates'!BC26)),IF(NOT(ISBLANK('2 sup_templates'!BC25)),'2 sup_templates'!BC26/'2 sup_templates'!BC25-1,""),"")</f>
        <v/>
      </c>
      <c r="BD26" s="96" t="str">
        <f>IF(NOT(ISBLANK('2 sup_templates'!BD26)),IF(NOT(ISBLANK('2 sup_templates'!BD25)),'2 sup_templates'!BD26/'2 sup_templates'!BD25-1,""),"")</f>
        <v/>
      </c>
      <c r="BE26" s="96" t="str">
        <f>IF(NOT(ISBLANK('2 sup_templates'!BE26)),IF(NOT(ISBLANK('2 sup_templates'!BE25)),'2 sup_templates'!BE26/'2 sup_templates'!BE25-1,""),"")</f>
        <v/>
      </c>
      <c r="BF26" s="96" t="str">
        <f>IF(NOT(ISBLANK('2 sup_templates'!BF26)),IF(NOT(ISBLANK('2 sup_templates'!BF25)),'2 sup_templates'!BF26/'2 sup_templates'!BF25-1,""),"")</f>
        <v/>
      </c>
      <c r="BG26" s="96" t="str">
        <f>IF(NOT(ISBLANK('2 sup_templates'!BG26)),IF(NOT(ISBLANK('2 sup_templates'!BG25)),'2 sup_templates'!BG26/'2 sup_templates'!BG25-1,""),"")</f>
        <v/>
      </c>
      <c r="BH26" s="96" t="str">
        <f>IF(NOT(ISBLANK('2 sup_templates'!BH26)),IF(NOT(ISBLANK('2 sup_templates'!BH25)),'2 sup_templates'!BH26/'2 sup_templates'!BH25-1,""),"")</f>
        <v/>
      </c>
      <c r="BI26" s="96" t="str">
        <f>IF(NOT(ISBLANK('2 sup_templates'!BI26)),IF(NOT(ISBLANK('2 sup_templates'!BI25)),'2 sup_templates'!BI26/'2 sup_templates'!BI25-1,""),"")</f>
        <v/>
      </c>
      <c r="BJ26" s="96" t="str">
        <f>IF(NOT(ISBLANK('2 sup_templates'!BJ26)),IF(NOT(ISBLANK('2 sup_templates'!BJ25)),'2 sup_templates'!BJ26/'2 sup_templates'!BJ25-1,""),"")</f>
        <v/>
      </c>
      <c r="BK26" s="96" t="str">
        <f>IF(NOT(ISBLANK('2 sup_templates'!BK26)),IF(NOT(ISBLANK('2 sup_templates'!BK25)),'2 sup_templates'!BK26/'2 sup_templates'!BK25-1,""),"")</f>
        <v/>
      </c>
      <c r="BL26" s="96" t="str">
        <f>IF(NOT(ISBLANK('2 sup_templates'!BL26)),IF(NOT(ISBLANK('2 sup_templates'!BL25)),'2 sup_templates'!BL26/'2 sup_templates'!BL25-1,""),"")</f>
        <v/>
      </c>
      <c r="BM26" s="248"/>
      <c r="BN26" s="347">
        <v>2017</v>
      </c>
      <c r="BO26" s="91" t="str">
        <f>IF(NOT(ISBLANK('2 sup_templates'!BO26)),IF(NOT(ISBLANK('2 sup_templates'!BO25)),'2 sup_templates'!BO26/'2 sup_templates'!BO25-1,""),"")</f>
        <v/>
      </c>
      <c r="BP26" s="91" t="str">
        <f>IF(NOT(ISBLANK('2 sup_templates'!BP26)),IF(NOT(ISBLANK('2 sup_templates'!BP25)),'2 sup_templates'!BP26/'2 sup_templates'!BP25-1,""),"")</f>
        <v/>
      </c>
      <c r="BQ26" s="91" t="str">
        <f>IF(NOT(ISBLANK('2 sup_templates'!BQ26)),IF(NOT(ISBLANK('2 sup_templates'!BQ25)),'2 sup_templates'!BQ26/'2 sup_templates'!BQ25-1,""),"")</f>
        <v/>
      </c>
      <c r="BR26" s="91" t="str">
        <f>IF(NOT(ISBLANK('2 sup_templates'!BR26)),IF(NOT(ISBLANK('2 sup_templates'!BR25)),'2 sup_templates'!BR26/'2 sup_templates'!BR25-1,""),"")</f>
        <v/>
      </c>
      <c r="BS26" s="91" t="str">
        <f>IF(NOT(ISBLANK('2 sup_templates'!BS26)),IF(NOT(ISBLANK('2 sup_templates'!BS25)),'2 sup_templates'!BS26/'2 sup_templates'!BS25-1,""),"")</f>
        <v/>
      </c>
      <c r="BT26" s="91" t="str">
        <f>IF(NOT(ISBLANK('2 sup_templates'!BT26)),IF(NOT(ISBLANK('2 sup_templates'!BT25)),'2 sup_templates'!BT26/'2 sup_templates'!BT25-1,""),"")</f>
        <v/>
      </c>
      <c r="BU26" s="91" t="str">
        <f>IF(NOT(ISBLANK('2 sup_templates'!BU26)),IF(NOT(ISBLANK('2 sup_templates'!BU25)),'2 sup_templates'!BU26/'2 sup_templates'!BU25-1,""),"")</f>
        <v/>
      </c>
      <c r="BV26" s="91" t="str">
        <f>IF(NOT(ISBLANK('2 sup_templates'!BV26)),IF(NOT(ISBLANK('2 sup_templates'!BV25)),'2 sup_templates'!BV26/'2 sup_templates'!BV25-1,""),"")</f>
        <v/>
      </c>
      <c r="BW26" s="91" t="str">
        <f>IF(NOT(ISBLANK('2 sup_templates'!BW26)),IF(NOT(ISBLANK('2 sup_templates'!BW25)),'2 sup_templates'!BW26/'2 sup_templates'!BW25-1,""),"")</f>
        <v/>
      </c>
      <c r="BX26" s="91" t="str">
        <f>IF(NOT(ISBLANK('2 sup_templates'!BX26)),IF(NOT(ISBLANK('2 sup_templates'!BX25)),'2 sup_templates'!BX26/'2 sup_templates'!BX25-1,""),"")</f>
        <v/>
      </c>
      <c r="BY26" s="91" t="str">
        <f>IF(NOT(ISBLANK('2 sup_templates'!BY26)),IF(NOT(ISBLANK('2 sup_templates'!BY25)),'2 sup_templates'!BY26/'2 sup_templates'!BY25-1,""),"")</f>
        <v/>
      </c>
      <c r="BZ26" s="91" t="str">
        <f>IF(NOT(ISBLANK('2 sup_templates'!BZ26)),IF(NOT(ISBLANK('2 sup_templates'!BZ25)),'2 sup_templates'!BZ26/'2 sup_templates'!BZ25-1,""),"")</f>
        <v/>
      </c>
      <c r="CA26" s="91" t="str">
        <f>IF(NOT(ISBLANK('2 sup_templates'!CA26)),IF(NOT(ISBLANK('2 sup_templates'!CA25)),'2 sup_templates'!CA26/'2 sup_templates'!CA25-1,""),"")</f>
        <v/>
      </c>
      <c r="CB26" s="91" t="str">
        <f>IF(NOT(ISBLANK('2 sup_templates'!CB26)),IF(NOT(ISBLANK('2 sup_templates'!CB25)),'2 sup_templates'!CB26/'2 sup_templates'!CB25-1,""),"")</f>
        <v/>
      </c>
      <c r="CC26" s="91" t="str">
        <f>IF(NOT(ISBLANK('2 sup_templates'!CC26)),IF(NOT(ISBLANK('2 sup_templates'!CC25)),'2 sup_templates'!CC26/'2 sup_templates'!CC25-1,""),"")</f>
        <v/>
      </c>
      <c r="CD26" s="91" t="str">
        <f>IF(NOT(ISBLANK('2 sup_templates'!CD26)),IF(NOT(ISBLANK('2 sup_templates'!CD25)),'2 sup_templates'!CD26/'2 sup_templates'!CD25-1,""),"")</f>
        <v/>
      </c>
      <c r="CE26" s="91" t="str">
        <f>IF(NOT(ISBLANK('2 sup_templates'!CE26)),IF(NOT(ISBLANK('2 sup_templates'!CE25)),'2 sup_templates'!CE26/'2 sup_templates'!CE25-1,""),"")</f>
        <v/>
      </c>
      <c r="CF26" s="91" t="str">
        <f>IF(NOT(ISBLANK('2 sup_templates'!CF26)),IF(NOT(ISBLANK('2 sup_templates'!CF25)),'2 sup_templates'!CF26/'2 sup_templates'!CF25-1,""),"")</f>
        <v/>
      </c>
      <c r="CG26" s="91" t="str">
        <f>IF(NOT(ISBLANK('2 sup_templates'!CG26)),IF(NOT(ISBLANK('2 sup_templates'!CG25)),'2 sup_templates'!CG26/'2 sup_templates'!CG25-1,""),"")</f>
        <v/>
      </c>
      <c r="CH26" s="91" t="str">
        <f>IF(NOT(ISBLANK('2 sup_templates'!CH26)),IF(NOT(ISBLANK('2 sup_templates'!CH25)),'2 sup_templates'!CH26/'2 sup_templates'!CH25-1,""),"")</f>
        <v/>
      </c>
      <c r="CI26" s="91" t="str">
        <f>IF(NOT(ISBLANK('2 sup_templates'!CI26)),IF(NOT(ISBLANK('2 sup_templates'!CI25)),'2 sup_templates'!CI26/'2 sup_templates'!CI25-1,""),"")</f>
        <v/>
      </c>
      <c r="CJ26" s="91" t="str">
        <f>IF(NOT(ISBLANK('2 sup_templates'!CJ26)),IF(NOT(ISBLANK('2 sup_templates'!CJ25)),'2 sup_templates'!CJ26/'2 sup_templates'!CJ25-1,""),"")</f>
        <v/>
      </c>
      <c r="CK26" s="91" t="str">
        <f>IF(NOT(ISBLANK('2 sup_templates'!CK26)),IF(NOT(ISBLANK('2 sup_templates'!CK25)),'2 sup_templates'!CK26/'2 sup_templates'!CK25-1,""),"")</f>
        <v/>
      </c>
      <c r="CL26" s="91" t="str">
        <f>IF(NOT(ISBLANK('2 sup_templates'!CL26)),IF(NOT(ISBLANK('2 sup_templates'!CL25)),'2 sup_templates'!CL26/'2 sup_templates'!CL25-1,""),"")</f>
        <v/>
      </c>
      <c r="CN26" s="61">
        <v>2017</v>
      </c>
      <c r="CO26" s="94" t="str">
        <f>IF(NOT(ISBLANK('2 sup_templates'!DF26)),IF(NOT(ISBLANK('2 sup_templates'!DF25)),'2 sup_templates'!DF26/'2 sup_templates'!DF25-1,""),"")</f>
        <v/>
      </c>
      <c r="CP26" s="94" t="str">
        <f>IF(NOT(ISBLANK('2 sup_templates'!DG26)),IF(NOT(ISBLANK('2 sup_templates'!DG25)),'2 sup_templates'!DG26/'2 sup_templates'!DG25-1,""),"")</f>
        <v/>
      </c>
      <c r="CQ26" s="94" t="str">
        <f>IF(NOT(ISBLANK('2 sup_templates'!DH26)),IF(NOT(ISBLANK('2 sup_templates'!DH25)),'2 sup_templates'!DH26/'2 sup_templates'!DH25-1,""),"")</f>
        <v/>
      </c>
      <c r="CR26" s="94" t="str">
        <f>IF(NOT(ISBLANK('2 sup_templates'!DI26)),IF(NOT(ISBLANK('2 sup_templates'!DI25)),'2 sup_templates'!DI26/'2 sup_templates'!DI25-1,""),"")</f>
        <v/>
      </c>
      <c r="CS26" s="94" t="str">
        <f>IF(NOT(ISBLANK('2 sup_templates'!DJ26)),IF(NOT(ISBLANK('2 sup_templates'!DJ25)),'2 sup_templates'!DJ26/'2 sup_templates'!DJ25-1,""),"")</f>
        <v/>
      </c>
      <c r="CT26" s="94" t="str">
        <f>IF(NOT(ISBLANK('2 sup_templates'!DK26)),IF(NOT(ISBLANK('2 sup_templates'!DK25)),'2 sup_templates'!DK26/'2 sup_templates'!DK25-1,""),"")</f>
        <v/>
      </c>
      <c r="CU26" s="94" t="str">
        <f>IF(NOT(ISBLANK('2 sup_templates'!DL26)),IF(NOT(ISBLANK('2 sup_templates'!DL25)),'2 sup_templates'!DL26/'2 sup_templates'!DL25-1,""),"")</f>
        <v/>
      </c>
      <c r="CV26" s="94" t="str">
        <f>IF(NOT(ISBLANK('2 sup_templates'!DM26)),IF(NOT(ISBLANK('2 sup_templates'!DM25)),'2 sup_templates'!DM26/'2 sup_templates'!DM25-1,""),"")</f>
        <v/>
      </c>
      <c r="CW26" s="94" t="str">
        <f>IF(NOT(ISBLANK('2 sup_templates'!DN26)),IF(NOT(ISBLANK('2 sup_templates'!DN25)),'2 sup_templates'!DN26/'2 sup_templates'!DN25-1,""),"")</f>
        <v/>
      </c>
      <c r="CX26" s="94" t="str">
        <f>IF(NOT(ISBLANK('2 sup_templates'!DO26)),IF(NOT(ISBLANK('2 sup_templates'!DO25)),'2 sup_templates'!DO26/'2 sup_templates'!DO25-1,""),"")</f>
        <v/>
      </c>
      <c r="CY26" s="94" t="str">
        <f>IF(NOT(ISBLANK('2 sup_templates'!DP26)),IF(NOT(ISBLANK('2 sup_templates'!DP25)),'2 sup_templates'!DP26/'2 sup_templates'!DP25-1,""),"")</f>
        <v/>
      </c>
      <c r="CZ26" s="94" t="str">
        <f>IF(NOT(ISBLANK('2 sup_templates'!DQ26)),IF(NOT(ISBLANK('2 sup_templates'!DQ25)),'2 sup_templates'!DQ26/'2 sup_templates'!DQ25-1,""),"")</f>
        <v/>
      </c>
      <c r="DA26" s="94" t="str">
        <f>IF(NOT(ISBLANK('2 sup_templates'!DR26)),IF(NOT(ISBLANK('2 sup_templates'!DR25)),'2 sup_templates'!DR26/'2 sup_templates'!DR25-1,""),"")</f>
        <v/>
      </c>
      <c r="DB26" s="94" t="str">
        <f>IF(NOT(ISBLANK('2 sup_templates'!DS26)),IF(NOT(ISBLANK('2 sup_templates'!DS25)),'2 sup_templates'!DS26/'2 sup_templates'!DS25-1,""),"")</f>
        <v/>
      </c>
    </row>
    <row r="27" spans="1:106" x14ac:dyDescent="0.2">
      <c r="A27" s="4"/>
      <c r="B27" s="61">
        <v>2018</v>
      </c>
      <c r="C27" s="355" t="str">
        <f>IF(NOT(ISBLANK('2 sup_templates'!C27)),IF(NOT(ISBLANK('2 sup_templates'!C26)),'2 sup_templates'!C27/'2 sup_templates'!C26-1,""),"")</f>
        <v/>
      </c>
      <c r="D27" s="355" t="str">
        <f>IF(NOT(ISBLANK('2 sup_templates'!D27)),IF(NOT(ISBLANK('2 sup_templates'!D26)),'2 sup_templates'!D27/'2 sup_templates'!D26-1,""),"")</f>
        <v/>
      </c>
      <c r="E27" s="355" t="str">
        <f>IF(NOT(ISBLANK('2 sup_templates'!E27)),IF(NOT(ISBLANK('2 sup_templates'!E26)),'2 sup_templates'!E27/'2 sup_templates'!E26-1,""),"")</f>
        <v/>
      </c>
      <c r="F27" s="355" t="str">
        <f>IF(NOT(ISBLANK('2 sup_templates'!F27)),IF(NOT(ISBLANK('2 sup_templates'!F26)),'2 sup_templates'!F27/'2 sup_templates'!F26-1,""),"")</f>
        <v/>
      </c>
      <c r="G27" s="355" t="str">
        <f>IF(NOT(ISBLANK('2 sup_templates'!G27)),IF(NOT(ISBLANK('2 sup_templates'!G26)),'2 sup_templates'!G27/'2 sup_templates'!G26-1,""),"")</f>
        <v/>
      </c>
      <c r="H27" s="355" t="str">
        <f>IF(NOT(ISBLANK('2 sup_templates'!H27)),IF(NOT(ISBLANK('2 sup_templates'!H26)),'2 sup_templates'!H27/'2 sup_templates'!H26-1,""),"")</f>
        <v/>
      </c>
      <c r="I27" s="355" t="str">
        <f>IF(NOT(ISBLANK('2 sup_templates'!I27)),IF(NOT(ISBLANK('2 sup_templates'!I26)),'2 sup_templates'!I27/'2 sup_templates'!I26-1,""),"")</f>
        <v/>
      </c>
      <c r="J27" s="355" t="str">
        <f>IF(NOT(ISBLANK('2 sup_templates'!J27)),IF(NOT(ISBLANK('2 sup_templates'!J26)),'2 sup_templates'!J27/'2 sup_templates'!J26-1,""),"")</f>
        <v/>
      </c>
      <c r="K27" s="355" t="str">
        <f>IF(NOT(ISBLANK('2 sup_templates'!K27)),IF(NOT(ISBLANK('2 sup_templates'!K26)),'2 sup_templates'!K27/'2 sup_templates'!K26-1,""),"")</f>
        <v/>
      </c>
      <c r="L27" s="355" t="str">
        <f>IF(NOT(ISBLANK('2 sup_templates'!L27)),IF(NOT(ISBLANK('2 sup_templates'!L26)),'2 sup_templates'!L27/'2 sup_templates'!L26-1,""),"")</f>
        <v/>
      </c>
      <c r="M27" s="355" t="str">
        <f>IF(NOT(ISBLANK('2 sup_templates'!M27)),IF(NOT(ISBLANK('2 sup_templates'!M26)),'2 sup_templates'!M27/'2 sup_templates'!M26-1,""),"")</f>
        <v/>
      </c>
      <c r="N27" s="355" t="str">
        <f>IF(NOT(ISBLANK('2 sup_templates'!N27)),IF(NOT(ISBLANK('2 sup_templates'!N26)),'2 sup_templates'!N27/'2 sup_templates'!N26-1,""),"")</f>
        <v/>
      </c>
      <c r="O27" s="355" t="str">
        <f>IF(NOT(ISBLANK('2 sup_templates'!O27)),IF(NOT(ISBLANK('2 sup_templates'!O26)),'2 sup_templates'!O27/'2 sup_templates'!O26-1,""),"")</f>
        <v/>
      </c>
      <c r="P27" s="355" t="str">
        <f>IF(NOT(ISBLANK('2 sup_templates'!P27)),IF(NOT(ISBLANK('2 sup_templates'!P26)),'2 sup_templates'!P27/'2 sup_templates'!P26-1,""),"")</f>
        <v/>
      </c>
      <c r="Q27" s="355" t="str">
        <f>IF(NOT(ISBLANK('2 sup_templates'!Q27)),IF(NOT(ISBLANK('2 sup_templates'!Q26)),'2 sup_templates'!Q27/'2 sup_templates'!Q26-1,""),"")</f>
        <v/>
      </c>
      <c r="R27" s="355" t="str">
        <f>IF(NOT(ISBLANK('2 sup_templates'!R27)),IF(NOT(ISBLANK('2 sup_templates'!R26)),'2 sup_templates'!R27/'2 sup_templates'!R26-1,""),"")</f>
        <v/>
      </c>
      <c r="S27" s="355" t="str">
        <f>IF(NOT(ISBLANK('2 sup_templates'!S27)),IF(NOT(ISBLANK('2 sup_templates'!S26)),'2 sup_templates'!S27/'2 sup_templates'!S26-1,""),"")</f>
        <v/>
      </c>
      <c r="T27" s="355" t="str">
        <f>IF(NOT(ISBLANK('2 sup_templates'!T27)),IF(NOT(ISBLANK('2 sup_templates'!T26)),'2 sup_templates'!T27/'2 sup_templates'!T26-1,""),"")</f>
        <v/>
      </c>
      <c r="U27" s="355" t="str">
        <f>IF(NOT(ISBLANK('2 sup_templates'!U27)),IF(NOT(ISBLANK('2 sup_templates'!U26)),'2 sup_templates'!U27/'2 sup_templates'!U26-1,""),"")</f>
        <v/>
      </c>
      <c r="V27" s="355" t="str">
        <f>IF(NOT(ISBLANK('2 sup_templates'!V27)),IF(NOT(ISBLANK('2 sup_templates'!V26)),'2 sup_templates'!V27/'2 sup_templates'!V26-1,""),"")</f>
        <v/>
      </c>
      <c r="W27" s="355" t="str">
        <f>IF(NOT(ISBLANK('2 sup_templates'!W27)),IF(NOT(ISBLANK('2 sup_templates'!W26)),'2 sup_templates'!W27/'2 sup_templates'!W26-1,""),"")</f>
        <v/>
      </c>
      <c r="X27" s="355" t="str">
        <f>IF(NOT(ISBLANK('2 sup_templates'!X27)),IF(NOT(ISBLANK('2 sup_templates'!X26)),'2 sup_templates'!X27/'2 sup_templates'!X26-1,""),"")</f>
        <v/>
      </c>
      <c r="Y27" s="355" t="str">
        <f>IF(NOT(ISBLANK('2 sup_templates'!Y27)),IF(NOT(ISBLANK('2 sup_templates'!Y26)),'2 sup_templates'!Y27/'2 sup_templates'!Y26-1,""),"")</f>
        <v/>
      </c>
      <c r="Z27" s="355" t="str">
        <f>IF(NOT(ISBLANK('2 sup_templates'!Z27)),IF(NOT(ISBLANK('2 sup_templates'!Z26)),'2 sup_templates'!Z27/'2 sup_templates'!Z26-1,""),"")</f>
        <v/>
      </c>
      <c r="AA27" s="355" t="str">
        <f>IF(NOT(ISBLANK('2 sup_templates'!AA27)),IF(NOT(ISBLANK('2 sup_templates'!AA26)),'2 sup_templates'!AA27/'2 sup_templates'!AA26-1,""),"")</f>
        <v/>
      </c>
      <c r="AB27" s="355" t="str">
        <f>IF(NOT(ISBLANK('2 sup_templates'!AB27)),IF(NOT(ISBLANK('2 sup_templates'!AB26)),'2 sup_templates'!AB27/'2 sup_templates'!AB26-1,""),"")</f>
        <v/>
      </c>
      <c r="AC27" s="355" t="str">
        <f>IF(NOT(ISBLANK('2 sup_templates'!AC27)),IF(NOT(ISBLANK('2 sup_templates'!AC26)),'2 sup_templates'!AC27/'2 sup_templates'!AC26-1,""),"")</f>
        <v/>
      </c>
      <c r="AD27" s="355" t="str">
        <f>IF(NOT(ISBLANK('2 sup_templates'!AD27)),IF(NOT(ISBLANK('2 sup_templates'!AD26)),'2 sup_templates'!AD27/'2 sup_templates'!AD26-1,""),"")</f>
        <v/>
      </c>
      <c r="AE27" s="355" t="str">
        <f>IF(NOT(ISBLANK('2 sup_templates'!AE27)),IF(NOT(ISBLANK('2 sup_templates'!AE26)),'2 sup_templates'!AE27/'2 sup_templates'!AE26-1,""),"")</f>
        <v/>
      </c>
      <c r="AF27" s="355" t="str">
        <f>IF(NOT(ISBLANK('2 sup_templates'!AF27)),IF(NOT(ISBLANK('2 sup_templates'!AF26)),'2 sup_templates'!AF27/'2 sup_templates'!AF26-1,""),"")</f>
        <v/>
      </c>
      <c r="AG27" s="355" t="str">
        <f>IF(NOT(ISBLANK('2 sup_templates'!AG27)),IF(NOT(ISBLANK('2 sup_templates'!AG26)),'2 sup_templates'!AG27/'2 sup_templates'!AG26-1,""),"")</f>
        <v/>
      </c>
      <c r="AH27" s="355" t="str">
        <f>IF(NOT(ISBLANK('2 sup_templates'!AH27)),IF(NOT(ISBLANK('2 sup_templates'!AH26)),'2 sup_templates'!AH27/'2 sup_templates'!AH26-1,""),"")</f>
        <v/>
      </c>
      <c r="AI27" s="355" t="str">
        <f>IF(NOT(ISBLANK('2 sup_templates'!AI27)),IF(NOT(ISBLANK('2 sup_templates'!AI26)),'2 sup_templates'!AI27/'2 sup_templates'!AI26-1,""),"")</f>
        <v/>
      </c>
      <c r="AJ27" s="355" t="str">
        <f>IF(NOT(ISBLANK('2 sup_templates'!AJ27)),IF(NOT(ISBLANK('2 sup_templates'!AJ26)),'2 sup_templates'!AJ27/'2 sup_templates'!AJ26-1,""),"")</f>
        <v/>
      </c>
      <c r="AK27" s="355" t="str">
        <f>IF(NOT(ISBLANK('2 sup_templates'!AK27)),IF(NOT(ISBLANK('2 sup_templates'!AK26)),'2 sup_templates'!AK27/'2 sup_templates'!AK26-1,""),"")</f>
        <v/>
      </c>
      <c r="AL27" s="355" t="str">
        <f>IF(NOT(ISBLANK('2 sup_templates'!AL27)),IF(NOT(ISBLANK('2 sup_templates'!AL26)),'2 sup_templates'!AL27/'2 sup_templates'!AL26-1,""),"")</f>
        <v/>
      </c>
      <c r="AM27" s="248"/>
      <c r="AN27" s="60">
        <v>2018</v>
      </c>
      <c r="AO27" s="91" t="str">
        <f>IF(NOT(ISBLANK('2 sup_templates'!AO27)),IF(NOT(ISBLANK('2 sup_templates'!AO26)),'2 sup_templates'!AO27/'2 sup_templates'!AO26-1,""),"")</f>
        <v/>
      </c>
      <c r="AP27" s="96" t="str">
        <f>IF(NOT(ISBLANK('2 sup_templates'!AP27)),IF(NOT(ISBLANK('2 sup_templates'!AP26)),'2 sup_templates'!AP27/'2 sup_templates'!AP26-1,""),"")</f>
        <v/>
      </c>
      <c r="AQ27" s="91" t="str">
        <f>IF(NOT(ISBLANK('2 sup_templates'!AQ27)),IF(NOT(ISBLANK('2 sup_templates'!AQ26)),'2 sup_templates'!AQ27/'2 sup_templates'!AQ26-1,""),"")</f>
        <v/>
      </c>
      <c r="AR27" s="96" t="str">
        <f>IF(NOT(ISBLANK('2 sup_templates'!AR27)),IF(NOT(ISBLANK('2 sup_templates'!AR26)),'2 sup_templates'!AR27/'2 sup_templates'!AR26-1,""),"")</f>
        <v/>
      </c>
      <c r="AS27" s="91" t="str">
        <f>IF(NOT(ISBLANK('2 sup_templates'!AS27)),IF(NOT(ISBLANK('2 sup_templates'!AS26)),'2 sup_templates'!AS27/'2 sup_templates'!AS26-1,""),"")</f>
        <v/>
      </c>
      <c r="AT27" s="96" t="str">
        <f>IF(NOT(ISBLANK('2 sup_templates'!AT27)),IF(NOT(ISBLANK('2 sup_templates'!AT26)),'2 sup_templates'!AT27/'2 sup_templates'!AT26-1,""),"")</f>
        <v/>
      </c>
      <c r="AU27" s="91" t="str">
        <f>IF(NOT(ISBLANK('2 sup_templates'!AU27)),IF(NOT(ISBLANK('2 sup_templates'!AU26)),'2 sup_templates'!AU27/'2 sup_templates'!AU26-1,""),"")</f>
        <v/>
      </c>
      <c r="AV27" s="96" t="str">
        <f>IF(NOT(ISBLANK('2 sup_templates'!AV27)),IF(NOT(ISBLANK('2 sup_templates'!AV26)),'2 sup_templates'!AV27/'2 sup_templates'!AV26-1,""),"")</f>
        <v/>
      </c>
      <c r="AW27" s="96" t="str">
        <f>IF(NOT(ISBLANK('2 sup_templates'!AW27)),IF(NOT(ISBLANK('2 sup_templates'!AW26)),'2 sup_templates'!AW27/'2 sup_templates'!AW26-1,""),"")</f>
        <v/>
      </c>
      <c r="AX27" s="96" t="str">
        <f>IF(NOT(ISBLANK('2 sup_templates'!AX27)),IF(NOT(ISBLANK('2 sup_templates'!AX26)),'2 sup_templates'!AX27/'2 sup_templates'!AX26-1,""),"")</f>
        <v/>
      </c>
      <c r="AY27" s="96" t="str">
        <f>IF(NOT(ISBLANK('2 sup_templates'!AY27)),IF(NOT(ISBLANK('2 sup_templates'!AY26)),'2 sup_templates'!AY27/'2 sup_templates'!AY26-1,""),"")</f>
        <v/>
      </c>
      <c r="AZ27" s="96" t="str">
        <f>IF(NOT(ISBLANK('2 sup_templates'!AZ27)),IF(NOT(ISBLANK('2 sup_templates'!AZ26)),'2 sup_templates'!AZ27/'2 sup_templates'!AZ26-1,""),"")</f>
        <v/>
      </c>
      <c r="BA27" s="96" t="str">
        <f>IF(NOT(ISBLANK('2 sup_templates'!BA27)),IF(NOT(ISBLANK('2 sup_templates'!BA26)),'2 sup_templates'!BA27/'2 sup_templates'!BA26-1,""),"")</f>
        <v/>
      </c>
      <c r="BB27" s="96" t="str">
        <f>IF(NOT(ISBLANK('2 sup_templates'!BB27)),IF(NOT(ISBLANK('2 sup_templates'!BB26)),'2 sup_templates'!BB27/'2 sup_templates'!BB26-1,""),"")</f>
        <v/>
      </c>
      <c r="BC27" s="96" t="str">
        <f>IF(NOT(ISBLANK('2 sup_templates'!BC27)),IF(NOT(ISBLANK('2 sup_templates'!BC26)),'2 sup_templates'!BC27/'2 sup_templates'!BC26-1,""),"")</f>
        <v/>
      </c>
      <c r="BD27" s="96" t="str">
        <f>IF(NOT(ISBLANK('2 sup_templates'!BD27)),IF(NOT(ISBLANK('2 sup_templates'!BD26)),'2 sup_templates'!BD27/'2 sup_templates'!BD26-1,""),"")</f>
        <v/>
      </c>
      <c r="BE27" s="96" t="str">
        <f>IF(NOT(ISBLANK('2 sup_templates'!BE27)),IF(NOT(ISBLANK('2 sup_templates'!BE26)),'2 sup_templates'!BE27/'2 sup_templates'!BE26-1,""),"")</f>
        <v/>
      </c>
      <c r="BF27" s="96" t="str">
        <f>IF(NOT(ISBLANK('2 sup_templates'!BF27)),IF(NOT(ISBLANK('2 sup_templates'!BF26)),'2 sup_templates'!BF27/'2 sup_templates'!BF26-1,""),"")</f>
        <v/>
      </c>
      <c r="BG27" s="96" t="str">
        <f>IF(NOT(ISBLANK('2 sup_templates'!BG27)),IF(NOT(ISBLANK('2 sup_templates'!BG26)),'2 sup_templates'!BG27/'2 sup_templates'!BG26-1,""),"")</f>
        <v/>
      </c>
      <c r="BH27" s="96" t="str">
        <f>IF(NOT(ISBLANK('2 sup_templates'!BH27)),IF(NOT(ISBLANK('2 sup_templates'!BH26)),'2 sup_templates'!BH27/'2 sup_templates'!BH26-1,""),"")</f>
        <v/>
      </c>
      <c r="BI27" s="96" t="str">
        <f>IF(NOT(ISBLANK('2 sup_templates'!BI27)),IF(NOT(ISBLANK('2 sup_templates'!BI26)),'2 sup_templates'!BI27/'2 sup_templates'!BI26-1,""),"")</f>
        <v/>
      </c>
      <c r="BJ27" s="96" t="str">
        <f>IF(NOT(ISBLANK('2 sup_templates'!BJ27)),IF(NOT(ISBLANK('2 sup_templates'!BJ26)),'2 sup_templates'!BJ27/'2 sup_templates'!BJ26-1,""),"")</f>
        <v/>
      </c>
      <c r="BK27" s="96" t="str">
        <f>IF(NOT(ISBLANK('2 sup_templates'!BK27)),IF(NOT(ISBLANK('2 sup_templates'!BK26)),'2 sup_templates'!BK27/'2 sup_templates'!BK26-1,""),"")</f>
        <v/>
      </c>
      <c r="BL27" s="96" t="str">
        <f>IF(NOT(ISBLANK('2 sup_templates'!BL27)),IF(NOT(ISBLANK('2 sup_templates'!BL26)),'2 sup_templates'!BL27/'2 sup_templates'!BL26-1,""),"")</f>
        <v/>
      </c>
      <c r="BM27" s="248"/>
      <c r="BN27" s="120">
        <v>2018</v>
      </c>
      <c r="BO27" s="91" t="str">
        <f>IF(NOT(ISBLANK('2 sup_templates'!BO27)),IF(NOT(ISBLANK('2 sup_templates'!BO26)),'2 sup_templates'!BO27/'2 sup_templates'!BO26-1,""),"")</f>
        <v/>
      </c>
      <c r="BP27" s="91" t="str">
        <f>IF(NOT(ISBLANK('2 sup_templates'!BP27)),IF(NOT(ISBLANK('2 sup_templates'!BP26)),'2 sup_templates'!BP27/'2 sup_templates'!BP26-1,""),"")</f>
        <v/>
      </c>
      <c r="BQ27" s="91" t="str">
        <f>IF(NOT(ISBLANK('2 sup_templates'!BQ27)),IF(NOT(ISBLANK('2 sup_templates'!BQ26)),'2 sup_templates'!BQ27/'2 sup_templates'!BQ26-1,""),"")</f>
        <v/>
      </c>
      <c r="BR27" s="91" t="str">
        <f>IF(NOT(ISBLANK('2 sup_templates'!BR27)),IF(NOT(ISBLANK('2 sup_templates'!BR26)),'2 sup_templates'!BR27/'2 sup_templates'!BR26-1,""),"")</f>
        <v/>
      </c>
      <c r="BS27" s="91" t="str">
        <f>IF(NOT(ISBLANK('2 sup_templates'!BS27)),IF(NOT(ISBLANK('2 sup_templates'!BS26)),'2 sup_templates'!BS27/'2 sup_templates'!BS26-1,""),"")</f>
        <v/>
      </c>
      <c r="BT27" s="91" t="str">
        <f>IF(NOT(ISBLANK('2 sup_templates'!BT27)),IF(NOT(ISBLANK('2 sup_templates'!BT26)),'2 sup_templates'!BT27/'2 sup_templates'!BT26-1,""),"")</f>
        <v/>
      </c>
      <c r="BU27" s="91" t="str">
        <f>IF(NOT(ISBLANK('2 sup_templates'!BU27)),IF(NOT(ISBLANK('2 sup_templates'!BU26)),'2 sup_templates'!BU27/'2 sup_templates'!BU26-1,""),"")</f>
        <v/>
      </c>
      <c r="BV27" s="91" t="str">
        <f>IF(NOT(ISBLANK('2 sup_templates'!BV27)),IF(NOT(ISBLANK('2 sup_templates'!BV26)),'2 sup_templates'!BV27/'2 sup_templates'!BV26-1,""),"")</f>
        <v/>
      </c>
      <c r="BW27" s="91" t="str">
        <f>IF(NOT(ISBLANK('2 sup_templates'!BW27)),IF(NOT(ISBLANK('2 sup_templates'!BW26)),'2 sup_templates'!BW27/'2 sup_templates'!BW26-1,""),"")</f>
        <v/>
      </c>
      <c r="BX27" s="91" t="str">
        <f>IF(NOT(ISBLANK('2 sup_templates'!BX27)),IF(NOT(ISBLANK('2 sup_templates'!BX26)),'2 sup_templates'!BX27/'2 sup_templates'!BX26-1,""),"")</f>
        <v/>
      </c>
      <c r="BY27" s="91" t="str">
        <f>IF(NOT(ISBLANK('2 sup_templates'!BY27)),IF(NOT(ISBLANK('2 sup_templates'!BY26)),'2 sup_templates'!BY27/'2 sup_templates'!BY26-1,""),"")</f>
        <v/>
      </c>
      <c r="BZ27" s="91" t="str">
        <f>IF(NOT(ISBLANK('2 sup_templates'!BZ27)),IF(NOT(ISBLANK('2 sup_templates'!BZ26)),'2 sup_templates'!BZ27/'2 sup_templates'!BZ26-1,""),"")</f>
        <v/>
      </c>
      <c r="CA27" s="91" t="str">
        <f>IF(NOT(ISBLANK('2 sup_templates'!CA27)),IF(NOT(ISBLANK('2 sup_templates'!CA26)),'2 sup_templates'!CA27/'2 sup_templates'!CA26-1,""),"")</f>
        <v/>
      </c>
      <c r="CB27" s="91" t="str">
        <f>IF(NOT(ISBLANK('2 sup_templates'!CB27)),IF(NOT(ISBLANK('2 sup_templates'!CB26)),'2 sup_templates'!CB27/'2 sup_templates'!CB26-1,""),"")</f>
        <v/>
      </c>
      <c r="CC27" s="91" t="str">
        <f>IF(NOT(ISBLANK('2 sup_templates'!CC27)),IF(NOT(ISBLANK('2 sup_templates'!CC26)),'2 sup_templates'!CC27/'2 sup_templates'!CC26-1,""),"")</f>
        <v/>
      </c>
      <c r="CD27" s="91" t="str">
        <f>IF(NOT(ISBLANK('2 sup_templates'!CD27)),IF(NOT(ISBLANK('2 sup_templates'!CD26)),'2 sup_templates'!CD27/'2 sup_templates'!CD26-1,""),"")</f>
        <v/>
      </c>
      <c r="CE27" s="91" t="str">
        <f>IF(NOT(ISBLANK('2 sup_templates'!CE27)),IF(NOT(ISBLANK('2 sup_templates'!CE26)),'2 sup_templates'!CE27/'2 sup_templates'!CE26-1,""),"")</f>
        <v/>
      </c>
      <c r="CF27" s="91" t="str">
        <f>IF(NOT(ISBLANK('2 sup_templates'!CF27)),IF(NOT(ISBLANK('2 sup_templates'!CF26)),'2 sup_templates'!CF27/'2 sup_templates'!CF26-1,""),"")</f>
        <v/>
      </c>
      <c r="CG27" s="91" t="str">
        <f>IF(NOT(ISBLANK('2 sup_templates'!CG27)),IF(NOT(ISBLANK('2 sup_templates'!CG26)),'2 sup_templates'!CG27/'2 sup_templates'!CG26-1,""),"")</f>
        <v/>
      </c>
      <c r="CH27" s="91" t="str">
        <f>IF(NOT(ISBLANK('2 sup_templates'!CH27)),IF(NOT(ISBLANK('2 sup_templates'!CH26)),'2 sup_templates'!CH27/'2 sup_templates'!CH26-1,""),"")</f>
        <v/>
      </c>
      <c r="CI27" s="91" t="str">
        <f>IF(NOT(ISBLANK('2 sup_templates'!CI27)),IF(NOT(ISBLANK('2 sup_templates'!CI26)),'2 sup_templates'!CI27/'2 sup_templates'!CI26-1,""),"")</f>
        <v/>
      </c>
      <c r="CJ27" s="91" t="str">
        <f>IF(NOT(ISBLANK('2 sup_templates'!CJ27)),IF(NOT(ISBLANK('2 sup_templates'!CJ26)),'2 sup_templates'!CJ27/'2 sup_templates'!CJ26-1,""),"")</f>
        <v/>
      </c>
      <c r="CK27" s="91" t="str">
        <f>IF(NOT(ISBLANK('2 sup_templates'!CK27)),IF(NOT(ISBLANK('2 sup_templates'!CK26)),'2 sup_templates'!CK27/'2 sup_templates'!CK26-1,""),"")</f>
        <v/>
      </c>
      <c r="CL27" s="91" t="str">
        <f>IF(NOT(ISBLANK('2 sup_templates'!CL27)),IF(NOT(ISBLANK('2 sup_templates'!CL26)),'2 sup_templates'!CL27/'2 sup_templates'!CL26-1,""),"")</f>
        <v/>
      </c>
      <c r="CN27" s="61">
        <v>2018</v>
      </c>
      <c r="CO27" s="94" t="str">
        <f>IF(NOT(ISBLANK('2 sup_templates'!DF27)),IF(NOT(ISBLANK('2 sup_templates'!DF26)),'2 sup_templates'!DF27/'2 sup_templates'!DF26-1,""),"")</f>
        <v/>
      </c>
      <c r="CP27" s="94" t="str">
        <f>IF(NOT(ISBLANK('2 sup_templates'!DG27)),IF(NOT(ISBLANK('2 sup_templates'!DG26)),'2 sup_templates'!DG27/'2 sup_templates'!DG26-1,""),"")</f>
        <v/>
      </c>
      <c r="CQ27" s="94" t="str">
        <f>IF(NOT(ISBLANK('2 sup_templates'!DH27)),IF(NOT(ISBLANK('2 sup_templates'!DH26)),'2 sup_templates'!DH27/'2 sup_templates'!DH26-1,""),"")</f>
        <v/>
      </c>
      <c r="CR27" s="94" t="str">
        <f>IF(NOT(ISBLANK('2 sup_templates'!DI27)),IF(NOT(ISBLANK('2 sup_templates'!DI26)),'2 sup_templates'!DI27/'2 sup_templates'!DI26-1,""),"")</f>
        <v/>
      </c>
      <c r="CS27" s="94" t="str">
        <f>IF(NOT(ISBLANK('2 sup_templates'!DJ27)),IF(NOT(ISBLANK('2 sup_templates'!DJ26)),'2 sup_templates'!DJ27/'2 sup_templates'!DJ26-1,""),"")</f>
        <v/>
      </c>
      <c r="CT27" s="94" t="str">
        <f>IF(NOT(ISBLANK('2 sup_templates'!DK27)),IF(NOT(ISBLANK('2 sup_templates'!DK26)),'2 sup_templates'!DK27/'2 sup_templates'!DK26-1,""),"")</f>
        <v/>
      </c>
      <c r="CU27" s="94" t="str">
        <f>IF(NOT(ISBLANK('2 sup_templates'!DL27)),IF(NOT(ISBLANK('2 sup_templates'!DL26)),'2 sup_templates'!DL27/'2 sup_templates'!DL26-1,""),"")</f>
        <v/>
      </c>
      <c r="CV27" s="94" t="str">
        <f>IF(NOT(ISBLANK('2 sup_templates'!DM27)),IF(NOT(ISBLANK('2 sup_templates'!DM26)),'2 sup_templates'!DM27/'2 sup_templates'!DM26-1,""),"")</f>
        <v/>
      </c>
      <c r="CW27" s="94" t="str">
        <f>IF(NOT(ISBLANK('2 sup_templates'!DN27)),IF(NOT(ISBLANK('2 sup_templates'!DN26)),'2 sup_templates'!DN27/'2 sup_templates'!DN26-1,""),"")</f>
        <v/>
      </c>
      <c r="CX27" s="94" t="str">
        <f>IF(NOT(ISBLANK('2 sup_templates'!DO27)),IF(NOT(ISBLANK('2 sup_templates'!DO26)),'2 sup_templates'!DO27/'2 sup_templates'!DO26-1,""),"")</f>
        <v/>
      </c>
      <c r="CY27" s="94" t="str">
        <f>IF(NOT(ISBLANK('2 sup_templates'!DP27)),IF(NOT(ISBLANK('2 sup_templates'!DP26)),'2 sup_templates'!DP27/'2 sup_templates'!DP26-1,""),"")</f>
        <v/>
      </c>
      <c r="CZ27" s="94" t="str">
        <f>IF(NOT(ISBLANK('2 sup_templates'!DQ27)),IF(NOT(ISBLANK('2 sup_templates'!DQ26)),'2 sup_templates'!DQ27/'2 sup_templates'!DQ26-1,""),"")</f>
        <v/>
      </c>
      <c r="DA27" s="94" t="str">
        <f>IF(NOT(ISBLANK('2 sup_templates'!DR27)),IF(NOT(ISBLANK('2 sup_templates'!DR26)),'2 sup_templates'!DR27/'2 sup_templates'!DR26-1,""),"")</f>
        <v/>
      </c>
      <c r="DB27" s="94" t="str">
        <f>IF(NOT(ISBLANK('2 sup_templates'!DS27)),IF(NOT(ISBLANK('2 sup_templates'!DS26)),'2 sup_templates'!DS27/'2 sup_templates'!DS26-1,""),"")</f>
        <v/>
      </c>
    </row>
    <row r="28" spans="1:106" x14ac:dyDescent="0.2">
      <c r="A28" s="4"/>
      <c r="B28" s="60">
        <v>2019</v>
      </c>
      <c r="C28" s="355" t="str">
        <f>IF(NOT(ISBLANK('2 sup_templates'!C28)),IF(NOT(ISBLANK('2 sup_templates'!C27)),'2 sup_templates'!C28/'2 sup_templates'!C27-1,""),"")</f>
        <v/>
      </c>
      <c r="D28" s="355" t="str">
        <f>IF(NOT(ISBLANK('2 sup_templates'!D28)),IF(NOT(ISBLANK('2 sup_templates'!D27)),'2 sup_templates'!D28/'2 sup_templates'!D27-1,""),"")</f>
        <v/>
      </c>
      <c r="E28" s="355" t="str">
        <f>IF(NOT(ISBLANK('2 sup_templates'!E28)),IF(NOT(ISBLANK('2 sup_templates'!E27)),'2 sup_templates'!E28/'2 sup_templates'!E27-1,""),"")</f>
        <v/>
      </c>
      <c r="F28" s="355" t="str">
        <f>IF(NOT(ISBLANK('2 sup_templates'!F28)),IF(NOT(ISBLANK('2 sup_templates'!F27)),'2 sup_templates'!F28/'2 sup_templates'!F27-1,""),"")</f>
        <v/>
      </c>
      <c r="G28" s="355" t="str">
        <f>IF(NOT(ISBLANK('2 sup_templates'!G28)),IF(NOT(ISBLANK('2 sup_templates'!G27)),'2 sup_templates'!G28/'2 sup_templates'!G27-1,""),"")</f>
        <v/>
      </c>
      <c r="H28" s="355" t="str">
        <f>IF(NOT(ISBLANK('2 sup_templates'!H28)),IF(NOT(ISBLANK('2 sup_templates'!H27)),'2 sup_templates'!H28/'2 sup_templates'!H27-1,""),"")</f>
        <v/>
      </c>
      <c r="I28" s="355" t="str">
        <f>IF(NOT(ISBLANK('2 sup_templates'!I28)),IF(NOT(ISBLANK('2 sup_templates'!I27)),'2 sup_templates'!I28/'2 sup_templates'!I27-1,""),"")</f>
        <v/>
      </c>
      <c r="J28" s="355" t="str">
        <f>IF(NOT(ISBLANK('2 sup_templates'!J28)),IF(NOT(ISBLANK('2 sup_templates'!J27)),'2 sup_templates'!J28/'2 sup_templates'!J27-1,""),"")</f>
        <v/>
      </c>
      <c r="K28" s="355" t="str">
        <f>IF(NOT(ISBLANK('2 sup_templates'!K28)),IF(NOT(ISBLANK('2 sup_templates'!K27)),'2 sup_templates'!K28/'2 sup_templates'!K27-1,""),"")</f>
        <v/>
      </c>
      <c r="L28" s="355" t="str">
        <f>IF(NOT(ISBLANK('2 sup_templates'!L28)),IF(NOT(ISBLANK('2 sup_templates'!L27)),'2 sup_templates'!L28/'2 sup_templates'!L27-1,""),"")</f>
        <v/>
      </c>
      <c r="M28" s="355" t="str">
        <f>IF(NOT(ISBLANK('2 sup_templates'!M28)),IF(NOT(ISBLANK('2 sup_templates'!M27)),'2 sup_templates'!M28/'2 sup_templates'!M27-1,""),"")</f>
        <v/>
      </c>
      <c r="N28" s="355" t="str">
        <f>IF(NOT(ISBLANK('2 sup_templates'!N28)),IF(NOT(ISBLANK('2 sup_templates'!N27)),'2 sup_templates'!N28/'2 sup_templates'!N27-1,""),"")</f>
        <v/>
      </c>
      <c r="O28" s="355" t="str">
        <f>IF(NOT(ISBLANK('2 sup_templates'!O28)),IF(NOT(ISBLANK('2 sup_templates'!O27)),'2 sup_templates'!O28/'2 sup_templates'!O27-1,""),"")</f>
        <v/>
      </c>
      <c r="P28" s="355" t="str">
        <f>IF(NOT(ISBLANK('2 sup_templates'!P28)),IF(NOT(ISBLANK('2 sup_templates'!P27)),'2 sup_templates'!P28/'2 sup_templates'!P27-1,""),"")</f>
        <v/>
      </c>
      <c r="Q28" s="355" t="str">
        <f>IF(NOT(ISBLANK('2 sup_templates'!Q28)),IF(NOT(ISBLANK('2 sup_templates'!Q27)),'2 sup_templates'!Q28/'2 sup_templates'!Q27-1,""),"")</f>
        <v/>
      </c>
      <c r="R28" s="355" t="str">
        <f>IF(NOT(ISBLANK('2 sup_templates'!R28)),IF(NOT(ISBLANK('2 sup_templates'!R27)),'2 sup_templates'!R28/'2 sup_templates'!R27-1,""),"")</f>
        <v/>
      </c>
      <c r="S28" s="355" t="str">
        <f>IF(NOT(ISBLANK('2 sup_templates'!S28)),IF(NOT(ISBLANK('2 sup_templates'!S27)),'2 sup_templates'!S28/'2 sup_templates'!S27-1,""),"")</f>
        <v/>
      </c>
      <c r="T28" s="355" t="str">
        <f>IF(NOT(ISBLANK('2 sup_templates'!T28)),IF(NOT(ISBLANK('2 sup_templates'!T27)),'2 sup_templates'!T28/'2 sup_templates'!T27-1,""),"")</f>
        <v/>
      </c>
      <c r="U28" s="355" t="str">
        <f>IF(NOT(ISBLANK('2 sup_templates'!U28)),IF(NOT(ISBLANK('2 sup_templates'!U27)),'2 sup_templates'!U28/'2 sup_templates'!U27-1,""),"")</f>
        <v/>
      </c>
      <c r="V28" s="355" t="str">
        <f>IF(NOT(ISBLANK('2 sup_templates'!V28)),IF(NOT(ISBLANK('2 sup_templates'!V27)),'2 sup_templates'!V28/'2 sup_templates'!V27-1,""),"")</f>
        <v/>
      </c>
      <c r="W28" s="355" t="str">
        <f>IF(NOT(ISBLANK('2 sup_templates'!W28)),IF(NOT(ISBLANK('2 sup_templates'!W27)),'2 sup_templates'!W28/'2 sup_templates'!W27-1,""),"")</f>
        <v/>
      </c>
      <c r="X28" s="355" t="str">
        <f>IF(NOT(ISBLANK('2 sup_templates'!X28)),IF(NOT(ISBLANK('2 sup_templates'!X27)),'2 sup_templates'!X28/'2 sup_templates'!X27-1,""),"")</f>
        <v/>
      </c>
      <c r="Y28" s="355" t="str">
        <f>IF(NOT(ISBLANK('2 sup_templates'!Y28)),IF(NOT(ISBLANK('2 sup_templates'!Y27)),'2 sup_templates'!Y28/'2 sup_templates'!Y27-1,""),"")</f>
        <v/>
      </c>
      <c r="Z28" s="355" t="str">
        <f>IF(NOT(ISBLANK('2 sup_templates'!Z28)),IF(NOT(ISBLANK('2 sup_templates'!Z27)),'2 sup_templates'!Z28/'2 sup_templates'!Z27-1,""),"")</f>
        <v/>
      </c>
      <c r="AA28" s="355" t="str">
        <f>IF(NOT(ISBLANK('2 sup_templates'!AA28)),IF(NOT(ISBLANK('2 sup_templates'!AA27)),'2 sup_templates'!AA28/'2 sup_templates'!AA27-1,""),"")</f>
        <v/>
      </c>
      <c r="AB28" s="355" t="str">
        <f>IF(NOT(ISBLANK('2 sup_templates'!AB28)),IF(NOT(ISBLANK('2 sup_templates'!AB27)),'2 sup_templates'!AB28/'2 sup_templates'!AB27-1,""),"")</f>
        <v/>
      </c>
      <c r="AC28" s="355" t="str">
        <f>IF(NOT(ISBLANK('2 sup_templates'!AC28)),IF(NOT(ISBLANK('2 sup_templates'!AC27)),'2 sup_templates'!AC28/'2 sup_templates'!AC27-1,""),"")</f>
        <v/>
      </c>
      <c r="AD28" s="355" t="str">
        <f>IF(NOT(ISBLANK('2 sup_templates'!AD28)),IF(NOT(ISBLANK('2 sup_templates'!AD27)),'2 sup_templates'!AD28/'2 sup_templates'!AD27-1,""),"")</f>
        <v/>
      </c>
      <c r="AE28" s="355" t="str">
        <f>IF(NOT(ISBLANK('2 sup_templates'!AE28)),IF(NOT(ISBLANK('2 sup_templates'!AE27)),'2 sup_templates'!AE28/'2 sup_templates'!AE27-1,""),"")</f>
        <v/>
      </c>
      <c r="AF28" s="355" t="str">
        <f>IF(NOT(ISBLANK('2 sup_templates'!AF28)),IF(NOT(ISBLANK('2 sup_templates'!AF27)),'2 sup_templates'!AF28/'2 sup_templates'!AF27-1,""),"")</f>
        <v/>
      </c>
      <c r="AG28" s="355" t="str">
        <f>IF(NOT(ISBLANK('2 sup_templates'!AG28)),IF(NOT(ISBLANK('2 sup_templates'!AG27)),'2 sup_templates'!AG28/'2 sup_templates'!AG27-1,""),"")</f>
        <v/>
      </c>
      <c r="AH28" s="355" t="str">
        <f>IF(NOT(ISBLANK('2 sup_templates'!AH28)),IF(NOT(ISBLANK('2 sup_templates'!AH27)),'2 sup_templates'!AH28/'2 sup_templates'!AH27-1,""),"")</f>
        <v/>
      </c>
      <c r="AI28" s="355" t="str">
        <f>IF(NOT(ISBLANK('2 sup_templates'!AI28)),IF(NOT(ISBLANK('2 sup_templates'!AI27)),'2 sup_templates'!AI28/'2 sup_templates'!AI27-1,""),"")</f>
        <v/>
      </c>
      <c r="AJ28" s="355" t="str">
        <f>IF(NOT(ISBLANK('2 sup_templates'!AJ28)),IF(NOT(ISBLANK('2 sup_templates'!AJ27)),'2 sup_templates'!AJ28/'2 sup_templates'!AJ27-1,""),"")</f>
        <v/>
      </c>
      <c r="AK28" s="355" t="str">
        <f>IF(NOT(ISBLANK('2 sup_templates'!AK28)),IF(NOT(ISBLANK('2 sup_templates'!AK27)),'2 sup_templates'!AK28/'2 sup_templates'!AK27-1,""),"")</f>
        <v/>
      </c>
      <c r="AL28" s="355" t="str">
        <f>IF(NOT(ISBLANK('2 sup_templates'!AL28)),IF(NOT(ISBLANK('2 sup_templates'!AL27)),'2 sup_templates'!AL28/'2 sup_templates'!AL27-1,""),"")</f>
        <v/>
      </c>
      <c r="AM28" s="248"/>
      <c r="AN28" s="60">
        <v>2019</v>
      </c>
      <c r="AO28" s="91" t="str">
        <f>IF(NOT(ISBLANK('2 sup_templates'!AO28)),IF(NOT(ISBLANK('2 sup_templates'!AO27)),'2 sup_templates'!AO28/'2 sup_templates'!AO27-1,""),"")</f>
        <v/>
      </c>
      <c r="AP28" s="96" t="str">
        <f>IF(NOT(ISBLANK('2 sup_templates'!AP28)),IF(NOT(ISBLANK('2 sup_templates'!AP27)),'2 sup_templates'!AP28/'2 sup_templates'!AP27-1,""),"")</f>
        <v/>
      </c>
      <c r="AQ28" s="91" t="str">
        <f>IF(NOT(ISBLANK('2 sup_templates'!AQ28)),IF(NOT(ISBLANK('2 sup_templates'!AQ27)),'2 sup_templates'!AQ28/'2 sup_templates'!AQ27-1,""),"")</f>
        <v/>
      </c>
      <c r="AR28" s="96" t="str">
        <f>IF(NOT(ISBLANK('2 sup_templates'!AR28)),IF(NOT(ISBLANK('2 sup_templates'!AR27)),'2 sup_templates'!AR28/'2 sup_templates'!AR27-1,""),"")</f>
        <v/>
      </c>
      <c r="AS28" s="91" t="str">
        <f>IF(NOT(ISBLANK('2 sup_templates'!AS28)),IF(NOT(ISBLANK('2 sup_templates'!AS27)),'2 sup_templates'!AS28/'2 sup_templates'!AS27-1,""),"")</f>
        <v/>
      </c>
      <c r="AT28" s="96" t="str">
        <f>IF(NOT(ISBLANK('2 sup_templates'!AT28)),IF(NOT(ISBLANK('2 sup_templates'!AT27)),'2 sup_templates'!AT28/'2 sup_templates'!AT27-1,""),"")</f>
        <v/>
      </c>
      <c r="AU28" s="91" t="str">
        <f>IF(NOT(ISBLANK('2 sup_templates'!AU28)),IF(NOT(ISBLANK('2 sup_templates'!AU27)),'2 sup_templates'!AU28/'2 sup_templates'!AU27-1,""),"")</f>
        <v/>
      </c>
      <c r="AV28" s="96" t="str">
        <f>IF(NOT(ISBLANK('2 sup_templates'!AV28)),IF(NOT(ISBLANK('2 sup_templates'!AV27)),'2 sup_templates'!AV28/'2 sup_templates'!AV27-1,""),"")</f>
        <v/>
      </c>
      <c r="AW28" s="96" t="str">
        <f>IF(NOT(ISBLANK('2 sup_templates'!AW28)),IF(NOT(ISBLANK('2 sup_templates'!AW27)),'2 sup_templates'!AW28/'2 sup_templates'!AW27-1,""),"")</f>
        <v/>
      </c>
      <c r="AX28" s="96" t="str">
        <f>IF(NOT(ISBLANK('2 sup_templates'!AX28)),IF(NOT(ISBLANK('2 sup_templates'!AX27)),'2 sup_templates'!AX28/'2 sup_templates'!AX27-1,""),"")</f>
        <v/>
      </c>
      <c r="AY28" s="96" t="str">
        <f>IF(NOT(ISBLANK('2 sup_templates'!AY28)),IF(NOT(ISBLANK('2 sup_templates'!AY27)),'2 sup_templates'!AY28/'2 sup_templates'!AY27-1,""),"")</f>
        <v/>
      </c>
      <c r="AZ28" s="96" t="str">
        <f>IF(NOT(ISBLANK('2 sup_templates'!AZ28)),IF(NOT(ISBLANK('2 sup_templates'!AZ27)),'2 sup_templates'!AZ28/'2 sup_templates'!AZ27-1,""),"")</f>
        <v/>
      </c>
      <c r="BA28" s="96" t="str">
        <f>IF(NOT(ISBLANK('2 sup_templates'!BA28)),IF(NOT(ISBLANK('2 sup_templates'!BA27)),'2 sup_templates'!BA28/'2 sup_templates'!BA27-1,""),"")</f>
        <v/>
      </c>
      <c r="BB28" s="96" t="str">
        <f>IF(NOT(ISBLANK('2 sup_templates'!BB28)),IF(NOT(ISBLANK('2 sup_templates'!BB27)),'2 sup_templates'!BB28/'2 sup_templates'!BB27-1,""),"")</f>
        <v/>
      </c>
      <c r="BC28" s="96" t="str">
        <f>IF(NOT(ISBLANK('2 sup_templates'!BC28)),IF(NOT(ISBLANK('2 sup_templates'!BC27)),'2 sup_templates'!BC28/'2 sup_templates'!BC27-1,""),"")</f>
        <v/>
      </c>
      <c r="BD28" s="96" t="str">
        <f>IF(NOT(ISBLANK('2 sup_templates'!BD28)),IF(NOT(ISBLANK('2 sup_templates'!BD27)),'2 sup_templates'!BD28/'2 sup_templates'!BD27-1,""),"")</f>
        <v/>
      </c>
      <c r="BE28" s="96" t="str">
        <f>IF(NOT(ISBLANK('2 sup_templates'!BE28)),IF(NOT(ISBLANK('2 sup_templates'!BE27)),'2 sup_templates'!BE28/'2 sup_templates'!BE27-1,""),"")</f>
        <v/>
      </c>
      <c r="BF28" s="96" t="str">
        <f>IF(NOT(ISBLANK('2 sup_templates'!BF28)),IF(NOT(ISBLANK('2 sup_templates'!BF27)),'2 sup_templates'!BF28/'2 sup_templates'!BF27-1,""),"")</f>
        <v/>
      </c>
      <c r="BG28" s="96" t="str">
        <f>IF(NOT(ISBLANK('2 sup_templates'!BG28)),IF(NOT(ISBLANK('2 sup_templates'!BG27)),'2 sup_templates'!BG28/'2 sup_templates'!BG27-1,""),"")</f>
        <v/>
      </c>
      <c r="BH28" s="96" t="str">
        <f>IF(NOT(ISBLANK('2 sup_templates'!BH28)),IF(NOT(ISBLANK('2 sup_templates'!BH27)),'2 sup_templates'!BH28/'2 sup_templates'!BH27-1,""),"")</f>
        <v/>
      </c>
      <c r="BI28" s="96" t="str">
        <f>IF(NOT(ISBLANK('2 sup_templates'!BI28)),IF(NOT(ISBLANK('2 sup_templates'!BI27)),'2 sup_templates'!BI28/'2 sup_templates'!BI27-1,""),"")</f>
        <v/>
      </c>
      <c r="BJ28" s="96" t="str">
        <f>IF(NOT(ISBLANK('2 sup_templates'!BJ28)),IF(NOT(ISBLANK('2 sup_templates'!BJ27)),'2 sup_templates'!BJ28/'2 sup_templates'!BJ27-1,""),"")</f>
        <v/>
      </c>
      <c r="BK28" s="96" t="str">
        <f>IF(NOT(ISBLANK('2 sup_templates'!BK28)),IF(NOT(ISBLANK('2 sup_templates'!BK27)),'2 sup_templates'!BK28/'2 sup_templates'!BK27-1,""),"")</f>
        <v/>
      </c>
      <c r="BL28" s="96" t="str">
        <f>IF(NOT(ISBLANK('2 sup_templates'!BL28)),IF(NOT(ISBLANK('2 sup_templates'!BL27)),'2 sup_templates'!BL28/'2 sup_templates'!BL27-1,""),"")</f>
        <v/>
      </c>
      <c r="BM28" s="248"/>
      <c r="BN28" s="120">
        <v>2019</v>
      </c>
      <c r="BO28" s="91" t="str">
        <f>IF(NOT(ISBLANK('2 sup_templates'!BO28)),IF(NOT(ISBLANK('2 sup_templates'!BO27)),'2 sup_templates'!BO28/'2 sup_templates'!BO27-1,""),"")</f>
        <v/>
      </c>
      <c r="BP28" s="91" t="str">
        <f>IF(NOT(ISBLANK('2 sup_templates'!BP28)),IF(NOT(ISBLANK('2 sup_templates'!BP27)),'2 sup_templates'!BP28/'2 sup_templates'!BP27-1,""),"")</f>
        <v/>
      </c>
      <c r="BQ28" s="91" t="str">
        <f>IF(NOT(ISBLANK('2 sup_templates'!BQ28)),IF(NOT(ISBLANK('2 sup_templates'!BQ27)),'2 sup_templates'!BQ28/'2 sup_templates'!BQ27-1,""),"")</f>
        <v/>
      </c>
      <c r="BR28" s="91" t="str">
        <f>IF(NOT(ISBLANK('2 sup_templates'!BR28)),IF(NOT(ISBLANK('2 sup_templates'!BR27)),'2 sup_templates'!BR28/'2 sup_templates'!BR27-1,""),"")</f>
        <v/>
      </c>
      <c r="BS28" s="91" t="str">
        <f>IF(NOT(ISBLANK('2 sup_templates'!BS28)),IF(NOT(ISBLANK('2 sup_templates'!BS27)),'2 sup_templates'!BS28/'2 sup_templates'!BS27-1,""),"")</f>
        <v/>
      </c>
      <c r="BT28" s="91" t="str">
        <f>IF(NOT(ISBLANK('2 sup_templates'!BT28)),IF(NOT(ISBLANK('2 sup_templates'!BT27)),'2 sup_templates'!BT28/'2 sup_templates'!BT27-1,""),"")</f>
        <v/>
      </c>
      <c r="BU28" s="91" t="str">
        <f>IF(NOT(ISBLANK('2 sup_templates'!BU28)),IF(NOT(ISBLANK('2 sup_templates'!BU27)),'2 sup_templates'!BU28/'2 sup_templates'!BU27-1,""),"")</f>
        <v/>
      </c>
      <c r="BV28" s="91" t="str">
        <f>IF(NOT(ISBLANK('2 sup_templates'!BV28)),IF(NOT(ISBLANK('2 sup_templates'!BV27)),'2 sup_templates'!BV28/'2 sup_templates'!BV27-1,""),"")</f>
        <v/>
      </c>
      <c r="BW28" s="91" t="str">
        <f>IF(NOT(ISBLANK('2 sup_templates'!BW28)),IF(NOT(ISBLANK('2 sup_templates'!BW27)),'2 sup_templates'!BW28/'2 sup_templates'!BW27-1,""),"")</f>
        <v/>
      </c>
      <c r="BX28" s="91" t="str">
        <f>IF(NOT(ISBLANK('2 sup_templates'!BX28)),IF(NOT(ISBLANK('2 sup_templates'!BX27)),'2 sup_templates'!BX28/'2 sup_templates'!BX27-1,""),"")</f>
        <v/>
      </c>
      <c r="BY28" s="91" t="str">
        <f>IF(NOT(ISBLANK('2 sup_templates'!BY28)),IF(NOT(ISBLANK('2 sup_templates'!BY27)),'2 sup_templates'!BY28/'2 sup_templates'!BY27-1,""),"")</f>
        <v/>
      </c>
      <c r="BZ28" s="91" t="str">
        <f>IF(NOT(ISBLANK('2 sup_templates'!BZ28)),IF(NOT(ISBLANK('2 sup_templates'!BZ27)),'2 sup_templates'!BZ28/'2 sup_templates'!BZ27-1,""),"")</f>
        <v/>
      </c>
      <c r="CA28" s="91" t="str">
        <f>IF(NOT(ISBLANK('2 sup_templates'!CA28)),IF(NOT(ISBLANK('2 sup_templates'!CA27)),'2 sup_templates'!CA28/'2 sup_templates'!CA27-1,""),"")</f>
        <v/>
      </c>
      <c r="CB28" s="91" t="str">
        <f>IF(NOT(ISBLANK('2 sup_templates'!CB28)),IF(NOT(ISBLANK('2 sup_templates'!CB27)),'2 sup_templates'!CB28/'2 sup_templates'!CB27-1,""),"")</f>
        <v/>
      </c>
      <c r="CC28" s="91" t="str">
        <f>IF(NOT(ISBLANK('2 sup_templates'!CC28)),IF(NOT(ISBLANK('2 sup_templates'!CC27)),'2 sup_templates'!CC28/'2 sup_templates'!CC27-1,""),"")</f>
        <v/>
      </c>
      <c r="CD28" s="91" t="str">
        <f>IF(NOT(ISBLANK('2 sup_templates'!CD28)),IF(NOT(ISBLANK('2 sup_templates'!CD27)),'2 sup_templates'!CD28/'2 sup_templates'!CD27-1,""),"")</f>
        <v/>
      </c>
      <c r="CE28" s="91" t="str">
        <f>IF(NOT(ISBLANK('2 sup_templates'!CE28)),IF(NOT(ISBLANK('2 sup_templates'!CE27)),'2 sup_templates'!CE28/'2 sup_templates'!CE27-1,""),"")</f>
        <v/>
      </c>
      <c r="CF28" s="91" t="str">
        <f>IF(NOT(ISBLANK('2 sup_templates'!CF28)),IF(NOT(ISBLANK('2 sup_templates'!CF27)),'2 sup_templates'!CF28/'2 sup_templates'!CF27-1,""),"")</f>
        <v/>
      </c>
      <c r="CG28" s="91" t="str">
        <f>IF(NOT(ISBLANK('2 sup_templates'!CG28)),IF(NOT(ISBLANK('2 sup_templates'!CG27)),'2 sup_templates'!CG28/'2 sup_templates'!CG27-1,""),"")</f>
        <v/>
      </c>
      <c r="CH28" s="91" t="str">
        <f>IF(NOT(ISBLANK('2 sup_templates'!CH28)),IF(NOT(ISBLANK('2 sup_templates'!CH27)),'2 sup_templates'!CH28/'2 sup_templates'!CH27-1,""),"")</f>
        <v/>
      </c>
      <c r="CI28" s="91" t="str">
        <f>IF(NOT(ISBLANK('2 sup_templates'!CI28)),IF(NOT(ISBLANK('2 sup_templates'!CI27)),'2 sup_templates'!CI28/'2 sup_templates'!CI27-1,""),"")</f>
        <v/>
      </c>
      <c r="CJ28" s="91" t="str">
        <f>IF(NOT(ISBLANK('2 sup_templates'!CJ28)),IF(NOT(ISBLANK('2 sup_templates'!CJ27)),'2 sup_templates'!CJ28/'2 sup_templates'!CJ27-1,""),"")</f>
        <v/>
      </c>
      <c r="CK28" s="91" t="str">
        <f>IF(NOT(ISBLANK('2 sup_templates'!CK28)),IF(NOT(ISBLANK('2 sup_templates'!CK27)),'2 sup_templates'!CK28/'2 sup_templates'!CK27-1,""),"")</f>
        <v/>
      </c>
      <c r="CL28" s="91" t="str">
        <f>IF(NOT(ISBLANK('2 sup_templates'!CL28)),IF(NOT(ISBLANK('2 sup_templates'!CL27)),'2 sup_templates'!CL28/'2 sup_templates'!CL27-1,""),"")</f>
        <v/>
      </c>
      <c r="CN28" s="61">
        <v>2019</v>
      </c>
      <c r="CO28" s="94" t="str">
        <f>IF(NOT(ISBLANK('2 sup_templates'!DF28)),IF(NOT(ISBLANK('2 sup_templates'!DF27)),'2 sup_templates'!DF28/'2 sup_templates'!DF27-1,""),"")</f>
        <v/>
      </c>
      <c r="CP28" s="94" t="str">
        <f>IF(NOT(ISBLANK('2 sup_templates'!DG28)),IF(NOT(ISBLANK('2 sup_templates'!DG27)),'2 sup_templates'!DG28/'2 sup_templates'!DG27-1,""),"")</f>
        <v/>
      </c>
      <c r="CQ28" s="94" t="str">
        <f>IF(NOT(ISBLANK('2 sup_templates'!DH28)),IF(NOT(ISBLANK('2 sup_templates'!DH27)),'2 sup_templates'!DH28/'2 sup_templates'!DH27-1,""),"")</f>
        <v/>
      </c>
      <c r="CR28" s="94" t="str">
        <f>IF(NOT(ISBLANK('2 sup_templates'!DI28)),IF(NOT(ISBLANK('2 sup_templates'!DI27)),'2 sup_templates'!DI28/'2 sup_templates'!DI27-1,""),"")</f>
        <v/>
      </c>
      <c r="CS28" s="94" t="str">
        <f>IF(NOT(ISBLANK('2 sup_templates'!DJ28)),IF(NOT(ISBLANK('2 sup_templates'!DJ27)),'2 sup_templates'!DJ28/'2 sup_templates'!DJ27-1,""),"")</f>
        <v/>
      </c>
      <c r="CT28" s="94" t="str">
        <f>IF(NOT(ISBLANK('2 sup_templates'!DK28)),IF(NOT(ISBLANK('2 sup_templates'!DK27)),'2 sup_templates'!DK28/'2 sup_templates'!DK27-1,""),"")</f>
        <v/>
      </c>
      <c r="CU28" s="94" t="str">
        <f>IF(NOT(ISBLANK('2 sup_templates'!DL28)),IF(NOT(ISBLANK('2 sup_templates'!DL27)),'2 sup_templates'!DL28/'2 sup_templates'!DL27-1,""),"")</f>
        <v/>
      </c>
      <c r="CV28" s="94" t="str">
        <f>IF(NOT(ISBLANK('2 sup_templates'!DM28)),IF(NOT(ISBLANK('2 sup_templates'!DM27)),'2 sup_templates'!DM28/'2 sup_templates'!DM27-1,""),"")</f>
        <v/>
      </c>
      <c r="CW28" s="94" t="str">
        <f>IF(NOT(ISBLANK('2 sup_templates'!DN28)),IF(NOT(ISBLANK('2 sup_templates'!DN27)),'2 sup_templates'!DN28/'2 sup_templates'!DN27-1,""),"")</f>
        <v/>
      </c>
      <c r="CX28" s="94" t="str">
        <f>IF(NOT(ISBLANK('2 sup_templates'!DO28)),IF(NOT(ISBLANK('2 sup_templates'!DO27)),'2 sup_templates'!DO28/'2 sup_templates'!DO27-1,""),"")</f>
        <v/>
      </c>
      <c r="CY28" s="94" t="str">
        <f>IF(NOT(ISBLANK('2 sup_templates'!DP28)),IF(NOT(ISBLANK('2 sup_templates'!DP27)),'2 sup_templates'!DP28/'2 sup_templates'!DP27-1,""),"")</f>
        <v/>
      </c>
      <c r="CZ28" s="94" t="str">
        <f>IF(NOT(ISBLANK('2 sup_templates'!DQ28)),IF(NOT(ISBLANK('2 sup_templates'!DQ27)),'2 sup_templates'!DQ28/'2 sup_templates'!DQ27-1,""),"")</f>
        <v/>
      </c>
      <c r="DA28" s="94" t="str">
        <f>IF(NOT(ISBLANK('2 sup_templates'!DR28)),IF(NOT(ISBLANK('2 sup_templates'!DR27)),'2 sup_templates'!DR28/'2 sup_templates'!DR27-1,""),"")</f>
        <v/>
      </c>
      <c r="DB28" s="94" t="str">
        <f>IF(NOT(ISBLANK('2 sup_templates'!DS28)),IF(NOT(ISBLANK('2 sup_templates'!DS27)),'2 sup_templates'!DS28/'2 sup_templates'!DS27-1,""),"")</f>
        <v/>
      </c>
    </row>
    <row r="29" spans="1:106" x14ac:dyDescent="0.2">
      <c r="B29" s="61">
        <v>2020</v>
      </c>
      <c r="C29" s="355" t="str">
        <f>IF(NOT(ISBLANK('2 sup_templates'!C29)),IF(NOT(ISBLANK('2 sup_templates'!C28)),'2 sup_templates'!C29/'2 sup_templates'!C28-1,""),"")</f>
        <v/>
      </c>
      <c r="D29" s="355" t="str">
        <f>IF(NOT(ISBLANK('2 sup_templates'!D29)),IF(NOT(ISBLANK('2 sup_templates'!D28)),'2 sup_templates'!D29/'2 sup_templates'!D28-1,""),"")</f>
        <v/>
      </c>
      <c r="E29" s="355" t="str">
        <f>IF(NOT(ISBLANK('2 sup_templates'!E29)),IF(NOT(ISBLANK('2 sup_templates'!E28)),'2 sup_templates'!E29/'2 sup_templates'!E28-1,""),"")</f>
        <v/>
      </c>
      <c r="F29" s="355" t="str">
        <f>IF(NOT(ISBLANK('2 sup_templates'!F29)),IF(NOT(ISBLANK('2 sup_templates'!F28)),'2 sup_templates'!F29/'2 sup_templates'!F28-1,""),"")</f>
        <v/>
      </c>
      <c r="G29" s="355" t="str">
        <f>IF(NOT(ISBLANK('2 sup_templates'!G29)),IF(NOT(ISBLANK('2 sup_templates'!G28)),'2 sup_templates'!G29/'2 sup_templates'!G28-1,""),"")</f>
        <v/>
      </c>
      <c r="H29" s="355" t="str">
        <f>IF(NOT(ISBLANK('2 sup_templates'!H29)),IF(NOT(ISBLANK('2 sup_templates'!H28)),'2 sup_templates'!H29/'2 sup_templates'!H28-1,""),"")</f>
        <v/>
      </c>
      <c r="I29" s="355" t="str">
        <f>IF(NOT(ISBLANK('2 sup_templates'!I29)),IF(NOT(ISBLANK('2 sup_templates'!I28)),'2 sup_templates'!I29/'2 sup_templates'!I28-1,""),"")</f>
        <v/>
      </c>
      <c r="J29" s="355" t="str">
        <f>IF(NOT(ISBLANK('2 sup_templates'!J29)),IF(NOT(ISBLANK('2 sup_templates'!J28)),'2 sup_templates'!J29/'2 sup_templates'!J28-1,""),"")</f>
        <v/>
      </c>
      <c r="K29" s="355" t="str">
        <f>IF(NOT(ISBLANK('2 sup_templates'!K29)),IF(NOT(ISBLANK('2 sup_templates'!K28)),'2 sup_templates'!K29/'2 sup_templates'!K28-1,""),"")</f>
        <v/>
      </c>
      <c r="L29" s="355" t="str">
        <f>IF(NOT(ISBLANK('2 sup_templates'!L29)),IF(NOT(ISBLANK('2 sup_templates'!L28)),'2 sup_templates'!L29/'2 sup_templates'!L28-1,""),"")</f>
        <v/>
      </c>
      <c r="M29" s="355" t="str">
        <f>IF(NOT(ISBLANK('2 sup_templates'!M29)),IF(NOT(ISBLANK('2 sup_templates'!M28)),'2 sup_templates'!M29/'2 sup_templates'!M28-1,""),"")</f>
        <v/>
      </c>
      <c r="N29" s="355" t="str">
        <f>IF(NOT(ISBLANK('2 sup_templates'!N29)),IF(NOT(ISBLANK('2 sup_templates'!N28)),'2 sup_templates'!N29/'2 sup_templates'!N28-1,""),"")</f>
        <v/>
      </c>
      <c r="O29" s="355" t="str">
        <f>IF(NOT(ISBLANK('2 sup_templates'!O29)),IF(NOT(ISBLANK('2 sup_templates'!O28)),'2 sup_templates'!O29/'2 sup_templates'!O28-1,""),"")</f>
        <v/>
      </c>
      <c r="P29" s="355" t="str">
        <f>IF(NOT(ISBLANK('2 sup_templates'!P29)),IF(NOT(ISBLANK('2 sup_templates'!P28)),'2 sup_templates'!P29/'2 sup_templates'!P28-1,""),"")</f>
        <v/>
      </c>
      <c r="Q29" s="355" t="str">
        <f>IF(NOT(ISBLANK('2 sup_templates'!Q29)),IF(NOT(ISBLANK('2 sup_templates'!Q28)),'2 sup_templates'!Q29/'2 sup_templates'!Q28-1,""),"")</f>
        <v/>
      </c>
      <c r="R29" s="355" t="str">
        <f>IF(NOT(ISBLANK('2 sup_templates'!R29)),IF(NOT(ISBLANK('2 sup_templates'!R28)),'2 sup_templates'!R29/'2 sup_templates'!R28-1,""),"")</f>
        <v/>
      </c>
      <c r="S29" s="355" t="str">
        <f>IF(NOT(ISBLANK('2 sup_templates'!S29)),IF(NOT(ISBLANK('2 sup_templates'!S28)),'2 sup_templates'!S29/'2 sup_templates'!S28-1,""),"")</f>
        <v/>
      </c>
      <c r="T29" s="355" t="str">
        <f>IF(NOT(ISBLANK('2 sup_templates'!T29)),IF(NOT(ISBLANK('2 sup_templates'!T28)),'2 sup_templates'!T29/'2 sup_templates'!T28-1,""),"")</f>
        <v/>
      </c>
      <c r="U29" s="355" t="str">
        <f>IF(NOT(ISBLANK('2 sup_templates'!U29)),IF(NOT(ISBLANK('2 sup_templates'!U28)),'2 sup_templates'!U29/'2 sup_templates'!U28-1,""),"")</f>
        <v/>
      </c>
      <c r="V29" s="355" t="str">
        <f>IF(NOT(ISBLANK('2 sup_templates'!V29)),IF(NOT(ISBLANK('2 sup_templates'!V28)),'2 sup_templates'!V29/'2 sup_templates'!V28-1,""),"")</f>
        <v/>
      </c>
      <c r="W29" s="355" t="str">
        <f>IF(NOT(ISBLANK('2 sup_templates'!W29)),IF(NOT(ISBLANK('2 sup_templates'!W28)),'2 sup_templates'!W29/'2 sup_templates'!W28-1,""),"")</f>
        <v/>
      </c>
      <c r="X29" s="355" t="str">
        <f>IF(NOT(ISBLANK('2 sup_templates'!X29)),IF(NOT(ISBLANK('2 sup_templates'!X28)),'2 sup_templates'!X29/'2 sup_templates'!X28-1,""),"")</f>
        <v/>
      </c>
      <c r="Y29" s="355" t="str">
        <f>IF(NOT(ISBLANK('2 sup_templates'!Y29)),IF(NOT(ISBLANK('2 sup_templates'!Y28)),'2 sup_templates'!Y29/'2 sup_templates'!Y28-1,""),"")</f>
        <v/>
      </c>
      <c r="Z29" s="355" t="str">
        <f>IF(NOT(ISBLANK('2 sup_templates'!Z29)),IF(NOT(ISBLANK('2 sup_templates'!Z28)),'2 sup_templates'!Z29/'2 sup_templates'!Z28-1,""),"")</f>
        <v/>
      </c>
      <c r="AA29" s="355" t="str">
        <f>IF(NOT(ISBLANK('2 sup_templates'!AA29)),IF(NOT(ISBLANK('2 sup_templates'!AA28)),'2 sup_templates'!AA29/'2 sup_templates'!AA28-1,""),"")</f>
        <v/>
      </c>
      <c r="AB29" s="355" t="str">
        <f>IF(NOT(ISBLANK('2 sup_templates'!AB29)),IF(NOT(ISBLANK('2 sup_templates'!AB28)),'2 sup_templates'!AB29/'2 sup_templates'!AB28-1,""),"")</f>
        <v/>
      </c>
      <c r="AC29" s="355" t="str">
        <f>IF(NOT(ISBLANK('2 sup_templates'!AC29)),IF(NOT(ISBLANK('2 sup_templates'!AC28)),'2 sup_templates'!AC29/'2 sup_templates'!AC28-1,""),"")</f>
        <v/>
      </c>
      <c r="AD29" s="355" t="str">
        <f>IF(NOT(ISBLANK('2 sup_templates'!AD29)),IF(NOT(ISBLANK('2 sup_templates'!AD28)),'2 sup_templates'!AD29/'2 sup_templates'!AD28-1,""),"")</f>
        <v/>
      </c>
      <c r="AE29" s="355" t="str">
        <f>IF(NOT(ISBLANK('2 sup_templates'!AE29)),IF(NOT(ISBLANK('2 sup_templates'!AE28)),'2 sup_templates'!AE29/'2 sup_templates'!AE28-1,""),"")</f>
        <v/>
      </c>
      <c r="AF29" s="355" t="str">
        <f>IF(NOT(ISBLANK('2 sup_templates'!AF29)),IF(NOT(ISBLANK('2 sup_templates'!AF28)),'2 sup_templates'!AF29/'2 sup_templates'!AF28-1,""),"")</f>
        <v/>
      </c>
      <c r="AG29" s="355" t="str">
        <f>IF(NOT(ISBLANK('2 sup_templates'!AG29)),IF(NOT(ISBLANK('2 sup_templates'!AG28)),'2 sup_templates'!AG29/'2 sup_templates'!AG28-1,""),"")</f>
        <v/>
      </c>
      <c r="AH29" s="355" t="str">
        <f>IF(NOT(ISBLANK('2 sup_templates'!AH29)),IF(NOT(ISBLANK('2 sup_templates'!AH28)),'2 sup_templates'!AH29/'2 sup_templates'!AH28-1,""),"")</f>
        <v/>
      </c>
      <c r="AI29" s="355" t="str">
        <f>IF(NOT(ISBLANK('2 sup_templates'!AI29)),IF(NOT(ISBLANK('2 sup_templates'!AI28)),'2 sup_templates'!AI29/'2 sup_templates'!AI28-1,""),"")</f>
        <v/>
      </c>
      <c r="AJ29" s="355" t="str">
        <f>IF(NOT(ISBLANK('2 sup_templates'!AJ29)),IF(NOT(ISBLANK('2 sup_templates'!AJ28)),'2 sup_templates'!AJ29/'2 sup_templates'!AJ28-1,""),"")</f>
        <v/>
      </c>
      <c r="AK29" s="355" t="str">
        <f>IF(NOT(ISBLANK('2 sup_templates'!AK29)),IF(NOT(ISBLANK('2 sup_templates'!AK28)),'2 sup_templates'!AK29/'2 sup_templates'!AK28-1,""),"")</f>
        <v/>
      </c>
      <c r="AL29" s="355" t="str">
        <f>IF(NOT(ISBLANK('2 sup_templates'!AL29)),IF(NOT(ISBLANK('2 sup_templates'!AL28)),'2 sup_templates'!AL29/'2 sup_templates'!AL28-1,""),"")</f>
        <v/>
      </c>
      <c r="AM29" s="23"/>
      <c r="AN29" s="60">
        <v>2020</v>
      </c>
      <c r="AO29" s="91" t="str">
        <f>IF(NOT(ISBLANK('2 sup_templates'!AO29)),IF(NOT(ISBLANK('2 sup_templates'!AO28)),'2 sup_templates'!AO29/'2 sup_templates'!AO28-1,""),"")</f>
        <v/>
      </c>
      <c r="AP29" s="96" t="str">
        <f>IF(NOT(ISBLANK('2 sup_templates'!AP29)),IF(NOT(ISBLANK('2 sup_templates'!AP28)),'2 sup_templates'!AP29/'2 sup_templates'!AP28-1,""),"")</f>
        <v/>
      </c>
      <c r="AQ29" s="91" t="str">
        <f>IF(NOT(ISBLANK('2 sup_templates'!AQ29)),IF(NOT(ISBLANK('2 sup_templates'!AQ28)),'2 sup_templates'!AQ29/'2 sup_templates'!AQ28-1,""),"")</f>
        <v/>
      </c>
      <c r="AR29" s="96" t="str">
        <f>IF(NOT(ISBLANK('2 sup_templates'!AR29)),IF(NOT(ISBLANK('2 sup_templates'!AR28)),'2 sup_templates'!AR29/'2 sup_templates'!AR28-1,""),"")</f>
        <v/>
      </c>
      <c r="AS29" s="91" t="str">
        <f>IF(NOT(ISBLANK('2 sup_templates'!AS29)),IF(NOT(ISBLANK('2 sup_templates'!AS28)),'2 sup_templates'!AS29/'2 sup_templates'!AS28-1,""),"")</f>
        <v/>
      </c>
      <c r="AT29" s="96" t="str">
        <f>IF(NOT(ISBLANK('2 sup_templates'!AT29)),IF(NOT(ISBLANK('2 sup_templates'!AT28)),'2 sup_templates'!AT29/'2 sup_templates'!AT28-1,""),"")</f>
        <v/>
      </c>
      <c r="AU29" s="91" t="str">
        <f>IF(NOT(ISBLANK('2 sup_templates'!AU29)),IF(NOT(ISBLANK('2 sup_templates'!AU28)),'2 sup_templates'!AU29/'2 sup_templates'!AU28-1,""),"")</f>
        <v/>
      </c>
      <c r="AV29" s="96" t="str">
        <f>IF(NOT(ISBLANK('2 sup_templates'!AV29)),IF(NOT(ISBLANK('2 sup_templates'!AV28)),'2 sup_templates'!AV29/'2 sup_templates'!AV28-1,""),"")</f>
        <v/>
      </c>
      <c r="AW29" s="96" t="str">
        <f>IF(NOT(ISBLANK('2 sup_templates'!AW29)),IF(NOT(ISBLANK('2 sup_templates'!AW28)),'2 sup_templates'!AW29/'2 sup_templates'!AW28-1,""),"")</f>
        <v/>
      </c>
      <c r="AX29" s="96" t="str">
        <f>IF(NOT(ISBLANK('2 sup_templates'!AX29)),IF(NOT(ISBLANK('2 sup_templates'!AX28)),'2 sup_templates'!AX29/'2 sup_templates'!AX28-1,""),"")</f>
        <v/>
      </c>
      <c r="AY29" s="96" t="str">
        <f>IF(NOT(ISBLANK('2 sup_templates'!AY29)),IF(NOT(ISBLANK('2 sup_templates'!AY28)),'2 sup_templates'!AY29/'2 sup_templates'!AY28-1,""),"")</f>
        <v/>
      </c>
      <c r="AZ29" s="96" t="str">
        <f>IF(NOT(ISBLANK('2 sup_templates'!AZ29)),IF(NOT(ISBLANK('2 sup_templates'!AZ28)),'2 sup_templates'!AZ29/'2 sup_templates'!AZ28-1,""),"")</f>
        <v/>
      </c>
      <c r="BA29" s="96" t="str">
        <f>IF(NOT(ISBLANK('2 sup_templates'!BA29)),IF(NOT(ISBLANK('2 sup_templates'!BA28)),'2 sup_templates'!BA29/'2 sup_templates'!BA28-1,""),"")</f>
        <v/>
      </c>
      <c r="BB29" s="96" t="str">
        <f>IF(NOT(ISBLANK('2 sup_templates'!BB29)),IF(NOT(ISBLANK('2 sup_templates'!BB28)),'2 sup_templates'!BB29/'2 sup_templates'!BB28-1,""),"")</f>
        <v/>
      </c>
      <c r="BC29" s="96" t="str">
        <f>IF(NOT(ISBLANK('2 sup_templates'!BC29)),IF(NOT(ISBLANK('2 sup_templates'!BC28)),'2 sup_templates'!BC29/'2 sup_templates'!BC28-1,""),"")</f>
        <v/>
      </c>
      <c r="BD29" s="96" t="str">
        <f>IF(NOT(ISBLANK('2 sup_templates'!BD29)),IF(NOT(ISBLANK('2 sup_templates'!BD28)),'2 sup_templates'!BD29/'2 sup_templates'!BD28-1,""),"")</f>
        <v/>
      </c>
      <c r="BE29" s="96" t="str">
        <f>IF(NOT(ISBLANK('2 sup_templates'!BE29)),IF(NOT(ISBLANK('2 sup_templates'!BE28)),'2 sup_templates'!BE29/'2 sup_templates'!BE28-1,""),"")</f>
        <v/>
      </c>
      <c r="BF29" s="96" t="str">
        <f>IF(NOT(ISBLANK('2 sup_templates'!BF29)),IF(NOT(ISBLANK('2 sup_templates'!BF28)),'2 sup_templates'!BF29/'2 sup_templates'!BF28-1,""),"")</f>
        <v/>
      </c>
      <c r="BG29" s="96" t="str">
        <f>IF(NOT(ISBLANK('2 sup_templates'!BG29)),IF(NOT(ISBLANK('2 sup_templates'!BG28)),'2 sup_templates'!BG29/'2 sup_templates'!BG28-1,""),"")</f>
        <v/>
      </c>
      <c r="BH29" s="96" t="str">
        <f>IF(NOT(ISBLANK('2 sup_templates'!BH29)),IF(NOT(ISBLANK('2 sup_templates'!BH28)),'2 sup_templates'!BH29/'2 sup_templates'!BH28-1,""),"")</f>
        <v/>
      </c>
      <c r="BI29" s="96" t="str">
        <f>IF(NOT(ISBLANK('2 sup_templates'!BI29)),IF(NOT(ISBLANK('2 sup_templates'!BI28)),'2 sup_templates'!BI29/'2 sup_templates'!BI28-1,""),"")</f>
        <v/>
      </c>
      <c r="BJ29" s="96" t="str">
        <f>IF(NOT(ISBLANK('2 sup_templates'!BJ29)),IF(NOT(ISBLANK('2 sup_templates'!BJ28)),'2 sup_templates'!BJ29/'2 sup_templates'!BJ28-1,""),"")</f>
        <v/>
      </c>
      <c r="BK29" s="96" t="str">
        <f>IF(NOT(ISBLANK('2 sup_templates'!BK29)),IF(NOT(ISBLANK('2 sup_templates'!BK28)),'2 sup_templates'!BK29/'2 sup_templates'!BK28-1,""),"")</f>
        <v/>
      </c>
      <c r="BL29" s="96" t="str">
        <f>IF(NOT(ISBLANK('2 sup_templates'!BL29)),IF(NOT(ISBLANK('2 sup_templates'!BL28)),'2 sup_templates'!BL29/'2 sup_templates'!BL28-1,""),"")</f>
        <v/>
      </c>
      <c r="BM29" s="23"/>
      <c r="BN29" s="120">
        <v>2020</v>
      </c>
      <c r="BO29" s="91" t="str">
        <f>IF(NOT(ISBLANK('2 sup_templates'!BO29)),IF(NOT(ISBLANK('2 sup_templates'!BO28)),'2 sup_templates'!BO29/'2 sup_templates'!BO28-1,""),"")</f>
        <v/>
      </c>
      <c r="BP29" s="91" t="str">
        <f>IF(NOT(ISBLANK('2 sup_templates'!BP29)),IF(NOT(ISBLANK('2 sup_templates'!BP28)),'2 sup_templates'!BP29/'2 sup_templates'!BP28-1,""),"")</f>
        <v/>
      </c>
      <c r="BQ29" s="91" t="str">
        <f>IF(NOT(ISBLANK('2 sup_templates'!BQ29)),IF(NOT(ISBLANK('2 sup_templates'!BQ28)),'2 sup_templates'!BQ29/'2 sup_templates'!BQ28-1,""),"")</f>
        <v/>
      </c>
      <c r="BR29" s="91" t="str">
        <f>IF(NOT(ISBLANK('2 sup_templates'!BR29)),IF(NOT(ISBLANK('2 sup_templates'!BR28)),'2 sup_templates'!BR29/'2 sup_templates'!BR28-1,""),"")</f>
        <v/>
      </c>
      <c r="BS29" s="91" t="str">
        <f>IF(NOT(ISBLANK('2 sup_templates'!BS29)),IF(NOT(ISBLANK('2 sup_templates'!BS28)),'2 sup_templates'!BS29/'2 sup_templates'!BS28-1,""),"")</f>
        <v/>
      </c>
      <c r="BT29" s="91" t="str">
        <f>IF(NOT(ISBLANK('2 sup_templates'!BT29)),IF(NOT(ISBLANK('2 sup_templates'!BT28)),'2 sup_templates'!BT29/'2 sup_templates'!BT28-1,""),"")</f>
        <v/>
      </c>
      <c r="BU29" s="91" t="str">
        <f>IF(NOT(ISBLANK('2 sup_templates'!BU29)),IF(NOT(ISBLANK('2 sup_templates'!BU28)),'2 sup_templates'!BU29/'2 sup_templates'!BU28-1,""),"")</f>
        <v/>
      </c>
      <c r="BV29" s="91" t="str">
        <f>IF(NOT(ISBLANK('2 sup_templates'!BV29)),IF(NOT(ISBLANK('2 sup_templates'!BV28)),'2 sup_templates'!BV29/'2 sup_templates'!BV28-1,""),"")</f>
        <v/>
      </c>
      <c r="BW29" s="91" t="str">
        <f>IF(NOT(ISBLANK('2 sup_templates'!BW29)),IF(NOT(ISBLANK('2 sup_templates'!BW28)),'2 sup_templates'!BW29/'2 sup_templates'!BW28-1,""),"")</f>
        <v/>
      </c>
      <c r="BX29" s="91" t="str">
        <f>IF(NOT(ISBLANK('2 sup_templates'!BX29)),IF(NOT(ISBLANK('2 sup_templates'!BX28)),'2 sup_templates'!BX29/'2 sup_templates'!BX28-1,""),"")</f>
        <v/>
      </c>
      <c r="BY29" s="91" t="str">
        <f>IF(NOT(ISBLANK('2 sup_templates'!BY29)),IF(NOT(ISBLANK('2 sup_templates'!BY28)),'2 sup_templates'!BY29/'2 sup_templates'!BY28-1,""),"")</f>
        <v/>
      </c>
      <c r="BZ29" s="91" t="str">
        <f>IF(NOT(ISBLANK('2 sup_templates'!BZ29)),IF(NOT(ISBLANK('2 sup_templates'!BZ28)),'2 sup_templates'!BZ29/'2 sup_templates'!BZ28-1,""),"")</f>
        <v/>
      </c>
      <c r="CA29" s="91" t="str">
        <f>IF(NOT(ISBLANK('2 sup_templates'!CA29)),IF(NOT(ISBLANK('2 sup_templates'!CA28)),'2 sup_templates'!CA29/'2 sup_templates'!CA28-1,""),"")</f>
        <v/>
      </c>
      <c r="CB29" s="91" t="str">
        <f>IF(NOT(ISBLANK('2 sup_templates'!CB29)),IF(NOT(ISBLANK('2 sup_templates'!CB28)),'2 sup_templates'!CB29/'2 sup_templates'!CB28-1,""),"")</f>
        <v/>
      </c>
      <c r="CC29" s="91" t="str">
        <f>IF(NOT(ISBLANK('2 sup_templates'!CC29)),IF(NOT(ISBLANK('2 sup_templates'!CC28)),'2 sup_templates'!CC29/'2 sup_templates'!CC28-1,""),"")</f>
        <v/>
      </c>
      <c r="CD29" s="91" t="str">
        <f>IF(NOT(ISBLANK('2 sup_templates'!CD29)),IF(NOT(ISBLANK('2 sup_templates'!CD28)),'2 sup_templates'!CD29/'2 sup_templates'!CD28-1,""),"")</f>
        <v/>
      </c>
      <c r="CE29" s="91" t="str">
        <f>IF(NOT(ISBLANK('2 sup_templates'!CE29)),IF(NOT(ISBLANK('2 sup_templates'!CE28)),'2 sup_templates'!CE29/'2 sup_templates'!CE28-1,""),"")</f>
        <v/>
      </c>
      <c r="CF29" s="91" t="str">
        <f>IF(NOT(ISBLANK('2 sup_templates'!CF29)),IF(NOT(ISBLANK('2 sup_templates'!CF28)),'2 sup_templates'!CF29/'2 sup_templates'!CF28-1,""),"")</f>
        <v/>
      </c>
      <c r="CG29" s="91" t="str">
        <f>IF(NOT(ISBLANK('2 sup_templates'!CG29)),IF(NOT(ISBLANK('2 sup_templates'!CG28)),'2 sup_templates'!CG29/'2 sup_templates'!CG28-1,""),"")</f>
        <v/>
      </c>
      <c r="CH29" s="91" t="str">
        <f>IF(NOT(ISBLANK('2 sup_templates'!CH29)),IF(NOT(ISBLANK('2 sup_templates'!CH28)),'2 sup_templates'!CH29/'2 sup_templates'!CH28-1,""),"")</f>
        <v/>
      </c>
      <c r="CI29" s="91" t="str">
        <f>IF(NOT(ISBLANK('2 sup_templates'!CI29)),IF(NOT(ISBLANK('2 sup_templates'!CI28)),'2 sup_templates'!CI29/'2 sup_templates'!CI28-1,""),"")</f>
        <v/>
      </c>
      <c r="CJ29" s="91" t="str">
        <f>IF(NOT(ISBLANK('2 sup_templates'!CJ29)),IF(NOT(ISBLANK('2 sup_templates'!CJ28)),'2 sup_templates'!CJ29/'2 sup_templates'!CJ28-1,""),"")</f>
        <v/>
      </c>
      <c r="CK29" s="91" t="str">
        <f>IF(NOT(ISBLANK('2 sup_templates'!CK29)),IF(NOT(ISBLANK('2 sup_templates'!CK28)),'2 sup_templates'!CK29/'2 sup_templates'!CK28-1,""),"")</f>
        <v/>
      </c>
      <c r="CL29" s="91" t="str">
        <f>IF(NOT(ISBLANK('2 sup_templates'!CL29)),IF(NOT(ISBLANK('2 sup_templates'!CL28)),'2 sup_templates'!CL29/'2 sup_templates'!CL28-1,""),"")</f>
        <v/>
      </c>
      <c r="CN29" s="61">
        <v>2020</v>
      </c>
      <c r="CO29" s="94" t="str">
        <f>IF(NOT(ISBLANK('2 sup_templates'!DF29)),IF(NOT(ISBLANK('2 sup_templates'!DF28)),'2 sup_templates'!DF29/'2 sup_templates'!DF28-1,""),"")</f>
        <v/>
      </c>
      <c r="CP29" s="94" t="str">
        <f>IF(NOT(ISBLANK('2 sup_templates'!DG29)),IF(NOT(ISBLANK('2 sup_templates'!DG28)),'2 sup_templates'!DG29/'2 sup_templates'!DG28-1,""),"")</f>
        <v/>
      </c>
      <c r="CQ29" s="94" t="str">
        <f>IF(NOT(ISBLANK('2 sup_templates'!DH29)),IF(NOT(ISBLANK('2 sup_templates'!DH28)),'2 sup_templates'!DH29/'2 sup_templates'!DH28-1,""),"")</f>
        <v/>
      </c>
      <c r="CR29" s="94" t="str">
        <f>IF(NOT(ISBLANK('2 sup_templates'!DI29)),IF(NOT(ISBLANK('2 sup_templates'!DI28)),'2 sup_templates'!DI29/'2 sup_templates'!DI28-1,""),"")</f>
        <v/>
      </c>
      <c r="CS29" s="94" t="str">
        <f>IF(NOT(ISBLANK('2 sup_templates'!DJ29)),IF(NOT(ISBLANK('2 sup_templates'!DJ28)),'2 sup_templates'!DJ29/'2 sup_templates'!DJ28-1,""),"")</f>
        <v/>
      </c>
      <c r="CT29" s="94" t="str">
        <f>IF(NOT(ISBLANK('2 sup_templates'!DK29)),IF(NOT(ISBLANK('2 sup_templates'!DK28)),'2 sup_templates'!DK29/'2 sup_templates'!DK28-1,""),"")</f>
        <v/>
      </c>
      <c r="CU29" s="94" t="str">
        <f>IF(NOT(ISBLANK('2 sup_templates'!DL29)),IF(NOT(ISBLANK('2 sup_templates'!DL28)),'2 sup_templates'!DL29/'2 sup_templates'!DL28-1,""),"")</f>
        <v/>
      </c>
      <c r="CV29" s="94" t="str">
        <f>IF(NOT(ISBLANK('2 sup_templates'!DM29)),IF(NOT(ISBLANK('2 sup_templates'!DM28)),'2 sup_templates'!DM29/'2 sup_templates'!DM28-1,""),"")</f>
        <v/>
      </c>
      <c r="CW29" s="94" t="str">
        <f>IF(NOT(ISBLANK('2 sup_templates'!DN29)),IF(NOT(ISBLANK('2 sup_templates'!DN28)),'2 sup_templates'!DN29/'2 sup_templates'!DN28-1,""),"")</f>
        <v/>
      </c>
      <c r="CX29" s="94" t="str">
        <f>IF(NOT(ISBLANK('2 sup_templates'!DO29)),IF(NOT(ISBLANK('2 sup_templates'!DO28)),'2 sup_templates'!DO29/'2 sup_templates'!DO28-1,""),"")</f>
        <v/>
      </c>
      <c r="CY29" s="94" t="str">
        <f>IF(NOT(ISBLANK('2 sup_templates'!DP29)),IF(NOT(ISBLANK('2 sup_templates'!DP28)),'2 sup_templates'!DP29/'2 sup_templates'!DP28-1,""),"")</f>
        <v/>
      </c>
      <c r="CZ29" s="94" t="str">
        <f>IF(NOT(ISBLANK('2 sup_templates'!DQ29)),IF(NOT(ISBLANK('2 sup_templates'!DQ28)),'2 sup_templates'!DQ29/'2 sup_templates'!DQ28-1,""),"")</f>
        <v/>
      </c>
      <c r="DA29" s="94" t="str">
        <f>IF(NOT(ISBLANK('2 sup_templates'!DR29)),IF(NOT(ISBLANK('2 sup_templates'!DR28)),'2 sup_templates'!DR29/'2 sup_templates'!DR28-1,""),"")</f>
        <v/>
      </c>
      <c r="DB29" s="94" t="str">
        <f>IF(NOT(ISBLANK('2 sup_templates'!DS29)),IF(NOT(ISBLANK('2 sup_templates'!DS28)),'2 sup_templates'!DS29/'2 sup_templates'!DS28-1,""),"")</f>
        <v/>
      </c>
    </row>
    <row r="30" spans="1:106" ht="14.25" customHeight="1" x14ac:dyDescent="0.2">
      <c r="B30" s="60">
        <v>2021</v>
      </c>
      <c r="C30" s="355" t="str">
        <f>IF(NOT(ISBLANK('2 sup_templates'!C30)),IF(NOT(ISBLANK('2 sup_templates'!C29)),'2 sup_templates'!C30/'2 sup_templates'!C29-1,""),"")</f>
        <v/>
      </c>
      <c r="D30" s="355" t="str">
        <f>IF(NOT(ISBLANK('2 sup_templates'!D30)),IF(NOT(ISBLANK('2 sup_templates'!D29)),'2 sup_templates'!D30/'2 sup_templates'!D29-1,""),"")</f>
        <v/>
      </c>
      <c r="E30" s="355" t="str">
        <f>IF(NOT(ISBLANK('2 sup_templates'!E30)),IF(NOT(ISBLANK('2 sup_templates'!E29)),'2 sup_templates'!E30/'2 sup_templates'!E29-1,""),"")</f>
        <v/>
      </c>
      <c r="F30" s="355" t="str">
        <f>IF(NOT(ISBLANK('2 sup_templates'!F30)),IF(NOT(ISBLANK('2 sup_templates'!F29)),'2 sup_templates'!F30/'2 sup_templates'!F29-1,""),"")</f>
        <v/>
      </c>
      <c r="G30" s="355" t="str">
        <f>IF(NOT(ISBLANK('2 sup_templates'!G30)),IF(NOT(ISBLANK('2 sup_templates'!G29)),'2 sup_templates'!G30/'2 sup_templates'!G29-1,""),"")</f>
        <v/>
      </c>
      <c r="H30" s="355" t="str">
        <f>IF(NOT(ISBLANK('2 sup_templates'!H30)),IF(NOT(ISBLANK('2 sup_templates'!H29)),'2 sup_templates'!H30/'2 sup_templates'!H29-1,""),"")</f>
        <v/>
      </c>
      <c r="I30" s="355" t="str">
        <f>IF(NOT(ISBLANK('2 sup_templates'!I30)),IF(NOT(ISBLANK('2 sup_templates'!I29)),'2 sup_templates'!I30/'2 sup_templates'!I29-1,""),"")</f>
        <v/>
      </c>
      <c r="J30" s="355" t="str">
        <f>IF(NOT(ISBLANK('2 sup_templates'!J30)),IF(NOT(ISBLANK('2 sup_templates'!J29)),'2 sup_templates'!J30/'2 sup_templates'!J29-1,""),"")</f>
        <v/>
      </c>
      <c r="K30" s="355" t="str">
        <f>IF(NOT(ISBLANK('2 sup_templates'!K30)),IF(NOT(ISBLANK('2 sup_templates'!K29)),'2 sup_templates'!K30/'2 sup_templates'!K29-1,""),"")</f>
        <v/>
      </c>
      <c r="L30" s="355" t="str">
        <f>IF(NOT(ISBLANK('2 sup_templates'!L30)),IF(NOT(ISBLANK('2 sup_templates'!L29)),'2 sup_templates'!L30/'2 sup_templates'!L29-1,""),"")</f>
        <v/>
      </c>
      <c r="M30" s="355" t="str">
        <f>IF(NOT(ISBLANK('2 sup_templates'!M30)),IF(NOT(ISBLANK('2 sup_templates'!M29)),'2 sup_templates'!M30/'2 sup_templates'!M29-1,""),"")</f>
        <v/>
      </c>
      <c r="N30" s="355" t="str">
        <f>IF(NOT(ISBLANK('2 sup_templates'!N30)),IF(NOT(ISBLANK('2 sup_templates'!N29)),'2 sup_templates'!N30/'2 sup_templates'!N29-1,""),"")</f>
        <v/>
      </c>
      <c r="O30" s="355" t="str">
        <f>IF(NOT(ISBLANK('2 sup_templates'!O30)),IF(NOT(ISBLANK('2 sup_templates'!O29)),'2 sup_templates'!O30/'2 sup_templates'!O29-1,""),"")</f>
        <v/>
      </c>
      <c r="P30" s="355" t="str">
        <f>IF(NOT(ISBLANK('2 sup_templates'!P30)),IF(NOT(ISBLANK('2 sup_templates'!P29)),'2 sup_templates'!P30/'2 sup_templates'!P29-1,""),"")</f>
        <v/>
      </c>
      <c r="Q30" s="355" t="str">
        <f>IF(NOT(ISBLANK('2 sup_templates'!Q30)),IF(NOT(ISBLANK('2 sup_templates'!Q29)),'2 sup_templates'!Q30/'2 sup_templates'!Q29-1,""),"")</f>
        <v/>
      </c>
      <c r="R30" s="355" t="str">
        <f>IF(NOT(ISBLANK('2 sup_templates'!R30)),IF(NOT(ISBLANK('2 sup_templates'!R29)),'2 sup_templates'!R30/'2 sup_templates'!R29-1,""),"")</f>
        <v/>
      </c>
      <c r="S30" s="355" t="str">
        <f>IF(NOT(ISBLANK('2 sup_templates'!S30)),IF(NOT(ISBLANK('2 sup_templates'!S29)),'2 sup_templates'!S30/'2 sup_templates'!S29-1,""),"")</f>
        <v/>
      </c>
      <c r="T30" s="355" t="str">
        <f>IF(NOT(ISBLANK('2 sup_templates'!T30)),IF(NOT(ISBLANK('2 sup_templates'!T29)),'2 sup_templates'!T30/'2 sup_templates'!T29-1,""),"")</f>
        <v/>
      </c>
      <c r="U30" s="355" t="str">
        <f>IF(NOT(ISBLANK('2 sup_templates'!U30)),IF(NOT(ISBLANK('2 sup_templates'!U29)),'2 sup_templates'!U30/'2 sup_templates'!U29-1,""),"")</f>
        <v/>
      </c>
      <c r="V30" s="355" t="str">
        <f>IF(NOT(ISBLANK('2 sup_templates'!V30)),IF(NOT(ISBLANK('2 sup_templates'!V29)),'2 sup_templates'!V30/'2 sup_templates'!V29-1,""),"")</f>
        <v/>
      </c>
      <c r="W30" s="355" t="str">
        <f>IF(NOT(ISBLANK('2 sup_templates'!W30)),IF(NOT(ISBLANK('2 sup_templates'!W29)),'2 sup_templates'!W30/'2 sup_templates'!W29-1,""),"")</f>
        <v/>
      </c>
      <c r="X30" s="355" t="str">
        <f>IF(NOT(ISBLANK('2 sup_templates'!X30)),IF(NOT(ISBLANK('2 sup_templates'!X29)),'2 sup_templates'!X30/'2 sup_templates'!X29-1,""),"")</f>
        <v/>
      </c>
      <c r="Y30" s="355" t="str">
        <f>IF(NOT(ISBLANK('2 sup_templates'!Y30)),IF(NOT(ISBLANK('2 sup_templates'!Y29)),'2 sup_templates'!Y30/'2 sup_templates'!Y29-1,""),"")</f>
        <v/>
      </c>
      <c r="Z30" s="355" t="str">
        <f>IF(NOT(ISBLANK('2 sup_templates'!Z30)),IF(NOT(ISBLANK('2 sup_templates'!Z29)),'2 sup_templates'!Z30/'2 sup_templates'!Z29-1,""),"")</f>
        <v/>
      </c>
      <c r="AA30" s="355" t="str">
        <f>IF(NOT(ISBLANK('2 sup_templates'!AA30)),IF(NOT(ISBLANK('2 sup_templates'!AA29)),'2 sup_templates'!AA30/'2 sup_templates'!AA29-1,""),"")</f>
        <v/>
      </c>
      <c r="AB30" s="355" t="str">
        <f>IF(NOT(ISBLANK('2 sup_templates'!AB30)),IF(NOT(ISBLANK('2 sup_templates'!AB29)),'2 sup_templates'!AB30/'2 sup_templates'!AB29-1,""),"")</f>
        <v/>
      </c>
      <c r="AC30" s="355" t="str">
        <f>IF(NOT(ISBLANK('2 sup_templates'!AC30)),IF(NOT(ISBLANK('2 sup_templates'!AC29)),'2 sup_templates'!AC30/'2 sup_templates'!AC29-1,""),"")</f>
        <v/>
      </c>
      <c r="AD30" s="355" t="str">
        <f>IF(NOT(ISBLANK('2 sup_templates'!AD30)),IF(NOT(ISBLANK('2 sup_templates'!AD29)),'2 sup_templates'!AD30/'2 sup_templates'!AD29-1,""),"")</f>
        <v/>
      </c>
      <c r="AE30" s="355" t="str">
        <f>IF(NOT(ISBLANK('2 sup_templates'!AE30)),IF(NOT(ISBLANK('2 sup_templates'!AE29)),'2 sup_templates'!AE30/'2 sup_templates'!AE29-1,""),"")</f>
        <v/>
      </c>
      <c r="AF30" s="355" t="str">
        <f>IF(NOT(ISBLANK('2 sup_templates'!AF30)),IF(NOT(ISBLANK('2 sup_templates'!AF29)),'2 sup_templates'!AF30/'2 sup_templates'!AF29-1,""),"")</f>
        <v/>
      </c>
      <c r="AG30" s="355" t="str">
        <f>IF(NOT(ISBLANK('2 sup_templates'!AG30)),IF(NOT(ISBLANK('2 sup_templates'!AG29)),'2 sup_templates'!AG30/'2 sup_templates'!AG29-1,""),"")</f>
        <v/>
      </c>
      <c r="AH30" s="355" t="str">
        <f>IF(NOT(ISBLANK('2 sup_templates'!AH30)),IF(NOT(ISBLANK('2 sup_templates'!AH29)),'2 sup_templates'!AH30/'2 sup_templates'!AH29-1,""),"")</f>
        <v/>
      </c>
      <c r="AI30" s="355" t="str">
        <f>IF(NOT(ISBLANK('2 sup_templates'!AI30)),IF(NOT(ISBLANK('2 sup_templates'!AI29)),'2 sup_templates'!AI30/'2 sup_templates'!AI29-1,""),"")</f>
        <v/>
      </c>
      <c r="AJ30" s="355" t="str">
        <f>IF(NOT(ISBLANK('2 sup_templates'!AJ30)),IF(NOT(ISBLANK('2 sup_templates'!AJ29)),'2 sup_templates'!AJ30/'2 sup_templates'!AJ29-1,""),"")</f>
        <v/>
      </c>
      <c r="AK30" s="355" t="str">
        <f>IF(NOT(ISBLANK('2 sup_templates'!AK30)),IF(NOT(ISBLANK('2 sup_templates'!AK29)),'2 sup_templates'!AK30/'2 sup_templates'!AK29-1,""),"")</f>
        <v/>
      </c>
      <c r="AL30" s="355" t="str">
        <f>IF(NOT(ISBLANK('2 sup_templates'!AL30)),IF(NOT(ISBLANK('2 sup_templates'!AL29)),'2 sup_templates'!AL30/'2 sup_templates'!AL29-1,""),"")</f>
        <v/>
      </c>
      <c r="AM30" s="23"/>
      <c r="AN30" s="60">
        <v>2021</v>
      </c>
      <c r="AO30" s="91" t="str">
        <f>IF(NOT(ISBLANK('2 sup_templates'!AO30)),IF(NOT(ISBLANK('2 sup_templates'!AO29)),'2 sup_templates'!AO30/'2 sup_templates'!AO29-1,""),"")</f>
        <v/>
      </c>
      <c r="AP30" s="96" t="str">
        <f>IF(NOT(ISBLANK('2 sup_templates'!AP30)),IF(NOT(ISBLANK('2 sup_templates'!AP29)),'2 sup_templates'!AP30/'2 sup_templates'!AP29-1,""),"")</f>
        <v/>
      </c>
      <c r="AQ30" s="91" t="str">
        <f>IF(NOT(ISBLANK('2 sup_templates'!AQ30)),IF(NOT(ISBLANK('2 sup_templates'!AQ29)),'2 sup_templates'!AQ30/'2 sup_templates'!AQ29-1,""),"")</f>
        <v/>
      </c>
      <c r="AR30" s="96" t="str">
        <f>IF(NOT(ISBLANK('2 sup_templates'!AR30)),IF(NOT(ISBLANK('2 sup_templates'!AR29)),'2 sup_templates'!AR30/'2 sup_templates'!AR29-1,""),"")</f>
        <v/>
      </c>
      <c r="AS30" s="91" t="str">
        <f>IF(NOT(ISBLANK('2 sup_templates'!AS30)),IF(NOT(ISBLANK('2 sup_templates'!AS29)),'2 sup_templates'!AS30/'2 sup_templates'!AS29-1,""),"")</f>
        <v/>
      </c>
      <c r="AT30" s="96" t="str">
        <f>IF(NOT(ISBLANK('2 sup_templates'!AT30)),IF(NOT(ISBLANK('2 sup_templates'!AT29)),'2 sup_templates'!AT30/'2 sup_templates'!AT29-1,""),"")</f>
        <v/>
      </c>
      <c r="AU30" s="91" t="str">
        <f>IF(NOT(ISBLANK('2 sup_templates'!AU30)),IF(NOT(ISBLANK('2 sup_templates'!AU29)),'2 sup_templates'!AU30/'2 sup_templates'!AU29-1,""),"")</f>
        <v/>
      </c>
      <c r="AV30" s="96" t="str">
        <f>IF(NOT(ISBLANK('2 sup_templates'!AV30)),IF(NOT(ISBLANK('2 sup_templates'!AV29)),'2 sup_templates'!AV30/'2 sup_templates'!AV29-1,""),"")</f>
        <v/>
      </c>
      <c r="AW30" s="96" t="str">
        <f>IF(NOT(ISBLANK('2 sup_templates'!AW30)),IF(NOT(ISBLANK('2 sup_templates'!AW29)),'2 sup_templates'!AW30/'2 sup_templates'!AW29-1,""),"")</f>
        <v/>
      </c>
      <c r="AX30" s="96" t="str">
        <f>IF(NOT(ISBLANK('2 sup_templates'!AX30)),IF(NOT(ISBLANK('2 sup_templates'!AX29)),'2 sup_templates'!AX30/'2 sup_templates'!AX29-1,""),"")</f>
        <v/>
      </c>
      <c r="AY30" s="96" t="str">
        <f>IF(NOT(ISBLANK('2 sup_templates'!AY30)),IF(NOT(ISBLANK('2 sup_templates'!AY29)),'2 sup_templates'!AY30/'2 sup_templates'!AY29-1,""),"")</f>
        <v/>
      </c>
      <c r="AZ30" s="96" t="str">
        <f>IF(NOT(ISBLANK('2 sup_templates'!AZ30)),IF(NOT(ISBLANK('2 sup_templates'!AZ29)),'2 sup_templates'!AZ30/'2 sup_templates'!AZ29-1,""),"")</f>
        <v/>
      </c>
      <c r="BA30" s="96" t="str">
        <f>IF(NOT(ISBLANK('2 sup_templates'!BA30)),IF(NOT(ISBLANK('2 sup_templates'!BA29)),'2 sup_templates'!BA30/'2 sup_templates'!BA29-1,""),"")</f>
        <v/>
      </c>
      <c r="BB30" s="96" t="str">
        <f>IF(NOT(ISBLANK('2 sup_templates'!BB30)),IF(NOT(ISBLANK('2 sup_templates'!BB29)),'2 sup_templates'!BB30/'2 sup_templates'!BB29-1,""),"")</f>
        <v/>
      </c>
      <c r="BC30" s="96" t="str">
        <f>IF(NOT(ISBLANK('2 sup_templates'!BC30)),IF(NOT(ISBLANK('2 sup_templates'!BC29)),'2 sup_templates'!BC30/'2 sup_templates'!BC29-1,""),"")</f>
        <v/>
      </c>
      <c r="BD30" s="96" t="str">
        <f>IF(NOT(ISBLANK('2 sup_templates'!BD30)),IF(NOT(ISBLANK('2 sup_templates'!BD29)),'2 sup_templates'!BD30/'2 sup_templates'!BD29-1,""),"")</f>
        <v/>
      </c>
      <c r="BE30" s="96" t="str">
        <f>IF(NOT(ISBLANK('2 sup_templates'!BE30)),IF(NOT(ISBLANK('2 sup_templates'!BE29)),'2 sup_templates'!BE30/'2 sup_templates'!BE29-1,""),"")</f>
        <v/>
      </c>
      <c r="BF30" s="96" t="str">
        <f>IF(NOT(ISBLANK('2 sup_templates'!BF30)),IF(NOT(ISBLANK('2 sup_templates'!BF29)),'2 sup_templates'!BF30/'2 sup_templates'!BF29-1,""),"")</f>
        <v/>
      </c>
      <c r="BG30" s="96" t="str">
        <f>IF(NOT(ISBLANK('2 sup_templates'!BG30)),IF(NOT(ISBLANK('2 sup_templates'!BG29)),'2 sup_templates'!BG30/'2 sup_templates'!BG29-1,""),"")</f>
        <v/>
      </c>
      <c r="BH30" s="96" t="str">
        <f>IF(NOT(ISBLANK('2 sup_templates'!BH30)),IF(NOT(ISBLANK('2 sup_templates'!BH29)),'2 sup_templates'!BH30/'2 sup_templates'!BH29-1,""),"")</f>
        <v/>
      </c>
      <c r="BI30" s="96" t="str">
        <f>IF(NOT(ISBLANK('2 sup_templates'!BI30)),IF(NOT(ISBLANK('2 sup_templates'!BI29)),'2 sup_templates'!BI30/'2 sup_templates'!BI29-1,""),"")</f>
        <v/>
      </c>
      <c r="BJ30" s="96" t="str">
        <f>IF(NOT(ISBLANK('2 sup_templates'!BJ30)),IF(NOT(ISBLANK('2 sup_templates'!BJ29)),'2 sup_templates'!BJ30/'2 sup_templates'!BJ29-1,""),"")</f>
        <v/>
      </c>
      <c r="BK30" s="96" t="str">
        <f>IF(NOT(ISBLANK('2 sup_templates'!BK30)),IF(NOT(ISBLANK('2 sup_templates'!BK29)),'2 sup_templates'!BK30/'2 sup_templates'!BK29-1,""),"")</f>
        <v/>
      </c>
      <c r="BL30" s="96" t="str">
        <f>IF(NOT(ISBLANK('2 sup_templates'!BL30)),IF(NOT(ISBLANK('2 sup_templates'!BL29)),'2 sup_templates'!BL30/'2 sup_templates'!BL29-1,""),"")</f>
        <v/>
      </c>
      <c r="BM30" s="23"/>
      <c r="BN30" s="120">
        <v>2021</v>
      </c>
      <c r="BO30" s="91" t="str">
        <f>IF(NOT(ISBLANK('2 sup_templates'!BO30)),IF(NOT(ISBLANK('2 sup_templates'!BO29)),'2 sup_templates'!BO30/'2 sup_templates'!BO29-1,""),"")</f>
        <v/>
      </c>
      <c r="BP30" s="91" t="str">
        <f>IF(NOT(ISBLANK('2 sup_templates'!BP30)),IF(NOT(ISBLANK('2 sup_templates'!BP29)),'2 sup_templates'!BP30/'2 sup_templates'!BP29-1,""),"")</f>
        <v/>
      </c>
      <c r="BQ30" s="91" t="str">
        <f>IF(NOT(ISBLANK('2 sup_templates'!BQ30)),IF(NOT(ISBLANK('2 sup_templates'!BQ29)),'2 sup_templates'!BQ30/'2 sup_templates'!BQ29-1,""),"")</f>
        <v/>
      </c>
      <c r="BR30" s="91" t="str">
        <f>IF(NOT(ISBLANK('2 sup_templates'!BR30)),IF(NOT(ISBLANK('2 sup_templates'!BR29)),'2 sup_templates'!BR30/'2 sup_templates'!BR29-1,""),"")</f>
        <v/>
      </c>
      <c r="BS30" s="91" t="str">
        <f>IF(NOT(ISBLANK('2 sup_templates'!BS30)),IF(NOT(ISBLANK('2 sup_templates'!BS29)),'2 sup_templates'!BS30/'2 sup_templates'!BS29-1,""),"")</f>
        <v/>
      </c>
      <c r="BT30" s="91" t="str">
        <f>IF(NOT(ISBLANK('2 sup_templates'!BT30)),IF(NOT(ISBLANK('2 sup_templates'!BT29)),'2 sup_templates'!BT30/'2 sup_templates'!BT29-1,""),"")</f>
        <v/>
      </c>
      <c r="BU30" s="91" t="str">
        <f>IF(NOT(ISBLANK('2 sup_templates'!BU30)),IF(NOT(ISBLANK('2 sup_templates'!BU29)),'2 sup_templates'!BU30/'2 sup_templates'!BU29-1,""),"")</f>
        <v/>
      </c>
      <c r="BV30" s="91" t="str">
        <f>IF(NOT(ISBLANK('2 sup_templates'!BV30)),IF(NOT(ISBLANK('2 sup_templates'!BV29)),'2 sup_templates'!BV30/'2 sup_templates'!BV29-1,""),"")</f>
        <v/>
      </c>
      <c r="BW30" s="91" t="str">
        <f>IF(NOT(ISBLANK('2 sup_templates'!BW30)),IF(NOT(ISBLANK('2 sup_templates'!BW29)),'2 sup_templates'!BW30/'2 sup_templates'!BW29-1,""),"")</f>
        <v/>
      </c>
      <c r="BX30" s="91" t="str">
        <f>IF(NOT(ISBLANK('2 sup_templates'!BX30)),IF(NOT(ISBLANK('2 sup_templates'!BX29)),'2 sup_templates'!BX30/'2 sup_templates'!BX29-1,""),"")</f>
        <v/>
      </c>
      <c r="BY30" s="91" t="str">
        <f>IF(NOT(ISBLANK('2 sup_templates'!BY30)),IF(NOT(ISBLANK('2 sup_templates'!BY29)),'2 sup_templates'!BY30/'2 sup_templates'!BY29-1,""),"")</f>
        <v/>
      </c>
      <c r="BZ30" s="91" t="str">
        <f>IF(NOT(ISBLANK('2 sup_templates'!BZ30)),IF(NOT(ISBLANK('2 sup_templates'!BZ29)),'2 sup_templates'!BZ30/'2 sup_templates'!BZ29-1,""),"")</f>
        <v/>
      </c>
      <c r="CA30" s="91" t="str">
        <f>IF(NOT(ISBLANK('2 sup_templates'!CA30)),IF(NOT(ISBLANK('2 sup_templates'!CA29)),'2 sup_templates'!CA30/'2 sup_templates'!CA29-1,""),"")</f>
        <v/>
      </c>
      <c r="CB30" s="91" t="str">
        <f>IF(NOT(ISBLANK('2 sup_templates'!CB30)),IF(NOT(ISBLANK('2 sup_templates'!CB29)),'2 sup_templates'!CB30/'2 sup_templates'!CB29-1,""),"")</f>
        <v/>
      </c>
      <c r="CC30" s="91" t="str">
        <f>IF(NOT(ISBLANK('2 sup_templates'!CC30)),IF(NOT(ISBLANK('2 sup_templates'!CC29)),'2 sup_templates'!CC30/'2 sup_templates'!CC29-1,""),"")</f>
        <v/>
      </c>
      <c r="CD30" s="91" t="str">
        <f>IF(NOT(ISBLANK('2 sup_templates'!CD30)),IF(NOT(ISBLANK('2 sup_templates'!CD29)),'2 sup_templates'!CD30/'2 sup_templates'!CD29-1,""),"")</f>
        <v/>
      </c>
      <c r="CE30" s="91" t="str">
        <f>IF(NOT(ISBLANK('2 sup_templates'!CE30)),IF(NOT(ISBLANK('2 sup_templates'!CE29)),'2 sup_templates'!CE30/'2 sup_templates'!CE29-1,""),"")</f>
        <v/>
      </c>
      <c r="CF30" s="91" t="str">
        <f>IF(NOT(ISBLANK('2 sup_templates'!CF30)),IF(NOT(ISBLANK('2 sup_templates'!CF29)),'2 sup_templates'!CF30/'2 sup_templates'!CF29-1,""),"")</f>
        <v/>
      </c>
      <c r="CG30" s="91" t="str">
        <f>IF(NOT(ISBLANK('2 sup_templates'!CG30)),IF(NOT(ISBLANK('2 sup_templates'!CG29)),'2 sup_templates'!CG30/'2 sup_templates'!CG29-1,""),"")</f>
        <v/>
      </c>
      <c r="CH30" s="91" t="str">
        <f>IF(NOT(ISBLANK('2 sup_templates'!CH30)),IF(NOT(ISBLANK('2 sup_templates'!CH29)),'2 sup_templates'!CH30/'2 sup_templates'!CH29-1,""),"")</f>
        <v/>
      </c>
      <c r="CI30" s="91" t="str">
        <f>IF(NOT(ISBLANK('2 sup_templates'!CI30)),IF(NOT(ISBLANK('2 sup_templates'!CI29)),'2 sup_templates'!CI30/'2 sup_templates'!CI29-1,""),"")</f>
        <v/>
      </c>
      <c r="CJ30" s="91" t="str">
        <f>IF(NOT(ISBLANK('2 sup_templates'!CJ30)),IF(NOT(ISBLANK('2 sup_templates'!CJ29)),'2 sup_templates'!CJ30/'2 sup_templates'!CJ29-1,""),"")</f>
        <v/>
      </c>
      <c r="CK30" s="91" t="str">
        <f>IF(NOT(ISBLANK('2 sup_templates'!CK30)),IF(NOT(ISBLANK('2 sup_templates'!CK29)),'2 sup_templates'!CK30/'2 sup_templates'!CK29-1,""),"")</f>
        <v/>
      </c>
      <c r="CL30" s="91" t="str">
        <f>IF(NOT(ISBLANK('2 sup_templates'!CL30)),IF(NOT(ISBLANK('2 sup_templates'!CL29)),'2 sup_templates'!CL30/'2 sup_templates'!CL29-1,""),"")</f>
        <v/>
      </c>
      <c r="CN30" s="61">
        <v>2021</v>
      </c>
      <c r="CO30" s="94" t="str">
        <f>IF(NOT(ISBLANK('2 sup_templates'!DF30)),IF(NOT(ISBLANK('2 sup_templates'!DF29)),'2 sup_templates'!DF30/'2 sup_templates'!DF29-1,""),"")</f>
        <v/>
      </c>
      <c r="CP30" s="94" t="str">
        <f>IF(NOT(ISBLANK('2 sup_templates'!DG30)),IF(NOT(ISBLANK('2 sup_templates'!DG29)),'2 sup_templates'!DG30/'2 sup_templates'!DG29-1,""),"")</f>
        <v/>
      </c>
      <c r="CQ30" s="94" t="str">
        <f>IF(NOT(ISBLANK('2 sup_templates'!DH30)),IF(NOT(ISBLANK('2 sup_templates'!DH29)),'2 sup_templates'!DH30/'2 sup_templates'!DH29-1,""),"")</f>
        <v/>
      </c>
      <c r="CR30" s="94" t="str">
        <f>IF(NOT(ISBLANK('2 sup_templates'!DI30)),IF(NOT(ISBLANK('2 sup_templates'!DI29)),'2 sup_templates'!DI30/'2 sup_templates'!DI29-1,""),"")</f>
        <v/>
      </c>
      <c r="CS30" s="94" t="str">
        <f>IF(NOT(ISBLANK('2 sup_templates'!DJ30)),IF(NOT(ISBLANK('2 sup_templates'!DJ29)),'2 sup_templates'!DJ30/'2 sup_templates'!DJ29-1,""),"")</f>
        <v/>
      </c>
      <c r="CT30" s="94" t="str">
        <f>IF(NOT(ISBLANK('2 sup_templates'!DK30)),IF(NOT(ISBLANK('2 sup_templates'!DK29)),'2 sup_templates'!DK30/'2 sup_templates'!DK29-1,""),"")</f>
        <v/>
      </c>
      <c r="CU30" s="94" t="str">
        <f>IF(NOT(ISBLANK('2 sup_templates'!DL30)),IF(NOT(ISBLANK('2 sup_templates'!DL29)),'2 sup_templates'!DL30/'2 sup_templates'!DL29-1,""),"")</f>
        <v/>
      </c>
      <c r="CV30" s="94" t="str">
        <f>IF(NOT(ISBLANK('2 sup_templates'!DM30)),IF(NOT(ISBLANK('2 sup_templates'!DM29)),'2 sup_templates'!DM30/'2 sup_templates'!DM29-1,""),"")</f>
        <v/>
      </c>
      <c r="CW30" s="94" t="str">
        <f>IF(NOT(ISBLANK('2 sup_templates'!DN30)),IF(NOT(ISBLANK('2 sup_templates'!DN29)),'2 sup_templates'!DN30/'2 sup_templates'!DN29-1,""),"")</f>
        <v/>
      </c>
      <c r="CX30" s="94" t="str">
        <f>IF(NOT(ISBLANK('2 sup_templates'!DO30)),IF(NOT(ISBLANK('2 sup_templates'!DO29)),'2 sup_templates'!DO30/'2 sup_templates'!DO29-1,""),"")</f>
        <v/>
      </c>
      <c r="CY30" s="94" t="str">
        <f>IF(NOT(ISBLANK('2 sup_templates'!DP30)),IF(NOT(ISBLANK('2 sup_templates'!DP29)),'2 sup_templates'!DP30/'2 sup_templates'!DP29-1,""),"")</f>
        <v/>
      </c>
      <c r="CZ30" s="94" t="str">
        <f>IF(NOT(ISBLANK('2 sup_templates'!DQ30)),IF(NOT(ISBLANK('2 sup_templates'!DQ29)),'2 sup_templates'!DQ30/'2 sup_templates'!DQ29-1,""),"")</f>
        <v/>
      </c>
      <c r="DA30" s="94" t="str">
        <f>IF(NOT(ISBLANK('2 sup_templates'!DR30)),IF(NOT(ISBLANK('2 sup_templates'!DR29)),'2 sup_templates'!DR30/'2 sup_templates'!DR29-1,""),"")</f>
        <v/>
      </c>
      <c r="DB30" s="94" t="str">
        <f>IF(NOT(ISBLANK('2 sup_templates'!DS30)),IF(NOT(ISBLANK('2 sup_templates'!DS29)),'2 sup_templates'!DS30/'2 sup_templates'!DS29-1,""),"")</f>
        <v/>
      </c>
    </row>
    <row r="31" spans="1:106" ht="14.25" customHeight="1" x14ac:dyDescent="0.2">
      <c r="B31" s="60">
        <v>2022</v>
      </c>
      <c r="C31" s="355" t="str">
        <f>IF(NOT(ISBLANK('2 sup_templates'!C31)),IF(NOT(ISBLANK('2 sup_templates'!C30)),'2 sup_templates'!C31/'2 sup_templates'!C30-1,""),"")</f>
        <v/>
      </c>
      <c r="D31" s="355" t="str">
        <f>IF(NOT(ISBLANK('2 sup_templates'!D31)),IF(NOT(ISBLANK('2 sup_templates'!D30)),'2 sup_templates'!D31/'2 sup_templates'!D30-1,""),"")</f>
        <v/>
      </c>
      <c r="E31" s="355" t="str">
        <f>IF(NOT(ISBLANK('2 sup_templates'!E31)),IF(NOT(ISBLANK('2 sup_templates'!E30)),'2 sup_templates'!E31/'2 sup_templates'!E30-1,""),"")</f>
        <v/>
      </c>
      <c r="F31" s="355" t="str">
        <f>IF(NOT(ISBLANK('2 sup_templates'!F31)),IF(NOT(ISBLANK('2 sup_templates'!F30)),'2 sup_templates'!F31/'2 sup_templates'!F30-1,""),"")</f>
        <v/>
      </c>
      <c r="G31" s="355" t="str">
        <f>IF(NOT(ISBLANK('2 sup_templates'!G31)),IF(NOT(ISBLANK('2 sup_templates'!G30)),'2 sup_templates'!G31/'2 sup_templates'!G30-1,""),"")</f>
        <v/>
      </c>
      <c r="H31" s="355" t="str">
        <f>IF(NOT(ISBLANK('2 sup_templates'!H31)),IF(NOT(ISBLANK('2 sup_templates'!H30)),'2 sup_templates'!H31/'2 sup_templates'!H30-1,""),"")</f>
        <v/>
      </c>
      <c r="I31" s="355" t="str">
        <f>IF(NOT(ISBLANK('2 sup_templates'!I31)),IF(NOT(ISBLANK('2 sup_templates'!I30)),'2 sup_templates'!I31/'2 sup_templates'!I30-1,""),"")</f>
        <v/>
      </c>
      <c r="J31" s="355" t="str">
        <f>IF(NOT(ISBLANK('2 sup_templates'!J31)),IF(NOT(ISBLANK('2 sup_templates'!J30)),'2 sup_templates'!J31/'2 sup_templates'!J30-1,""),"")</f>
        <v/>
      </c>
      <c r="K31" s="355" t="str">
        <f>IF(NOT(ISBLANK('2 sup_templates'!K31)),IF(NOT(ISBLANK('2 sup_templates'!K30)),'2 sup_templates'!K31/'2 sup_templates'!K30-1,""),"")</f>
        <v/>
      </c>
      <c r="L31" s="355" t="str">
        <f>IF(NOT(ISBLANK('2 sup_templates'!L31)),IF(NOT(ISBLANK('2 sup_templates'!L30)),'2 sup_templates'!L31/'2 sup_templates'!L30-1,""),"")</f>
        <v/>
      </c>
      <c r="M31" s="355" t="str">
        <f>IF(NOT(ISBLANK('2 sup_templates'!M31)),IF(NOT(ISBLANK('2 sup_templates'!M30)),'2 sup_templates'!M31/'2 sup_templates'!M30-1,""),"")</f>
        <v/>
      </c>
      <c r="N31" s="355" t="str">
        <f>IF(NOT(ISBLANK('2 sup_templates'!N31)),IF(NOT(ISBLANK('2 sup_templates'!N30)),'2 sup_templates'!N31/'2 sup_templates'!N30-1,""),"")</f>
        <v/>
      </c>
      <c r="O31" s="355" t="str">
        <f>IF(NOT(ISBLANK('2 sup_templates'!O31)),IF(NOT(ISBLANK('2 sup_templates'!O30)),'2 sup_templates'!O31/'2 sup_templates'!O30-1,""),"")</f>
        <v/>
      </c>
      <c r="P31" s="355" t="str">
        <f>IF(NOT(ISBLANK('2 sup_templates'!P31)),IF(NOT(ISBLANK('2 sup_templates'!P30)),'2 sup_templates'!P31/'2 sup_templates'!P30-1,""),"")</f>
        <v/>
      </c>
      <c r="Q31" s="355" t="str">
        <f>IF(NOT(ISBLANK('2 sup_templates'!Q31)),IF(NOT(ISBLANK('2 sup_templates'!Q30)),'2 sup_templates'!Q31/'2 sup_templates'!Q30-1,""),"")</f>
        <v/>
      </c>
      <c r="R31" s="355" t="str">
        <f>IF(NOT(ISBLANK('2 sup_templates'!R31)),IF(NOT(ISBLANK('2 sup_templates'!R30)),'2 sup_templates'!R31/'2 sup_templates'!R30-1,""),"")</f>
        <v/>
      </c>
      <c r="S31" s="355" t="str">
        <f>IF(NOT(ISBLANK('2 sup_templates'!S31)),IF(NOT(ISBLANK('2 sup_templates'!S30)),'2 sup_templates'!S31/'2 sup_templates'!S30-1,""),"")</f>
        <v/>
      </c>
      <c r="T31" s="355" t="str">
        <f>IF(NOT(ISBLANK('2 sup_templates'!T31)),IF(NOT(ISBLANK('2 sup_templates'!T30)),'2 sup_templates'!T31/'2 sup_templates'!T30-1,""),"")</f>
        <v/>
      </c>
      <c r="U31" s="355" t="str">
        <f>IF(NOT(ISBLANK('2 sup_templates'!U31)),IF(NOT(ISBLANK('2 sup_templates'!U30)),'2 sup_templates'!U31/'2 sup_templates'!U30-1,""),"")</f>
        <v/>
      </c>
      <c r="V31" s="355" t="str">
        <f>IF(NOT(ISBLANK('2 sup_templates'!V31)),IF(NOT(ISBLANK('2 sup_templates'!V30)),'2 sup_templates'!V31/'2 sup_templates'!V30-1,""),"")</f>
        <v/>
      </c>
      <c r="W31" s="355" t="str">
        <f>IF(NOT(ISBLANK('2 sup_templates'!W31)),IF(NOT(ISBLANK('2 sup_templates'!W30)),'2 sup_templates'!W31/'2 sup_templates'!W30-1,""),"")</f>
        <v/>
      </c>
      <c r="X31" s="355" t="str">
        <f>IF(NOT(ISBLANK('2 sup_templates'!X31)),IF(NOT(ISBLANK('2 sup_templates'!X30)),'2 sup_templates'!X31/'2 sup_templates'!X30-1,""),"")</f>
        <v/>
      </c>
      <c r="Y31" s="355" t="str">
        <f>IF(NOT(ISBLANK('2 sup_templates'!Y31)),IF(NOT(ISBLANK('2 sup_templates'!Y30)),'2 sup_templates'!Y31/'2 sup_templates'!Y30-1,""),"")</f>
        <v/>
      </c>
      <c r="Z31" s="355" t="str">
        <f>IF(NOT(ISBLANK('2 sup_templates'!Z31)),IF(NOT(ISBLANK('2 sup_templates'!Z30)),'2 sup_templates'!Z31/'2 sup_templates'!Z30-1,""),"")</f>
        <v/>
      </c>
      <c r="AA31" s="355" t="str">
        <f>IF(NOT(ISBLANK('2 sup_templates'!AA31)),IF(NOT(ISBLANK('2 sup_templates'!AA30)),'2 sup_templates'!AA31/'2 sup_templates'!AA30-1,""),"")</f>
        <v/>
      </c>
      <c r="AB31" s="355" t="str">
        <f>IF(NOT(ISBLANK('2 sup_templates'!AB31)),IF(NOT(ISBLANK('2 sup_templates'!AB30)),'2 sup_templates'!AB31/'2 sup_templates'!AB30-1,""),"")</f>
        <v/>
      </c>
      <c r="AC31" s="355" t="str">
        <f>IF(NOT(ISBLANK('2 sup_templates'!AC31)),IF(NOT(ISBLANK('2 sup_templates'!AC30)),'2 sup_templates'!AC31/'2 sup_templates'!AC30-1,""),"")</f>
        <v/>
      </c>
      <c r="AD31" s="355" t="str">
        <f>IF(NOT(ISBLANK('2 sup_templates'!AD31)),IF(NOT(ISBLANK('2 sup_templates'!AD30)),'2 sup_templates'!AD31/'2 sup_templates'!AD30-1,""),"")</f>
        <v/>
      </c>
      <c r="AE31" s="355" t="str">
        <f>IF(NOT(ISBLANK('2 sup_templates'!AE31)),IF(NOT(ISBLANK('2 sup_templates'!AE30)),'2 sup_templates'!AE31/'2 sup_templates'!AE30-1,""),"")</f>
        <v/>
      </c>
      <c r="AF31" s="355" t="str">
        <f>IF(NOT(ISBLANK('2 sup_templates'!AF31)),IF(NOT(ISBLANK('2 sup_templates'!AF30)),'2 sup_templates'!AF31/'2 sup_templates'!AF30-1,""),"")</f>
        <v/>
      </c>
      <c r="AG31" s="355" t="str">
        <f>IF(NOT(ISBLANK('2 sup_templates'!AG31)),IF(NOT(ISBLANK('2 sup_templates'!AG30)),'2 sup_templates'!AG31/'2 sup_templates'!AG30-1,""),"")</f>
        <v/>
      </c>
      <c r="AH31" s="355" t="str">
        <f>IF(NOT(ISBLANK('2 sup_templates'!AH31)),IF(NOT(ISBLANK('2 sup_templates'!AH30)),'2 sup_templates'!AH31/'2 sup_templates'!AH30-1,""),"")</f>
        <v/>
      </c>
      <c r="AI31" s="355" t="str">
        <f>IF(NOT(ISBLANK('2 sup_templates'!AI31)),IF(NOT(ISBLANK('2 sup_templates'!AI30)),'2 sup_templates'!AI31/'2 sup_templates'!AI30-1,""),"")</f>
        <v/>
      </c>
      <c r="AJ31" s="355" t="str">
        <f>IF(NOT(ISBLANK('2 sup_templates'!AJ31)),IF(NOT(ISBLANK('2 sup_templates'!AJ30)),'2 sup_templates'!AJ31/'2 sup_templates'!AJ30-1,""),"")</f>
        <v/>
      </c>
      <c r="AK31" s="355" t="str">
        <f>IF(NOT(ISBLANK('2 sup_templates'!AK31)),IF(NOT(ISBLANK('2 sup_templates'!AK30)),'2 sup_templates'!AK31/'2 sup_templates'!AK30-1,""),"")</f>
        <v/>
      </c>
      <c r="AL31" s="355" t="str">
        <f>IF(NOT(ISBLANK('2 sup_templates'!AL31)),IF(NOT(ISBLANK('2 sup_templates'!AL30)),'2 sup_templates'!AL31/'2 sup_templates'!AL30-1,""),"")</f>
        <v/>
      </c>
      <c r="AM31" s="23"/>
      <c r="AN31" s="60">
        <v>2022</v>
      </c>
      <c r="AO31" s="91" t="str">
        <f>IF(NOT(ISBLANK('2 sup_templates'!AO31)),IF(NOT(ISBLANK('2 sup_templates'!AO30)),'2 sup_templates'!AO31/'2 sup_templates'!AO30-1,""),"")</f>
        <v/>
      </c>
      <c r="AP31" s="96" t="str">
        <f>IF(NOT(ISBLANK('2 sup_templates'!AP31)),IF(NOT(ISBLANK('2 sup_templates'!AP30)),'2 sup_templates'!AP31/'2 sup_templates'!AP30-1,""),"")</f>
        <v/>
      </c>
      <c r="AQ31" s="91" t="str">
        <f>IF(NOT(ISBLANK('2 sup_templates'!AQ31)),IF(NOT(ISBLANK('2 sup_templates'!AQ30)),'2 sup_templates'!AQ31/'2 sup_templates'!AQ30-1,""),"")</f>
        <v/>
      </c>
      <c r="AR31" s="96" t="str">
        <f>IF(NOT(ISBLANK('2 sup_templates'!AR31)),IF(NOT(ISBLANK('2 sup_templates'!AR30)),'2 sup_templates'!AR31/'2 sup_templates'!AR30-1,""),"")</f>
        <v/>
      </c>
      <c r="AS31" s="91" t="str">
        <f>IF(NOT(ISBLANK('2 sup_templates'!AS31)),IF(NOT(ISBLANK('2 sup_templates'!AS30)),'2 sup_templates'!AS31/'2 sup_templates'!AS30-1,""),"")</f>
        <v/>
      </c>
      <c r="AT31" s="96" t="str">
        <f>IF(NOT(ISBLANK('2 sup_templates'!AT31)),IF(NOT(ISBLANK('2 sup_templates'!AT30)),'2 sup_templates'!AT31/'2 sup_templates'!AT30-1,""),"")</f>
        <v/>
      </c>
      <c r="AU31" s="91" t="str">
        <f>IF(NOT(ISBLANK('2 sup_templates'!AU31)),IF(NOT(ISBLANK('2 sup_templates'!AU30)),'2 sup_templates'!AU31/'2 sup_templates'!AU30-1,""),"")</f>
        <v/>
      </c>
      <c r="AV31" s="96" t="str">
        <f>IF(NOT(ISBLANK('2 sup_templates'!AV31)),IF(NOT(ISBLANK('2 sup_templates'!AV30)),'2 sup_templates'!AV31/'2 sup_templates'!AV30-1,""),"")</f>
        <v/>
      </c>
      <c r="AW31" s="96" t="str">
        <f>IF(NOT(ISBLANK('2 sup_templates'!AW31)),IF(NOT(ISBLANK('2 sup_templates'!AW30)),'2 sup_templates'!AW31/'2 sup_templates'!AW30-1,""),"")</f>
        <v/>
      </c>
      <c r="AX31" s="96" t="str">
        <f>IF(NOT(ISBLANK('2 sup_templates'!AX31)),IF(NOT(ISBLANK('2 sup_templates'!AX30)),'2 sup_templates'!AX31/'2 sup_templates'!AX30-1,""),"")</f>
        <v/>
      </c>
      <c r="AY31" s="96" t="str">
        <f>IF(NOT(ISBLANK('2 sup_templates'!AY31)),IF(NOT(ISBLANK('2 sup_templates'!AY30)),'2 sup_templates'!AY31/'2 sup_templates'!AY30-1,""),"")</f>
        <v/>
      </c>
      <c r="AZ31" s="96" t="str">
        <f>IF(NOT(ISBLANK('2 sup_templates'!AZ31)),IF(NOT(ISBLANK('2 sup_templates'!AZ30)),'2 sup_templates'!AZ31/'2 sup_templates'!AZ30-1,""),"")</f>
        <v/>
      </c>
      <c r="BA31" s="96" t="str">
        <f>IF(NOT(ISBLANK('2 sup_templates'!BA31)),IF(NOT(ISBLANK('2 sup_templates'!BA30)),'2 sup_templates'!BA31/'2 sup_templates'!BA30-1,""),"")</f>
        <v/>
      </c>
      <c r="BB31" s="96" t="str">
        <f>IF(NOT(ISBLANK('2 sup_templates'!BB31)),IF(NOT(ISBLANK('2 sup_templates'!BB30)),'2 sup_templates'!BB31/'2 sup_templates'!BB30-1,""),"")</f>
        <v/>
      </c>
      <c r="BC31" s="96" t="str">
        <f>IF(NOT(ISBLANK('2 sup_templates'!BC31)),IF(NOT(ISBLANK('2 sup_templates'!BC30)),'2 sup_templates'!BC31/'2 sup_templates'!BC30-1,""),"")</f>
        <v/>
      </c>
      <c r="BD31" s="96" t="str">
        <f>IF(NOT(ISBLANK('2 sup_templates'!BD31)),IF(NOT(ISBLANK('2 sup_templates'!BD30)),'2 sup_templates'!BD31/'2 sup_templates'!BD30-1,""),"")</f>
        <v/>
      </c>
      <c r="BE31" s="96" t="str">
        <f>IF(NOT(ISBLANK('2 sup_templates'!BE31)),IF(NOT(ISBLANK('2 sup_templates'!BE30)),'2 sup_templates'!BE31/'2 sup_templates'!BE30-1,""),"")</f>
        <v/>
      </c>
      <c r="BF31" s="96" t="str">
        <f>IF(NOT(ISBLANK('2 sup_templates'!BF31)),IF(NOT(ISBLANK('2 sup_templates'!BF30)),'2 sup_templates'!BF31/'2 sup_templates'!BF30-1,""),"")</f>
        <v/>
      </c>
      <c r="BG31" s="96" t="str">
        <f>IF(NOT(ISBLANK('2 sup_templates'!BG31)),IF(NOT(ISBLANK('2 sup_templates'!BG30)),'2 sup_templates'!BG31/'2 sup_templates'!BG30-1,""),"")</f>
        <v/>
      </c>
      <c r="BH31" s="96" t="str">
        <f>IF(NOT(ISBLANK('2 sup_templates'!BH31)),IF(NOT(ISBLANK('2 sup_templates'!BH30)),'2 sup_templates'!BH31/'2 sup_templates'!BH30-1,""),"")</f>
        <v/>
      </c>
      <c r="BI31" s="96" t="str">
        <f>IF(NOT(ISBLANK('2 sup_templates'!BI31)),IF(NOT(ISBLANK('2 sup_templates'!BI30)),'2 sup_templates'!BI31/'2 sup_templates'!BI30-1,""),"")</f>
        <v/>
      </c>
      <c r="BJ31" s="96" t="str">
        <f>IF(NOT(ISBLANK('2 sup_templates'!BJ31)),IF(NOT(ISBLANK('2 sup_templates'!BJ30)),'2 sup_templates'!BJ31/'2 sup_templates'!BJ30-1,""),"")</f>
        <v/>
      </c>
      <c r="BK31" s="96" t="str">
        <f>IF(NOT(ISBLANK('2 sup_templates'!BK31)),IF(NOT(ISBLANK('2 sup_templates'!BK30)),'2 sup_templates'!BK31/'2 sup_templates'!BK30-1,""),"")</f>
        <v/>
      </c>
      <c r="BL31" s="96" t="str">
        <f>IF(NOT(ISBLANK('2 sup_templates'!BL31)),IF(NOT(ISBLANK('2 sup_templates'!BL30)),'2 sup_templates'!BL31/'2 sup_templates'!BL30-1,""),"")</f>
        <v/>
      </c>
      <c r="BM31" s="23"/>
      <c r="BN31" s="120">
        <v>2022</v>
      </c>
      <c r="BO31" s="91" t="str">
        <f>IF(NOT(ISBLANK('2 sup_templates'!BO31)),IF(NOT(ISBLANK('2 sup_templates'!BO30)),'2 sup_templates'!BO31/'2 sup_templates'!BO30-1,""),"")</f>
        <v/>
      </c>
      <c r="BP31" s="91" t="str">
        <f>IF(NOT(ISBLANK('2 sup_templates'!BP31)),IF(NOT(ISBLANK('2 sup_templates'!BP30)),'2 sup_templates'!BP31/'2 sup_templates'!BP30-1,""),"")</f>
        <v/>
      </c>
      <c r="BQ31" s="91" t="str">
        <f>IF(NOT(ISBLANK('2 sup_templates'!BQ31)),IF(NOT(ISBLANK('2 sup_templates'!BQ30)),'2 sup_templates'!BQ31/'2 sup_templates'!BQ30-1,""),"")</f>
        <v/>
      </c>
      <c r="BR31" s="91" t="str">
        <f>IF(NOT(ISBLANK('2 sup_templates'!BR31)),IF(NOT(ISBLANK('2 sup_templates'!BR30)),'2 sup_templates'!BR31/'2 sup_templates'!BR30-1,""),"")</f>
        <v/>
      </c>
      <c r="BS31" s="91" t="str">
        <f>IF(NOT(ISBLANK('2 sup_templates'!BS31)),IF(NOT(ISBLANK('2 sup_templates'!BS30)),'2 sup_templates'!BS31/'2 sup_templates'!BS30-1,""),"")</f>
        <v/>
      </c>
      <c r="BT31" s="91" t="str">
        <f>IF(NOT(ISBLANK('2 sup_templates'!BT31)),IF(NOT(ISBLANK('2 sup_templates'!BT30)),'2 sup_templates'!BT31/'2 sup_templates'!BT30-1,""),"")</f>
        <v/>
      </c>
      <c r="BU31" s="91" t="str">
        <f>IF(NOT(ISBLANK('2 sup_templates'!BU31)),IF(NOT(ISBLANK('2 sup_templates'!BU30)),'2 sup_templates'!BU31/'2 sup_templates'!BU30-1,""),"")</f>
        <v/>
      </c>
      <c r="BV31" s="91" t="str">
        <f>IF(NOT(ISBLANK('2 sup_templates'!BV31)),IF(NOT(ISBLANK('2 sup_templates'!BV30)),'2 sup_templates'!BV31/'2 sup_templates'!BV30-1,""),"")</f>
        <v/>
      </c>
      <c r="BW31" s="91" t="str">
        <f>IF(NOT(ISBLANK('2 sup_templates'!BW31)),IF(NOT(ISBLANK('2 sup_templates'!BW30)),'2 sup_templates'!BW31/'2 sup_templates'!BW30-1,""),"")</f>
        <v/>
      </c>
      <c r="BX31" s="91" t="str">
        <f>IF(NOT(ISBLANK('2 sup_templates'!BX31)),IF(NOT(ISBLANK('2 sup_templates'!BX30)),'2 sup_templates'!BX31/'2 sup_templates'!BX30-1,""),"")</f>
        <v/>
      </c>
      <c r="BY31" s="91" t="str">
        <f>IF(NOT(ISBLANK('2 sup_templates'!BY31)),IF(NOT(ISBLANK('2 sup_templates'!BY30)),'2 sup_templates'!BY31/'2 sup_templates'!BY30-1,""),"")</f>
        <v/>
      </c>
      <c r="BZ31" s="91" t="str">
        <f>IF(NOT(ISBLANK('2 sup_templates'!BZ31)),IF(NOT(ISBLANK('2 sup_templates'!BZ30)),'2 sup_templates'!BZ31/'2 sup_templates'!BZ30-1,""),"")</f>
        <v/>
      </c>
      <c r="CA31" s="91" t="str">
        <f>IF(NOT(ISBLANK('2 sup_templates'!CA31)),IF(NOT(ISBLANK('2 sup_templates'!CA30)),'2 sup_templates'!CA31/'2 sup_templates'!CA30-1,""),"")</f>
        <v/>
      </c>
      <c r="CB31" s="91" t="str">
        <f>IF(NOT(ISBLANK('2 sup_templates'!CB31)),IF(NOT(ISBLANK('2 sup_templates'!CB30)),'2 sup_templates'!CB31/'2 sup_templates'!CB30-1,""),"")</f>
        <v/>
      </c>
      <c r="CC31" s="91" t="str">
        <f>IF(NOT(ISBLANK('2 sup_templates'!CC31)),IF(NOT(ISBLANK('2 sup_templates'!CC30)),'2 sup_templates'!CC31/'2 sup_templates'!CC30-1,""),"")</f>
        <v/>
      </c>
      <c r="CD31" s="91" t="str">
        <f>IF(NOT(ISBLANK('2 sup_templates'!CD31)),IF(NOT(ISBLANK('2 sup_templates'!CD30)),'2 sup_templates'!CD31/'2 sup_templates'!CD30-1,""),"")</f>
        <v/>
      </c>
      <c r="CE31" s="91" t="str">
        <f>IF(NOT(ISBLANK('2 sup_templates'!CE31)),IF(NOT(ISBLANK('2 sup_templates'!CE30)),'2 sup_templates'!CE31/'2 sup_templates'!CE30-1,""),"")</f>
        <v/>
      </c>
      <c r="CF31" s="91" t="str">
        <f>IF(NOT(ISBLANK('2 sup_templates'!CF31)),IF(NOT(ISBLANK('2 sup_templates'!CF30)),'2 sup_templates'!CF31/'2 sup_templates'!CF30-1,""),"")</f>
        <v/>
      </c>
      <c r="CG31" s="91" t="str">
        <f>IF(NOT(ISBLANK('2 sup_templates'!CG31)),IF(NOT(ISBLANK('2 sup_templates'!CG30)),'2 sup_templates'!CG31/'2 sup_templates'!CG30-1,""),"")</f>
        <v/>
      </c>
      <c r="CH31" s="91" t="str">
        <f>IF(NOT(ISBLANK('2 sup_templates'!CH31)),IF(NOT(ISBLANK('2 sup_templates'!CH30)),'2 sup_templates'!CH31/'2 sup_templates'!CH30-1,""),"")</f>
        <v/>
      </c>
      <c r="CI31" s="91" t="str">
        <f>IF(NOT(ISBLANK('2 sup_templates'!CI31)),IF(NOT(ISBLANK('2 sup_templates'!CI30)),'2 sup_templates'!CI31/'2 sup_templates'!CI30-1,""),"")</f>
        <v/>
      </c>
      <c r="CJ31" s="91" t="str">
        <f>IF(NOT(ISBLANK('2 sup_templates'!CJ31)),IF(NOT(ISBLANK('2 sup_templates'!CJ30)),'2 sup_templates'!CJ31/'2 sup_templates'!CJ30-1,""),"")</f>
        <v/>
      </c>
      <c r="CK31" s="91" t="str">
        <f>IF(NOT(ISBLANK('2 sup_templates'!CK31)),IF(NOT(ISBLANK('2 sup_templates'!CK30)),'2 sup_templates'!CK31/'2 sup_templates'!CK30-1,""),"")</f>
        <v/>
      </c>
      <c r="CL31" s="91" t="str">
        <f>IF(NOT(ISBLANK('2 sup_templates'!CL31)),IF(NOT(ISBLANK('2 sup_templates'!CL30)),'2 sup_templates'!CL31/'2 sup_templates'!CL30-1,""),"")</f>
        <v/>
      </c>
      <c r="CN31" s="61">
        <v>2022</v>
      </c>
      <c r="CO31" s="94" t="str">
        <f>IF(NOT(ISBLANK('2 sup_templates'!DF31)),IF(NOT(ISBLANK('2 sup_templates'!DF30)),'2 sup_templates'!DF31/'2 sup_templates'!DF30-1,""),"")</f>
        <v/>
      </c>
      <c r="CP31" s="94" t="str">
        <f>IF(NOT(ISBLANK('2 sup_templates'!DG31)),IF(NOT(ISBLANK('2 sup_templates'!DG30)),'2 sup_templates'!DG31/'2 sup_templates'!DG30-1,""),"")</f>
        <v/>
      </c>
      <c r="CQ31" s="94" t="str">
        <f>IF(NOT(ISBLANK('2 sup_templates'!DH31)),IF(NOT(ISBLANK('2 sup_templates'!DH30)),'2 sup_templates'!DH31/'2 sup_templates'!DH30-1,""),"")</f>
        <v/>
      </c>
      <c r="CR31" s="94" t="str">
        <f>IF(NOT(ISBLANK('2 sup_templates'!DI31)),IF(NOT(ISBLANK('2 sup_templates'!DI30)),'2 sup_templates'!DI31/'2 sup_templates'!DI30-1,""),"")</f>
        <v/>
      </c>
      <c r="CS31" s="94" t="str">
        <f>IF(NOT(ISBLANK('2 sup_templates'!DJ31)),IF(NOT(ISBLANK('2 sup_templates'!DJ30)),'2 sup_templates'!DJ31/'2 sup_templates'!DJ30-1,""),"")</f>
        <v/>
      </c>
      <c r="CT31" s="94" t="str">
        <f>IF(NOT(ISBLANK('2 sup_templates'!DK31)),IF(NOT(ISBLANK('2 sup_templates'!DK30)),'2 sup_templates'!DK31/'2 sup_templates'!DK30-1,""),"")</f>
        <v/>
      </c>
      <c r="CU31" s="94" t="str">
        <f>IF(NOT(ISBLANK('2 sup_templates'!DL31)),IF(NOT(ISBLANK('2 sup_templates'!DL30)),'2 sup_templates'!DL31/'2 sup_templates'!DL30-1,""),"")</f>
        <v/>
      </c>
      <c r="CV31" s="94" t="str">
        <f>IF(NOT(ISBLANK('2 sup_templates'!DM31)),IF(NOT(ISBLANK('2 sup_templates'!DM30)),'2 sup_templates'!DM31/'2 sup_templates'!DM30-1,""),"")</f>
        <v/>
      </c>
      <c r="CW31" s="94" t="str">
        <f>IF(NOT(ISBLANK('2 sup_templates'!DN31)),IF(NOT(ISBLANK('2 sup_templates'!DN30)),'2 sup_templates'!DN31/'2 sup_templates'!DN30-1,""),"")</f>
        <v/>
      </c>
      <c r="CX31" s="94" t="str">
        <f>IF(NOT(ISBLANK('2 sup_templates'!DO31)),IF(NOT(ISBLANK('2 sup_templates'!DO30)),'2 sup_templates'!DO31/'2 sup_templates'!DO30-1,""),"")</f>
        <v/>
      </c>
      <c r="CY31" s="94" t="str">
        <f>IF(NOT(ISBLANK('2 sup_templates'!DP31)),IF(NOT(ISBLANK('2 sup_templates'!DP30)),'2 sup_templates'!DP31/'2 sup_templates'!DP30-1,""),"")</f>
        <v/>
      </c>
      <c r="CZ31" s="94" t="str">
        <f>IF(NOT(ISBLANK('2 sup_templates'!DQ31)),IF(NOT(ISBLANK('2 sup_templates'!DQ30)),'2 sup_templates'!DQ31/'2 sup_templates'!DQ30-1,""),"")</f>
        <v/>
      </c>
      <c r="DA31" s="94" t="str">
        <f>IF(NOT(ISBLANK('2 sup_templates'!DR31)),IF(NOT(ISBLANK('2 sup_templates'!DR30)),'2 sup_templates'!DR31/'2 sup_templates'!DR30-1,""),"")</f>
        <v/>
      </c>
      <c r="DB31" s="94" t="str">
        <f>IF(NOT(ISBLANK('2 sup_templates'!DS31)),IF(NOT(ISBLANK('2 sup_templates'!DS30)),'2 sup_templates'!DS31/'2 sup_templates'!DS30-1,""),"")</f>
        <v/>
      </c>
    </row>
    <row r="32" spans="1:106"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row>
    <row r="33" spans="2:90" ht="14.25" customHeight="1" x14ac:dyDescent="0.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row>
    <row r="34" spans="2:90" x14ac:dyDescent="0.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row>
    <row r="35" spans="2:90" ht="14.25" customHeight="1" x14ac:dyDescent="0.2">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row>
    <row r="36" spans="2:90" ht="14.25" customHeight="1" x14ac:dyDescent="0.2">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row>
    <row r="37" spans="2:90"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row>
    <row r="38" spans="2:90"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row>
    <row r="39" spans="2:90" ht="14.25" customHeigh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2:90" ht="12"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2:90" ht="14.25" customHeight="1" x14ac:dyDescent="0.2">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2:90" ht="14.25" customHeight="1" x14ac:dyDescent="0.2"/>
    <row r="43" spans="2:90" ht="14.25" customHeight="1" x14ac:dyDescent="0.2"/>
    <row r="44" spans="2:90" ht="14.25" customHeight="1" x14ac:dyDescent="0.2"/>
    <row r="45" spans="2:90" ht="14.25" customHeight="1" x14ac:dyDescent="0.2"/>
    <row r="46" spans="2:90" ht="14.25" customHeight="1" x14ac:dyDescent="0.2"/>
    <row r="47" spans="2:90" ht="14.25" customHeight="1" x14ac:dyDescent="0.2"/>
    <row r="48" spans="2:9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sheetData>
  <sheetProtection formatCells="0" formatColumns="0" formatRows="0" insertHyperlinks="0"/>
  <mergeCells count="133">
    <mergeCell ref="BY10:BZ10"/>
    <mergeCell ref="L7:N7"/>
    <mergeCell ref="O7:Q7"/>
    <mergeCell ref="R7:T7"/>
    <mergeCell ref="U7:W7"/>
    <mergeCell ref="X7:Z7"/>
    <mergeCell ref="AA7:AC7"/>
    <mergeCell ref="CA10:CB10"/>
    <mergeCell ref="CC7:CD7"/>
    <mergeCell ref="AW10:AX10"/>
    <mergeCell ref="AY10:AZ10"/>
    <mergeCell ref="BA10:BB10"/>
    <mergeCell ref="BC10:BD10"/>
    <mergeCell ref="AW7:AX7"/>
    <mergeCell ref="AY7:AZ7"/>
    <mergeCell ref="BA7:BB7"/>
    <mergeCell ref="BC7:BD7"/>
    <mergeCell ref="AW8:AW9"/>
    <mergeCell ref="AX8:AX9"/>
    <mergeCell ref="AY8:AY9"/>
    <mergeCell ref="AZ8:AZ9"/>
    <mergeCell ref="BA8:BA9"/>
    <mergeCell ref="BB8:BB9"/>
    <mergeCell ref="BC8:BC9"/>
    <mergeCell ref="DB8:DB9"/>
    <mergeCell ref="CS8:CS9"/>
    <mergeCell ref="CC10:CD10"/>
    <mergeCell ref="CE10:CF10"/>
    <mergeCell ref="CG10:CH10"/>
    <mergeCell ref="CK10:CL10"/>
    <mergeCell ref="CO10:CP10"/>
    <mergeCell ref="CN6:CN9"/>
    <mergeCell ref="CT8:CT9"/>
    <mergeCell ref="CU8:CU9"/>
    <mergeCell ref="CX8:CX9"/>
    <mergeCell ref="CZ8:CZ9"/>
    <mergeCell ref="CE7:CF7"/>
    <mergeCell ref="BD8:BD9"/>
    <mergeCell ref="AS10:AT10"/>
    <mergeCell ref="AU10:AV10"/>
    <mergeCell ref="BO10:BP10"/>
    <mergeCell ref="CE8:CE9"/>
    <mergeCell ref="CG8:CG9"/>
    <mergeCell ref="CK8:CK9"/>
    <mergeCell ref="BW8:BW9"/>
    <mergeCell ref="BY8:BY9"/>
    <mergeCell ref="CA8:CA9"/>
    <mergeCell ref="CC8:CC9"/>
    <mergeCell ref="BE10:BF10"/>
    <mergeCell ref="BG10:BH10"/>
    <mergeCell ref="BK10:BL10"/>
    <mergeCell ref="BQ10:BR10"/>
    <mergeCell ref="BS10:BT10"/>
    <mergeCell ref="BU10:BV10"/>
    <mergeCell ref="BE8:BE9"/>
    <mergeCell ref="BF8:BF9"/>
    <mergeCell ref="BG8:BG9"/>
    <mergeCell ref="BH8:BH9"/>
    <mergeCell ref="BK8:BK9"/>
    <mergeCell ref="BL8:BL9"/>
    <mergeCell ref="BW10:BX10"/>
    <mergeCell ref="C10:D10"/>
    <mergeCell ref="F10:G10"/>
    <mergeCell ref="I10:J10"/>
    <mergeCell ref="L10:M10"/>
    <mergeCell ref="O10:P10"/>
    <mergeCell ref="R10:S10"/>
    <mergeCell ref="U10:V10"/>
    <mergeCell ref="BS8:BS9"/>
    <mergeCell ref="BU8:BU9"/>
    <mergeCell ref="U8:U9"/>
    <mergeCell ref="AJ8:AJ9"/>
    <mergeCell ref="AO8:AO9"/>
    <mergeCell ref="AP8:AP9"/>
    <mergeCell ref="AQ8:AQ9"/>
    <mergeCell ref="AR8:AR9"/>
    <mergeCell ref="AS8:AS9"/>
    <mergeCell ref="AT8:AT9"/>
    <mergeCell ref="AU8:AU9"/>
    <mergeCell ref="AV8:AV9"/>
    <mergeCell ref="BO8:BO9"/>
    <mergeCell ref="BQ8:BQ9"/>
    <mergeCell ref="AJ10:AK10"/>
    <mergeCell ref="AO10:AP10"/>
    <mergeCell ref="AQ10:AR10"/>
    <mergeCell ref="B6:B9"/>
    <mergeCell ref="AN6:AN9"/>
    <mergeCell ref="BN6:BN9"/>
    <mergeCell ref="R8:R9"/>
    <mergeCell ref="C8:C9"/>
    <mergeCell ref="F8:F9"/>
    <mergeCell ref="I8:I9"/>
    <mergeCell ref="L8:L9"/>
    <mergeCell ref="O8:O9"/>
    <mergeCell ref="BE7:BF7"/>
    <mergeCell ref="BG7:BH7"/>
    <mergeCell ref="BK7:BL7"/>
    <mergeCell ref="X8:X9"/>
    <mergeCell ref="AA8:AA9"/>
    <mergeCell ref="AD8:AD9"/>
    <mergeCell ref="AO7:AP7"/>
    <mergeCell ref="AQ7:AR7"/>
    <mergeCell ref="AS7:AT7"/>
    <mergeCell ref="AU7:AV7"/>
    <mergeCell ref="AD7:AF7"/>
    <mergeCell ref="AJ7:AL7"/>
    <mergeCell ref="C7:E7"/>
    <mergeCell ref="F7:H7"/>
    <mergeCell ref="I7:K7"/>
    <mergeCell ref="AG7:AI7"/>
    <mergeCell ref="AG8:AG9"/>
    <mergeCell ref="BI7:BJ7"/>
    <mergeCell ref="BI8:BI9"/>
    <mergeCell ref="BJ8:BJ9"/>
    <mergeCell ref="CI7:CJ7"/>
    <mergeCell ref="CI8:CI9"/>
    <mergeCell ref="DA8:DA9"/>
    <mergeCell ref="BO7:BP7"/>
    <mergeCell ref="CV8:CV9"/>
    <mergeCell ref="CW8:CW9"/>
    <mergeCell ref="CY8:CY9"/>
    <mergeCell ref="BQ7:BR7"/>
    <mergeCell ref="BS7:BT7"/>
    <mergeCell ref="BU7:BV7"/>
    <mergeCell ref="CO7:CP7"/>
    <mergeCell ref="CO8:CO9"/>
    <mergeCell ref="CQ8:CQ9"/>
    <mergeCell ref="CR8:CR9"/>
    <mergeCell ref="CG7:CH7"/>
    <mergeCell ref="CK7:CL7"/>
    <mergeCell ref="BY7:BZ7"/>
    <mergeCell ref="CA7:CB7"/>
    <mergeCell ref="BW7:BX7"/>
  </mergeCells>
  <dataValidations count="1">
    <dataValidation type="decimal" operator="greaterThanOrEqual" allowBlank="1" showInputMessage="1" showErrorMessage="1" error="Please enter non-negative number." sqref="CO11:DB31 BO11:CL31 C11:AL31 AO11:BL31" xr:uid="{00000000-0002-0000-0700-000000000000}">
      <formula1>0</formula1>
    </dataValidation>
  </dataValidations>
  <pageMargins left="0.70866141732283472" right="0.70866141732283472" top="0.74803149606299213" bottom="0.74803149606299213" header="0.31496062992125984" footer="0.31496062992125984"/>
  <pageSetup paperSize="8" scale="52" fitToWidth="2" orientation="landscape" cellComments="asDisplayed" r:id="rId1"/>
  <headerFooter>
    <oddHeader>&amp;L&amp;"Times New Roman,Regular"&amp;12&amp;K000000Central Bank of Ireland - RESTRICTED&amp;R&amp;"Calibri"&amp;9&amp;K000000Confidential&amp;1#_x000D_&amp;"Segoe UI"&amp;11&amp;K000000Confidential when completed</oddHeader>
    <oddFooter>&amp;C&amp;P of &amp;N</oddFooter>
    <evenHeader>&amp;L&amp;"Times New Roman,Regular"&amp;12&amp;K000000Central Bank of Ireland - RESTRICTED</evenHeader>
    <firstHeader>&amp;L&amp;"Times New Roman,Regular"&amp;12&amp;K000000Central Bank of Ireland - RESTRICTED</firstHeader>
  </headerFooter>
  <colBreaks count="1" manualBreakCount="1">
    <brk id="64" min="1" max="3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File Moved (Metadata Push)</Name>
    <Synchronization>Synchronous</Synchronization>
    <Type>10009</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SB Document" ma:contentTypeID="0x01010066E6577C753B40CABFD9C9409CB523E500324C0840E58D4C43B77AB978A485CB3F00BE31D5CC67726745A57D79FACF6FE227" ma:contentTypeVersion="89" ma:contentTypeDescription="" ma:contentTypeScope="" ma:versionID="9021f156bbf602e32606bc5e866c3fcb">
  <xsd:schema xmlns:xsd="http://www.w3.org/2001/XMLSchema" xmlns:xs="http://www.w3.org/2001/XMLSchema" xmlns:p="http://schemas.microsoft.com/office/2006/metadata/properties" xmlns:ns2="44ca20c7-db51-46aa-97ff-c410c1b0b1ee" xmlns:ns3="63777607-aeff-4c9d-b31e-bcc0be957363" xmlns:ns4="http://schemas.microsoft.com/sharepoint/v4" targetNamespace="http://schemas.microsoft.com/office/2006/metadata/properties" ma:root="true" ma:fieldsID="462e01fe1519601d7fcc9bcc20e23e2c" ns2:_="" ns3:_="" ns4:_="">
    <xsd:import namespace="44ca20c7-db51-46aa-97ff-c410c1b0b1ee"/>
    <xsd:import namespace="63777607-aeff-4c9d-b31e-bcc0be957363"/>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BisDocumentDate" minOccurs="0"/>
                <xsd:element ref="ns3:BisTransmission"/>
                <xsd:element ref="ns3:BisRetention"/>
                <xsd:element ref="ns3:BisPermalink" minOccurs="0"/>
                <xsd:element ref="ns3:BisConfidentiality"/>
                <xsd:element ref="ns3:BisInstitutionTaxHTField0" minOccurs="0"/>
                <xsd:element ref="ns2:BisDocumentTypeTaxHTField0" minOccurs="0"/>
                <xsd:element ref="ns2:TaxKeywordTaxHTField" minOccurs="0"/>
                <xsd:element ref="ns2:TaxCatchAll" minOccurs="0"/>
                <xsd:element ref="ns3:BisCurrentVersion" minOccurs="0"/>
                <xsd:element ref="ns3:BisRecipientsTaxHTField0" minOccurs="0"/>
                <xsd:element ref="ns4:IconOverlay" minOccurs="0"/>
                <xsd:element ref="ns2:BisAuthorssTaxHTField0" minOccurs="0"/>
                <xsd:element ref="ns3:IsMyDocuments"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a20c7-db51-46aa-97ff-c410c1b0b1e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BisDocumentTypeTaxHTField0" ma:index="18"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Enterprise Keywords" ma:readOnly="false"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description="" ma:hidden="true" ma:list="{f36b8e2d-34b8-4f70-bb6b-3d9f5f51f0c5}" ma:internalName="TaxCatchAll" ma:readOnly="false" ma:showField="CatchAllData" ma:web="44ca20c7-db51-46aa-97ff-c410c1b0b1ee">
      <xsd:complexType>
        <xsd:complexContent>
          <xsd:extension base="dms:MultiChoiceLookup">
            <xsd:sequence>
              <xsd:element name="Value" type="dms:Lookup" maxOccurs="unbounded" minOccurs="0" nillable="true"/>
            </xsd:sequence>
          </xsd:extension>
        </xsd:complexContent>
      </xsd:complexType>
    </xsd:element>
    <xsd:element name="BisAuthorssTaxHTField0" ma:index="27"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777607-aeff-4c9d-b31e-bcc0be957363" elementFormDefault="qualified">
    <xsd:import namespace="http://schemas.microsoft.com/office/2006/documentManagement/types"/>
    <xsd:import namespace="http://schemas.microsoft.com/office/infopath/2007/PartnerControls"/>
    <xsd:element name="BisDocumentDate" ma:index="11" nillable="true" ma:displayName="Document Date" ma:default="[today]" ma:description="The document date associated with the container or item." ma:format="DateOnly" ma:internalName="BisDocumentDate">
      <xsd:simpleType>
        <xsd:restriction base="dms:DateTime"/>
      </xsd:simpleType>
    </xsd:element>
    <xsd:element name="BisTransmission" ma:index="12" ma:displayName="Transmission" ma:default="Internal" ma:description="The transmission associated with the container or item." ma:format="Dropdown" ma:internalName="BisTransmission" ma:readOnly="false">
      <xsd:simpleType>
        <xsd:restriction base="dms:Choice">
          <xsd:enumeration value="Incoming"/>
          <xsd:enumeration value="Internal"/>
          <xsd:enumeration value="Outgoing"/>
        </xsd:restriction>
      </xsd:simpleType>
    </xsd:element>
    <xsd:element name="BisRetention" ma:index="13" ma:displayName="Retention" ma:default="Permanent" ma:description="The retention period associated with the container or item (applied when the item archived)." ma:format="Dropdown" ma:internalName="BisRetention">
      <xsd:simpleType>
        <xsd:restriction base="dms:Choice">
          <xsd:enumeration value="Routine"/>
          <xsd:enumeration value="Compliance"/>
          <xsd:enumeration value="Permanent"/>
          <xsd:enumeration value="Unknown"/>
        </xsd:restriction>
      </xsd:simpleType>
    </xsd:element>
    <xsd:element name="BisPermalink" ma:index="14"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15" ma:displayName="Confidentiality" ma:default="Restricted" ma:description="The confidentiality of the document in a Document Library." ma:internalName="BisConfidentiality">
      <xsd:simpleType>
        <xsd:restriction base="dms:Choice">
          <xsd:enumeration value="Public"/>
          <xsd:enumeration value="Unrestricted"/>
          <xsd:enumeration value="Restricted"/>
          <xsd:enumeration value="Confidential"/>
          <xsd:enumeration value="Strictly Confidential"/>
        </xsd:restriction>
      </xsd:simpleType>
    </xsd:element>
    <xsd:element name="BisInstitutionTaxHTField0" ma:index="16" nillable="true" ma:taxonomy="true" ma:internalName="BisInstitutionTaxHTField0" ma:taxonomyFieldName="BisInstitution" ma:displayName="Institution" ma:readOnly="false"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urrentVersion" ma:index="23" nillable="true" ma:displayName="Current Version" ma:description="The current version of the document." ma:hidden="true" ma:internalName="BisCurrentVersion" ma:readOnly="false">
      <xsd:simpleType>
        <xsd:restriction base="dms:Text"/>
      </xsd:simpleType>
    </xsd:element>
    <xsd:element name="BisRecipientsTaxHTField0" ma:index="24"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9" nillable="true" ma:displayName="Is My Documents" ma:default="0" ma:description="This field is added to all BIS contenttypes to allow files and folders from MySite to be copied/moved to Bis Document Libraries" ma:hidden="true" ma:internalName="IsMyDocuments" ma:readOnly="false">
      <xsd:simpleType>
        <xsd:restriction base="dms:Boolean"/>
      </xsd:simpleType>
    </xsd:element>
    <xsd:element name="BisAdditionalLinks" ma:index="30"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5.xml><?xml version="1.0" encoding="utf-8"?>
<p:properties xmlns:p="http://schemas.microsoft.com/office/2006/metadata/properties" xmlns:xsi="http://www.w3.org/2001/XMLSchema-instance" xmlns:pc="http://schemas.microsoft.com/office/infopath/2007/PartnerControls">
  <documentManagement>
    <BisDocumentDate xmlns="63777607-aeff-4c9d-b31e-bcc0be957363">2022-12-14T23:00:00+00:00</BisDocumentDate>
    <BisAuthorssTaxHTField0 xmlns="44ca20c7-db51-46aa-97ff-c410c1b0b1ee">
      <Terms xmlns="http://schemas.microsoft.com/office/infopath/2007/PartnerControls"/>
    </BisAuthorssTaxHTField0>
    <BisConfidentiality xmlns="63777607-aeff-4c9d-b31e-bcc0be957363">Restricted</BisConfidentiality>
    <BisCurrentVersion xmlns="63777607-aeff-4c9d-b31e-bcc0be957363" xsi:nil="true"/>
    <IconOverlay xmlns="http://schemas.microsoft.com/sharepoint/v4" xsi:nil="true"/>
    <_dlc_DocIdPersistId xmlns="44ca20c7-db51-46aa-97ff-c410c1b0b1ee" xsi:nil="true"/>
    <BisRetention xmlns="63777607-aeff-4c9d-b31e-bcc0be957363">Permanent</BisRetention>
    <BisAdditionalLinks xmlns="63777607-aeff-4c9d-b31e-bcc0be957363" xsi:nil="true"/>
    <BisDocumentTypeTaxHTField0 xmlns="44ca20c7-db51-46aa-97ff-c410c1b0b1ee">
      <Terms xmlns="http://schemas.microsoft.com/office/infopath/2007/PartnerControls"/>
    </BisDocumentTypeTaxHTField0>
    <TaxKeywordTaxHTField xmlns="44ca20c7-db51-46aa-97ff-c410c1b0b1e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12fccc4a-7fc9-4d6d-8a9f-bd811ceb75e2</TermId>
        </TermInfo>
      </Terms>
    </TaxKeywordTaxHTField>
    <BisInstitutionTaxHTField0 xmlns="63777607-aeff-4c9d-b31e-bcc0be957363">
      <Terms xmlns="http://schemas.microsoft.com/office/infopath/2007/PartnerControls"/>
    </BisInstitutionTaxHTField0>
    <BisTransmission xmlns="63777607-aeff-4c9d-b31e-bcc0be957363">Internal</BisTransmission>
    <TaxCatchAll xmlns="44ca20c7-db51-46aa-97ff-c410c1b0b1ee">
      <Value>186</Value>
    </TaxCatchAll>
    <BisRecipientsTaxHTField0 xmlns="63777607-aeff-4c9d-b31e-bcc0be957363">
      <Terms xmlns="http://schemas.microsoft.com/office/infopath/2007/PartnerControls"/>
    </BisRecipientsTaxHTField0>
    <BisPermalink xmlns="63777607-aeff-4c9d-b31e-bcc0be957363">
      <Url xsi:nil="true"/>
      <Description xsi:nil="true"/>
    </BisPermalink>
    <IsMyDocuments xmlns="63777607-aeff-4c9d-b31e-bcc0be957363">false</IsMyDocuments>
    <_dlc_DocId xmlns="44ca20c7-db51-46aa-97ff-c410c1b0b1ee">976271cd-c654-4c3c-b87b-07c93bd445b1-0.11</_dlc_DocId>
    <_dlc_DocIdUrl xmlns="44ca20c7-db51-46aa-97ff-c410c1b0b1ee">
      <Url>https://sp.bisinfo.org/teams/fsb/nmeg/_layouts/15/DocIdRedir.aspx?ID=976271cd-c654-4c3c-b87b-07c93bd445b1-0.11</Url>
      <Description>976271cd-c654-4c3c-b87b-07c93bd445b1-0.11</Description>
    </_dlc_DocIdUrl>
  </documentManagement>
</p:properties>
</file>

<file path=customXml/itemProps1.xml><?xml version="1.0" encoding="utf-8"?>
<ds:datastoreItem xmlns:ds="http://schemas.openxmlformats.org/officeDocument/2006/customXml" ds:itemID="{2705075F-6BF4-4010-8632-C69F16F0783C}">
  <ds:schemaRefs>
    <ds:schemaRef ds:uri="http://schemas.microsoft.com/sharepoint/events"/>
  </ds:schemaRefs>
</ds:datastoreItem>
</file>

<file path=customXml/itemProps2.xml><?xml version="1.0" encoding="utf-8"?>
<ds:datastoreItem xmlns:ds="http://schemas.openxmlformats.org/officeDocument/2006/customXml" ds:itemID="{3A53E929-A3B5-4178-A06A-F2AA79141EA0}">
  <ds:schemaRefs>
    <ds:schemaRef ds:uri="http://schemas.microsoft.com/sharepoint/v3/contenttype/forms"/>
  </ds:schemaRefs>
</ds:datastoreItem>
</file>

<file path=customXml/itemProps3.xml><?xml version="1.0" encoding="utf-8"?>
<ds:datastoreItem xmlns:ds="http://schemas.openxmlformats.org/officeDocument/2006/customXml" ds:itemID="{AE404AD7-F62E-4219-A498-E2C83A297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a20c7-db51-46aa-97ff-c410c1b0b1ee"/>
    <ds:schemaRef ds:uri="63777607-aeff-4c9d-b31e-bcc0be95736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60F3D9-77FB-44F4-A337-667F5AC7C75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80B48691-2714-40A2-9AE3-7951DBC72EE9}">
  <ds:schemaRef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44ca20c7-db51-46aa-97ff-c410c1b0b1ee"/>
    <ds:schemaRef ds:uri="http://schemas.openxmlformats.org/package/2006/metadata/core-properties"/>
    <ds:schemaRef ds:uri="http://purl.org/dc/dcmitype/"/>
    <ds:schemaRef ds:uri="http://schemas.microsoft.com/sharepoint/v4"/>
    <ds:schemaRef ds:uri="63777607-aeff-4c9d-b31e-bcc0be95736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40</vt:i4>
      </vt:variant>
    </vt:vector>
  </HeadingPairs>
  <TitlesOfParts>
    <vt:vector size="65" baseType="lpstr">
      <vt:lpstr>Cover Page</vt:lpstr>
      <vt:lpstr>FX rate</vt:lpstr>
      <vt:lpstr>table-i3-e</vt:lpstr>
      <vt:lpstr>FX rate q</vt:lpstr>
      <vt:lpstr>1 macro-mapping</vt:lpstr>
      <vt:lpstr>1 macro-mapping checks</vt:lpstr>
      <vt:lpstr>1b fund flows</vt:lpstr>
      <vt:lpstr>2 sup_templates</vt:lpstr>
      <vt:lpstr>2 sup_templates checks</vt:lpstr>
      <vt:lpstr>3 interconnectedness</vt:lpstr>
      <vt:lpstr>3 interconnectedness (old)</vt:lpstr>
      <vt:lpstr>3 interconnectedness checks</vt:lpstr>
      <vt:lpstr>3b Qualitative information</vt:lpstr>
      <vt:lpstr>4 classification</vt:lpstr>
      <vt:lpstr>5 risk metrics</vt:lpstr>
      <vt:lpstr>6 innov &amp; adaptations</vt:lpstr>
      <vt:lpstr>5 risk metrics (old)</vt:lpstr>
      <vt:lpstr>risk metrics ranges</vt:lpstr>
      <vt:lpstr>risk metrics options</vt:lpstr>
      <vt:lpstr>7a policy tools MMF type 1</vt:lpstr>
      <vt:lpstr>7a policy tools MMF type 2</vt:lpstr>
      <vt:lpstr>7b policy tools other EF1</vt:lpstr>
      <vt:lpstr>7a policy tools MMF type 3</vt:lpstr>
      <vt:lpstr>8b cross-sheet checks</vt:lpstr>
      <vt:lpstr>9 Definitions</vt:lpstr>
      <vt:lpstr>'9 Definitions'!_ftnref1</vt:lpstr>
      <vt:lpstr>'4 classification'!Economic_Function_1</vt:lpstr>
      <vt:lpstr>Economic_Function_1</vt:lpstr>
      <vt:lpstr>'5 risk metrics (old)'!Economic_Function_1_new</vt:lpstr>
      <vt:lpstr>'4 classification'!Economic_Function_2</vt:lpstr>
      <vt:lpstr>'5 risk metrics (old)'!Economic_Function_2_new</vt:lpstr>
      <vt:lpstr>'4 classification'!Economic_Function_3</vt:lpstr>
      <vt:lpstr>'5 risk metrics (old)'!Economic_Function_3_new</vt:lpstr>
      <vt:lpstr>'4 classification'!Economic_Function_4</vt:lpstr>
      <vt:lpstr>'5 risk metrics (old)'!Economic_Function_4_new</vt:lpstr>
      <vt:lpstr>'4 classification'!Economic_Function_5</vt:lpstr>
      <vt:lpstr>'5 risk metrics (old)'!Economic_Function_5_new</vt:lpstr>
      <vt:lpstr>'4 classification'!Not_SB</vt:lpstr>
      <vt:lpstr>'1 macro-mapping'!Print_Area</vt:lpstr>
      <vt:lpstr>'1 macro-mapping checks'!Print_Area</vt:lpstr>
      <vt:lpstr>'2 sup_templates'!Print_Area</vt:lpstr>
      <vt:lpstr>'2 sup_templates checks'!Print_Area</vt:lpstr>
      <vt:lpstr>'3 interconnectedness (old)'!Print_Area</vt:lpstr>
      <vt:lpstr>'3 interconnectedness checks'!Print_Area</vt:lpstr>
      <vt:lpstr>'4 classification'!Print_Area</vt:lpstr>
      <vt:lpstr>'5 risk metrics (old)'!Print_Area</vt:lpstr>
      <vt:lpstr>'7a policy tools MMF type 1'!Print_Area</vt:lpstr>
      <vt:lpstr>'7a policy tools MMF type 2'!Print_Area</vt:lpstr>
      <vt:lpstr>'7a policy tools MMF type 3'!Print_Area</vt:lpstr>
      <vt:lpstr>'7b policy tools other EF1'!Print_Area</vt:lpstr>
      <vt:lpstr>'8b cross-sheet checks'!Print_Area</vt:lpstr>
      <vt:lpstr>'Cover Page'!Print_Area</vt:lpstr>
      <vt:lpstr>'1 macro-mapping'!Print_Titles</vt:lpstr>
      <vt:lpstr>'1 macro-mapping checks'!Print_Titles</vt:lpstr>
      <vt:lpstr>'2 sup_templates'!Print_Titles</vt:lpstr>
      <vt:lpstr>'2 sup_templates checks'!Print_Titles</vt:lpstr>
      <vt:lpstr>'3 interconnectedness (old)'!Print_Titles</vt:lpstr>
      <vt:lpstr>'3 interconnectedness checks'!Print_Titles</vt:lpstr>
      <vt:lpstr>'4 classification'!Print_Titles</vt:lpstr>
      <vt:lpstr>'5 risk metrics (old)'!Print_Titles</vt:lpstr>
      <vt:lpstr>'7a policy tools MMF type 1'!Print_Titles</vt:lpstr>
      <vt:lpstr>'7a policy tools MMF type 2'!Print_Titles</vt:lpstr>
      <vt:lpstr>'7a policy tools MMF type 3'!Print_Titles</vt:lpstr>
      <vt:lpstr>'7b policy tools other EF1'!Print_Titles</vt:lpstr>
      <vt:lpstr>'4 classification'!Residual_SB</vt:lpstr>
    </vt:vector>
  </TitlesOfParts>
  <Manager/>
  <Company>Financial Stability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FSB NBFI Reporting Templates 2022</dc:title>
  <dc:subject/>
  <dc:creator>Tania.Romero@bis.org</dc:creator>
  <cp:keywords>restricted</cp:keywords>
  <dc:description/>
  <cp:lastModifiedBy>Maher, Rebecca</cp:lastModifiedBy>
  <cp:revision/>
  <dcterms:created xsi:type="dcterms:W3CDTF">2015-03-23T21:58:55Z</dcterms:created>
  <dcterms:modified xsi:type="dcterms:W3CDTF">2023-12-15T09:23:58Z</dcterms:modified>
  <cp:category>Restricted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{B5278ADA-8750-4674-8459-4190408D052D}</vt:lpwstr>
  </property>
  <property fmtid="{D5CDD505-2E9C-101B-9397-08002B2CF9AE}" pid="3" name="ContentTypeId">
    <vt:lpwstr>0x01010066E6577C753B40CABFD9C9409CB523E500324C0840E58D4C43B77AB978A485CB3F00BE31D5CC67726745A57D79FACF6FE227</vt:lpwstr>
  </property>
  <property fmtid="{D5CDD505-2E9C-101B-9397-08002B2CF9AE}" pid="4" name="_NewReviewCycle">
    <vt:lpwstr/>
  </property>
  <property fmtid="{D5CDD505-2E9C-101B-9397-08002B2CF9AE}" pid="5" name="docIndexRef">
    <vt:lpwstr>5a3a0f4b-80e3-49ac-a69f-38242543bbaa</vt:lpwstr>
  </property>
  <property fmtid="{D5CDD505-2E9C-101B-9397-08002B2CF9AE}" pid="6" name="bjSaver">
    <vt:lpwstr>hwwC6hC41ciMRjz2aak6nVgBZ4JzVy7j</vt:lpwstr>
  </property>
  <property fmtid="{D5CDD505-2E9C-101B-9397-08002B2CF9AE}" pid="7" name="bjDocumentSecurityLabel">
    <vt:lpwstr>Restricted</vt:lpwstr>
  </property>
  <property fmtid="{D5CDD505-2E9C-101B-9397-08002B2CF9AE}" pid="8" name="bjLeftHeaderLabel-first">
    <vt:lpwstr>&amp;"Times New Roman,Regular"&amp;12&amp;K000000Central Bank of Ireland - RESTRICTED</vt:lpwstr>
  </property>
  <property fmtid="{D5CDD505-2E9C-101B-9397-08002B2CF9AE}" pid="9" name="bjLeftHeaderLabel-even">
    <vt:lpwstr>&amp;"Times New Roman,Regular"&amp;12&amp;K000000Central Bank of Ireland - RESTRICTED</vt:lpwstr>
  </property>
  <property fmtid="{D5CDD505-2E9C-101B-9397-08002B2CF9AE}" pid="10" name="bjLeftHeaderLabel">
    <vt:lpwstr>&amp;"Times New Roman,Regular"&amp;12&amp;K000000Central Bank of Ireland - RESTRICTED</vt:lpwstr>
  </property>
  <property fmtid="{D5CDD505-2E9C-101B-9397-08002B2CF9AE}" pid="11" name="TaxKeyword">
    <vt:lpwstr>186;#restricted|12fccc4a-7fc9-4d6d-8a9f-bd811ceb75e2</vt:lpwstr>
  </property>
  <property fmtid="{D5CDD505-2E9C-101B-9397-08002B2CF9AE}" pid="12" name="_dlc_DocIdItemGuid">
    <vt:lpwstr>b8dff749-393c-4c73-90f8-99e807c2723b</vt:lpwstr>
  </property>
  <property fmtid="{D5CDD505-2E9C-101B-9397-08002B2CF9AE}" pid="13" name="BisDocumentType">
    <vt:lpwstr/>
  </property>
  <property fmtid="{D5CDD505-2E9C-101B-9397-08002B2CF9AE}" pid="14" name="BisInstitution">
    <vt:lpwstr/>
  </property>
  <property fmtid="{D5CDD505-2E9C-101B-9397-08002B2CF9AE}" pid="15" name="BisRecipients">
    <vt:lpwstr/>
  </property>
  <property fmtid="{D5CDD505-2E9C-101B-9397-08002B2CF9AE}" pid="16" name="BisAuthors">
    <vt:lpwstr/>
  </property>
  <property fmtid="{D5CDD505-2E9C-101B-9397-08002B2CF9AE}" pid="1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8" name="bjDocumentLabelXML-0">
    <vt:lpwstr>ames.com/2008/01/sie/internal/label"&gt;&lt;element uid="id_classification_generalbusiness" value="" /&gt;&lt;/sisl&gt;</vt:lpwstr>
  </property>
  <property fmtid="{D5CDD505-2E9C-101B-9397-08002B2CF9AE}" pid="19" name="Description0">
    <vt:lpwstr/>
  </property>
  <property fmtid="{D5CDD505-2E9C-101B-9397-08002B2CF9AE}" pid="20" name="MSIP_Label_ec85e61f-87b8-4084-98ae-d974ca5047aa_Enabled">
    <vt:lpwstr>true</vt:lpwstr>
  </property>
  <property fmtid="{D5CDD505-2E9C-101B-9397-08002B2CF9AE}" pid="21" name="MSIP_Label_ec85e61f-87b8-4084-98ae-d974ca5047aa_SetDate">
    <vt:lpwstr>2023-12-15T09:23:57Z</vt:lpwstr>
  </property>
  <property fmtid="{D5CDD505-2E9C-101B-9397-08002B2CF9AE}" pid="22" name="MSIP_Label_ec85e61f-87b8-4084-98ae-d974ca5047aa_Method">
    <vt:lpwstr>Privileged</vt:lpwstr>
  </property>
  <property fmtid="{D5CDD505-2E9C-101B-9397-08002B2CF9AE}" pid="23" name="MSIP_Label_ec85e61f-87b8-4084-98ae-d974ca5047aa_Name">
    <vt:lpwstr>Confidential - Marking</vt:lpwstr>
  </property>
  <property fmtid="{D5CDD505-2E9C-101B-9397-08002B2CF9AE}" pid="24" name="MSIP_Label_ec85e61f-87b8-4084-98ae-d974ca5047aa_SiteId">
    <vt:lpwstr>03e82858-fc14-4f12-b078-aac6d25c87da</vt:lpwstr>
  </property>
  <property fmtid="{D5CDD505-2E9C-101B-9397-08002B2CF9AE}" pid="25" name="MSIP_Label_ec85e61f-87b8-4084-98ae-d974ca5047aa_ActionId">
    <vt:lpwstr>1b0d9ed1-5a11-44b4-8f81-bb98d9e8e750</vt:lpwstr>
  </property>
  <property fmtid="{D5CDD505-2E9C-101B-9397-08002B2CF9AE}" pid="26" name="MSIP_Label_ec85e61f-87b8-4084-98ae-d974ca5047aa_ContentBits">
    <vt:lpwstr>1</vt:lpwstr>
  </property>
</Properties>
</file>